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353" i="3" l="1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BK357" i="3" s="1"/>
  <c r="Q357" i="3"/>
  <c r="R357" i="3"/>
  <c r="S357" i="3"/>
  <c r="T357" i="3"/>
  <c r="BM357" i="3" s="1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L357" i="3"/>
  <c r="BN357" i="3"/>
  <c r="M358" i="3"/>
  <c r="N358" i="3"/>
  <c r="O358" i="3"/>
  <c r="P358" i="3"/>
  <c r="BK358" i="3" s="1"/>
  <c r="Q358" i="3"/>
  <c r="R358" i="3"/>
  <c r="S358" i="3"/>
  <c r="T358" i="3"/>
  <c r="BM358" i="3" s="1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L358" i="3"/>
  <c r="BN358" i="3"/>
  <c r="M359" i="3"/>
  <c r="N359" i="3"/>
  <c r="O359" i="3"/>
  <c r="P359" i="3"/>
  <c r="BK359" i="3" s="1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L359" i="3"/>
  <c r="BN359" i="3"/>
  <c r="M360" i="3"/>
  <c r="N360" i="3"/>
  <c r="O360" i="3"/>
  <c r="P360" i="3"/>
  <c r="BK360" i="3" s="1"/>
  <c r="Q360" i="3"/>
  <c r="R360" i="3"/>
  <c r="S360" i="3"/>
  <c r="T360" i="3"/>
  <c r="BM360" i="3" s="1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L360" i="3"/>
  <c r="BN360" i="3"/>
  <c r="M361" i="3"/>
  <c r="N361" i="3"/>
  <c r="O361" i="3"/>
  <c r="P361" i="3"/>
  <c r="BK361" i="3" s="1"/>
  <c r="Q361" i="3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L361" i="3"/>
  <c r="BN361" i="3"/>
  <c r="M362" i="3"/>
  <c r="N362" i="3"/>
  <c r="O362" i="3"/>
  <c r="P362" i="3"/>
  <c r="BK362" i="3" s="1"/>
  <c r="Q362" i="3"/>
  <c r="R362" i="3"/>
  <c r="S362" i="3"/>
  <c r="T362" i="3"/>
  <c r="BM362" i="3" s="1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L362" i="3"/>
  <c r="BN362" i="3"/>
  <c r="M363" i="3"/>
  <c r="N363" i="3"/>
  <c r="O363" i="3"/>
  <c r="P363" i="3"/>
  <c r="BK363" i="3" s="1"/>
  <c r="Q363" i="3"/>
  <c r="R363" i="3"/>
  <c r="S363" i="3"/>
  <c r="T363" i="3"/>
  <c r="BM363" i="3" s="1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L363" i="3"/>
  <c r="BN363" i="3"/>
  <c r="M364" i="3"/>
  <c r="N364" i="3"/>
  <c r="O364" i="3"/>
  <c r="P364" i="3"/>
  <c r="BK364" i="3" s="1"/>
  <c r="Q364" i="3"/>
  <c r="R364" i="3"/>
  <c r="S364" i="3"/>
  <c r="T364" i="3"/>
  <c r="BM364" i="3" s="1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L364" i="3"/>
  <c r="BN364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BL365" i="3" s="1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N365" i="3"/>
  <c r="M366" i="3"/>
  <c r="N366" i="3"/>
  <c r="O366" i="3"/>
  <c r="P366" i="3"/>
  <c r="Q366" i="3"/>
  <c r="R366" i="3"/>
  <c r="BL366" i="3" s="1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N366" i="3"/>
  <c r="M367" i="3"/>
  <c r="N367" i="3"/>
  <c r="O367" i="3"/>
  <c r="P367" i="3"/>
  <c r="Q367" i="3"/>
  <c r="R367" i="3"/>
  <c r="BL367" i="3" s="1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N367" i="3"/>
  <c r="M368" i="3"/>
  <c r="N368" i="3"/>
  <c r="O368" i="3"/>
  <c r="P368" i="3"/>
  <c r="Q368" i="3"/>
  <c r="R368" i="3"/>
  <c r="BL368" i="3" s="1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N368" i="3"/>
  <c r="M369" i="3"/>
  <c r="N369" i="3"/>
  <c r="O369" i="3"/>
  <c r="P369" i="3"/>
  <c r="Q369" i="3"/>
  <c r="R369" i="3"/>
  <c r="BL369" i="3" s="1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N369" i="3"/>
  <c r="M370" i="3"/>
  <c r="N370" i="3"/>
  <c r="O370" i="3"/>
  <c r="P370" i="3"/>
  <c r="Q370" i="3"/>
  <c r="R370" i="3"/>
  <c r="BL370" i="3" s="1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N370" i="3"/>
  <c r="M371" i="3"/>
  <c r="N371" i="3"/>
  <c r="O371" i="3"/>
  <c r="P371" i="3"/>
  <c r="Q371" i="3"/>
  <c r="R371" i="3"/>
  <c r="BL371" i="3" s="1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N371" i="3"/>
  <c r="M372" i="3"/>
  <c r="N372" i="3"/>
  <c r="O372" i="3"/>
  <c r="P372" i="3"/>
  <c r="Q372" i="3"/>
  <c r="R372" i="3"/>
  <c r="BL372" i="3" s="1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N372" i="3"/>
  <c r="M373" i="3"/>
  <c r="N373" i="3"/>
  <c r="O373" i="3"/>
  <c r="P373" i="3"/>
  <c r="Q373" i="3"/>
  <c r="R373" i="3"/>
  <c r="BL373" i="3" s="1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N373" i="3"/>
  <c r="M374" i="3"/>
  <c r="N374" i="3"/>
  <c r="O374" i="3"/>
  <c r="P374" i="3"/>
  <c r="Q374" i="3"/>
  <c r="R374" i="3"/>
  <c r="BL374" i="3" s="1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N374" i="3"/>
  <c r="M375" i="3"/>
  <c r="N375" i="3"/>
  <c r="O375" i="3"/>
  <c r="P375" i="3"/>
  <c r="Q375" i="3"/>
  <c r="R375" i="3"/>
  <c r="BL375" i="3" s="1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N375" i="3"/>
  <c r="M376" i="3"/>
  <c r="N376" i="3"/>
  <c r="O376" i="3"/>
  <c r="P376" i="3"/>
  <c r="Q376" i="3"/>
  <c r="R376" i="3"/>
  <c r="BL376" i="3" s="1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N376" i="3"/>
  <c r="M377" i="3"/>
  <c r="N377" i="3"/>
  <c r="O377" i="3"/>
  <c r="P377" i="3"/>
  <c r="Q377" i="3"/>
  <c r="R377" i="3"/>
  <c r="BL377" i="3" s="1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N377" i="3"/>
  <c r="M378" i="3"/>
  <c r="N378" i="3"/>
  <c r="O378" i="3"/>
  <c r="P378" i="3"/>
  <c r="Q378" i="3"/>
  <c r="R378" i="3"/>
  <c r="BL378" i="3" s="1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N378" i="3"/>
  <c r="M379" i="3"/>
  <c r="N379" i="3"/>
  <c r="O379" i="3"/>
  <c r="P379" i="3"/>
  <c r="Q379" i="3"/>
  <c r="R379" i="3"/>
  <c r="BL379" i="3" s="1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N379" i="3"/>
  <c r="M380" i="3"/>
  <c r="N380" i="3"/>
  <c r="O380" i="3"/>
  <c r="P380" i="3"/>
  <c r="Q380" i="3"/>
  <c r="R380" i="3"/>
  <c r="BL380" i="3" s="1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N380" i="3"/>
  <c r="M381" i="3"/>
  <c r="N381" i="3"/>
  <c r="O381" i="3"/>
  <c r="P381" i="3"/>
  <c r="Q381" i="3"/>
  <c r="R381" i="3"/>
  <c r="BL381" i="3" s="1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N381" i="3"/>
  <c r="M382" i="3"/>
  <c r="N382" i="3"/>
  <c r="O382" i="3"/>
  <c r="P382" i="3"/>
  <c r="Q382" i="3"/>
  <c r="R382" i="3"/>
  <c r="BL382" i="3" s="1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N382" i="3"/>
  <c r="M383" i="3"/>
  <c r="N383" i="3"/>
  <c r="O383" i="3"/>
  <c r="P383" i="3"/>
  <c r="Q383" i="3"/>
  <c r="R383" i="3"/>
  <c r="BL383" i="3" s="1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N383" i="3"/>
  <c r="M384" i="3"/>
  <c r="N384" i="3"/>
  <c r="BN384" i="3" s="1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N385" i="3"/>
  <c r="M386" i="3"/>
  <c r="N386" i="3"/>
  <c r="BN386" i="3" s="1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N387" i="3"/>
  <c r="M388" i="3"/>
  <c r="N388" i="3"/>
  <c r="BN388" i="3" s="1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N389" i="3"/>
  <c r="M390" i="3"/>
  <c r="N390" i="3"/>
  <c r="BN390" i="3" s="1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N391" i="3"/>
  <c r="M392" i="3"/>
  <c r="N392" i="3"/>
  <c r="BN392" i="3" s="1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N393" i="3"/>
  <c r="M394" i="3"/>
  <c r="N394" i="3"/>
  <c r="BN394" i="3" s="1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M395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K396" i="3"/>
  <c r="BM396" i="3"/>
  <c r="M397" i="3"/>
  <c r="BK397" i="3" s="1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M397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K398" i="3"/>
  <c r="BM398" i="3"/>
  <c r="M399" i="3"/>
  <c r="BK399" i="3" s="1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M399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K400" i="3"/>
  <c r="BM400" i="3"/>
  <c r="M401" i="3"/>
  <c r="BK401" i="3" s="1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M401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K402" i="3"/>
  <c r="BM402" i="3"/>
  <c r="M403" i="3"/>
  <c r="BK403" i="3" s="1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M403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K404" i="3"/>
  <c r="BM404" i="3"/>
  <c r="M405" i="3"/>
  <c r="BK405" i="3" s="1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M405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K406" i="3"/>
  <c r="BM406" i="3"/>
  <c r="M407" i="3"/>
  <c r="BK407" i="3" s="1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M407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K408" i="3"/>
  <c r="BM408" i="3"/>
  <c r="M409" i="3"/>
  <c r="BK409" i="3" s="1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M409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K410" i="3"/>
  <c r="BM410" i="3"/>
  <c r="M411" i="3"/>
  <c r="BK411" i="3" s="1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BM412" i="3"/>
  <c r="M413" i="3"/>
  <c r="BK413" i="3" s="1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M414" i="3"/>
  <c r="M415" i="3"/>
  <c r="BK415" i="3" s="1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M415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K416" i="3"/>
  <c r="BM416" i="3"/>
  <c r="M417" i="3"/>
  <c r="BK417" i="3" s="1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M417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K418" i="3"/>
  <c r="BM418" i="3"/>
  <c r="M419" i="3"/>
  <c r="BK419" i="3" s="1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M419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K420" i="3"/>
  <c r="BM420" i="3"/>
  <c r="M421" i="3"/>
  <c r="BK421" i="3" s="1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M421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BK422" i="3" s="1"/>
  <c r="AZ422" i="3"/>
  <c r="BA422" i="3"/>
  <c r="BB422" i="3"/>
  <c r="BC422" i="3"/>
  <c r="BD422" i="3"/>
  <c r="BE422" i="3"/>
  <c r="BF422" i="3"/>
  <c r="BG422" i="3"/>
  <c r="BH422" i="3"/>
  <c r="BI422" i="3"/>
  <c r="BM422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K423" i="3"/>
  <c r="BM423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M424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K425" i="3"/>
  <c r="BM425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M426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K427" i="3"/>
  <c r="BM427" i="3"/>
  <c r="M428" i="3"/>
  <c r="N428" i="3"/>
  <c r="O428" i="3"/>
  <c r="P428" i="3"/>
  <c r="Q428" i="3"/>
  <c r="R428" i="3"/>
  <c r="S428" i="3"/>
  <c r="BM428" i="3" s="1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K429" i="3"/>
  <c r="BM429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M430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K431" i="3"/>
  <c r="BM431" i="3"/>
  <c r="M432" i="3"/>
  <c r="N432" i="3"/>
  <c r="O432" i="3"/>
  <c r="P432" i="3"/>
  <c r="Q432" i="3"/>
  <c r="R432" i="3"/>
  <c r="S432" i="3"/>
  <c r="BM432" i="3" s="1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K433" i="3"/>
  <c r="BM433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K434" i="3"/>
  <c r="BM434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M435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K436" i="3"/>
  <c r="BM436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M437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K438" i="3"/>
  <c r="BM438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M439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K440" i="3"/>
  <c r="BM440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M441" i="3"/>
  <c r="M442" i="3"/>
  <c r="N442" i="3"/>
  <c r="O442" i="3"/>
  <c r="P442" i="3"/>
  <c r="BK442" i="3" s="1"/>
  <c r="Q442" i="3"/>
  <c r="R442" i="3"/>
  <c r="S442" i="3"/>
  <c r="T442" i="3"/>
  <c r="BM442" i="3" s="1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N442" i="3"/>
  <c r="M443" i="3"/>
  <c r="N443" i="3"/>
  <c r="O443" i="3"/>
  <c r="P443" i="3"/>
  <c r="BK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L443" i="3"/>
  <c r="BN443" i="3"/>
  <c r="M444" i="3"/>
  <c r="N444" i="3"/>
  <c r="O444" i="3"/>
  <c r="P444" i="3"/>
  <c r="BK444" i="3" s="1"/>
  <c r="Q444" i="3"/>
  <c r="R444" i="3"/>
  <c r="S444" i="3"/>
  <c r="T444" i="3"/>
  <c r="BM444" i="3" s="1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N444" i="3"/>
  <c r="M445" i="3"/>
  <c r="N445" i="3"/>
  <c r="O445" i="3"/>
  <c r="P445" i="3"/>
  <c r="BK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L445" i="3"/>
  <c r="BN445" i="3"/>
  <c r="M446" i="3"/>
  <c r="N446" i="3"/>
  <c r="O446" i="3"/>
  <c r="P446" i="3"/>
  <c r="BK446" i="3" s="1"/>
  <c r="Q446" i="3"/>
  <c r="R446" i="3"/>
  <c r="S446" i="3"/>
  <c r="T446" i="3"/>
  <c r="BM446" i="3" s="1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L446" i="3"/>
  <c r="BN446" i="3"/>
  <c r="M447" i="3"/>
  <c r="N447" i="3"/>
  <c r="O447" i="3"/>
  <c r="P447" i="3"/>
  <c r="BK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L447" i="3"/>
  <c r="BN447" i="3"/>
  <c r="M448" i="3"/>
  <c r="N448" i="3"/>
  <c r="O448" i="3"/>
  <c r="P448" i="3"/>
  <c r="BK448" i="3" s="1"/>
  <c r="Q448" i="3"/>
  <c r="R448" i="3"/>
  <c r="S448" i="3"/>
  <c r="T448" i="3"/>
  <c r="BM448" i="3" s="1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L448" i="3"/>
  <c r="BN448" i="3"/>
  <c r="M449" i="3"/>
  <c r="N449" i="3"/>
  <c r="O449" i="3"/>
  <c r="P449" i="3"/>
  <c r="BK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L449" i="3"/>
  <c r="BN449" i="3"/>
  <c r="M450" i="3"/>
  <c r="N450" i="3"/>
  <c r="O450" i="3"/>
  <c r="P450" i="3"/>
  <c r="BK450" i="3" s="1"/>
  <c r="Q450" i="3"/>
  <c r="R450" i="3"/>
  <c r="S450" i="3"/>
  <c r="T450" i="3"/>
  <c r="BM450" i="3" s="1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N450" i="3"/>
  <c r="M451" i="3"/>
  <c r="N451" i="3"/>
  <c r="O451" i="3"/>
  <c r="P451" i="3"/>
  <c r="BK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L451" i="3"/>
  <c r="BN451" i="3"/>
  <c r="M452" i="3"/>
  <c r="N452" i="3"/>
  <c r="O452" i="3"/>
  <c r="P452" i="3"/>
  <c r="BK452" i="3" s="1"/>
  <c r="Q452" i="3"/>
  <c r="R452" i="3"/>
  <c r="S452" i="3"/>
  <c r="T452" i="3"/>
  <c r="BM452" i="3" s="1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L452" i="3"/>
  <c r="BN452" i="3"/>
  <c r="M453" i="3"/>
  <c r="N453" i="3"/>
  <c r="O453" i="3"/>
  <c r="P453" i="3"/>
  <c r="BK453" i="3" s="1"/>
  <c r="Q453" i="3"/>
  <c r="R453" i="3"/>
  <c r="S453" i="3"/>
  <c r="T453" i="3"/>
  <c r="BM453" i="3" s="1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L453" i="3"/>
  <c r="BN453" i="3"/>
  <c r="M454" i="3"/>
  <c r="N454" i="3"/>
  <c r="O454" i="3"/>
  <c r="P454" i="3"/>
  <c r="BK454" i="3" s="1"/>
  <c r="Q454" i="3"/>
  <c r="R454" i="3"/>
  <c r="S454" i="3"/>
  <c r="T454" i="3"/>
  <c r="BM454" i="3" s="1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J454" i="3" s="1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L454" i="3"/>
  <c r="BN454" i="3"/>
  <c r="M455" i="3"/>
  <c r="N455" i="3"/>
  <c r="O455" i="3"/>
  <c r="P455" i="3"/>
  <c r="BK455" i="3" s="1"/>
  <c r="Q455" i="3"/>
  <c r="R455" i="3"/>
  <c r="S455" i="3"/>
  <c r="T455" i="3"/>
  <c r="BM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L455" i="3"/>
  <c r="BN455" i="3"/>
  <c r="M456" i="3"/>
  <c r="N456" i="3"/>
  <c r="O456" i="3"/>
  <c r="P456" i="3"/>
  <c r="BK456" i="3" s="1"/>
  <c r="Q456" i="3"/>
  <c r="R456" i="3"/>
  <c r="S456" i="3"/>
  <c r="T456" i="3"/>
  <c r="BM456" i="3" s="1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L456" i="3"/>
  <c r="BN456" i="3"/>
  <c r="M457" i="3"/>
  <c r="N457" i="3"/>
  <c r="O457" i="3"/>
  <c r="P457" i="3"/>
  <c r="BK457" i="3" s="1"/>
  <c r="Q457" i="3"/>
  <c r="R457" i="3"/>
  <c r="S457" i="3"/>
  <c r="T457" i="3"/>
  <c r="BM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L457" i="3"/>
  <c r="BN457" i="3"/>
  <c r="M458" i="3"/>
  <c r="N458" i="3"/>
  <c r="O458" i="3"/>
  <c r="P458" i="3"/>
  <c r="BK458" i="3" s="1"/>
  <c r="Q458" i="3"/>
  <c r="R458" i="3"/>
  <c r="S458" i="3"/>
  <c r="T458" i="3"/>
  <c r="BM458" i="3" s="1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L458" i="3"/>
  <c r="BN458" i="3"/>
  <c r="M459" i="3"/>
  <c r="N459" i="3"/>
  <c r="O459" i="3"/>
  <c r="P459" i="3"/>
  <c r="BK459" i="3" s="1"/>
  <c r="Q459" i="3"/>
  <c r="R459" i="3"/>
  <c r="S459" i="3"/>
  <c r="T459" i="3"/>
  <c r="BM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BL459" i="3" s="1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N459" i="3"/>
  <c r="M460" i="3"/>
  <c r="N460" i="3"/>
  <c r="O460" i="3"/>
  <c r="P460" i="3"/>
  <c r="BK460" i="3" s="1"/>
  <c r="Q460" i="3"/>
  <c r="R460" i="3"/>
  <c r="S460" i="3"/>
  <c r="T460" i="3"/>
  <c r="BM460" i="3" s="1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L460" i="3"/>
  <c r="BN460" i="3"/>
  <c r="M461" i="3"/>
  <c r="N461" i="3"/>
  <c r="O461" i="3"/>
  <c r="P461" i="3"/>
  <c r="BK461" i="3" s="1"/>
  <c r="Q461" i="3"/>
  <c r="R461" i="3"/>
  <c r="S461" i="3"/>
  <c r="T461" i="3"/>
  <c r="BM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L461" i="3"/>
  <c r="BN461" i="3"/>
  <c r="M462" i="3"/>
  <c r="N462" i="3"/>
  <c r="O462" i="3"/>
  <c r="P462" i="3"/>
  <c r="BK462" i="3" s="1"/>
  <c r="Q462" i="3"/>
  <c r="R462" i="3"/>
  <c r="S462" i="3"/>
  <c r="T462" i="3"/>
  <c r="BM462" i="3" s="1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L462" i="3"/>
  <c r="BN462" i="3"/>
  <c r="M463" i="3"/>
  <c r="N463" i="3"/>
  <c r="O463" i="3"/>
  <c r="P463" i="3"/>
  <c r="BK463" i="3" s="1"/>
  <c r="Q463" i="3"/>
  <c r="R463" i="3"/>
  <c r="S463" i="3"/>
  <c r="T463" i="3"/>
  <c r="BM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L463" i="3"/>
  <c r="BN463" i="3"/>
  <c r="M464" i="3"/>
  <c r="N464" i="3"/>
  <c r="O464" i="3"/>
  <c r="P464" i="3"/>
  <c r="BK464" i="3" s="1"/>
  <c r="Q464" i="3"/>
  <c r="R464" i="3"/>
  <c r="S464" i="3"/>
  <c r="T464" i="3"/>
  <c r="BM464" i="3" s="1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L464" i="3"/>
  <c r="BN464" i="3"/>
  <c r="M465" i="3"/>
  <c r="N465" i="3"/>
  <c r="O465" i="3"/>
  <c r="P465" i="3"/>
  <c r="BK465" i="3" s="1"/>
  <c r="Q465" i="3"/>
  <c r="R465" i="3"/>
  <c r="S465" i="3"/>
  <c r="T465" i="3"/>
  <c r="BM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L465" i="3"/>
  <c r="BN465" i="3"/>
  <c r="M466" i="3"/>
  <c r="N466" i="3"/>
  <c r="O466" i="3"/>
  <c r="P466" i="3"/>
  <c r="BK466" i="3" s="1"/>
  <c r="Q466" i="3"/>
  <c r="R466" i="3"/>
  <c r="S466" i="3"/>
  <c r="T466" i="3"/>
  <c r="BM466" i="3" s="1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L466" i="3"/>
  <c r="BN466" i="3"/>
  <c r="M467" i="3"/>
  <c r="N467" i="3"/>
  <c r="O467" i="3"/>
  <c r="P467" i="3"/>
  <c r="BK467" i="3" s="1"/>
  <c r="Q467" i="3"/>
  <c r="R467" i="3"/>
  <c r="S467" i="3"/>
  <c r="T467" i="3"/>
  <c r="BM467" i="3" s="1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L467" i="3"/>
  <c r="BN467" i="3"/>
  <c r="M468" i="3"/>
  <c r="N468" i="3"/>
  <c r="O468" i="3"/>
  <c r="P468" i="3"/>
  <c r="BK468" i="3" s="1"/>
  <c r="Q468" i="3"/>
  <c r="R468" i="3"/>
  <c r="S468" i="3"/>
  <c r="T468" i="3"/>
  <c r="BM468" i="3" s="1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L468" i="3"/>
  <c r="BN468" i="3"/>
  <c r="M469" i="3"/>
  <c r="N469" i="3"/>
  <c r="O469" i="3"/>
  <c r="P469" i="3"/>
  <c r="BK469" i="3" s="1"/>
  <c r="Q469" i="3"/>
  <c r="R469" i="3"/>
  <c r="S469" i="3"/>
  <c r="T469" i="3"/>
  <c r="BM469" i="3" s="1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L469" i="3"/>
  <c r="BN469" i="3"/>
  <c r="M470" i="3"/>
  <c r="N470" i="3"/>
  <c r="O470" i="3"/>
  <c r="P470" i="3"/>
  <c r="BK470" i="3" s="1"/>
  <c r="Q470" i="3"/>
  <c r="R470" i="3"/>
  <c r="S470" i="3"/>
  <c r="T470" i="3"/>
  <c r="BM470" i="3" s="1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L470" i="3"/>
  <c r="BN470" i="3"/>
  <c r="E353" i="3"/>
  <c r="F353" i="3"/>
  <c r="K353" i="3" s="1"/>
  <c r="G353" i="3"/>
  <c r="H353" i="3"/>
  <c r="L353" i="3" s="1"/>
  <c r="I353" i="3"/>
  <c r="J353" i="3"/>
  <c r="E354" i="3"/>
  <c r="F354" i="3"/>
  <c r="K354" i="3" s="1"/>
  <c r="G354" i="3"/>
  <c r="H354" i="3"/>
  <c r="I354" i="3"/>
  <c r="J354" i="3"/>
  <c r="L354" i="3"/>
  <c r="E355" i="3"/>
  <c r="F355" i="3"/>
  <c r="K355" i="3" s="1"/>
  <c r="G355" i="3"/>
  <c r="H355" i="3"/>
  <c r="L355" i="3" s="1"/>
  <c r="I355" i="3"/>
  <c r="J355" i="3"/>
  <c r="E356" i="3"/>
  <c r="F356" i="3"/>
  <c r="K356" i="3" s="1"/>
  <c r="G356" i="3"/>
  <c r="H356" i="3"/>
  <c r="I356" i="3"/>
  <c r="J356" i="3"/>
  <c r="L356" i="3"/>
  <c r="E357" i="3"/>
  <c r="F357" i="3"/>
  <c r="K357" i="3" s="1"/>
  <c r="G357" i="3"/>
  <c r="H357" i="3"/>
  <c r="L357" i="3" s="1"/>
  <c r="I357" i="3"/>
  <c r="J357" i="3"/>
  <c r="E358" i="3"/>
  <c r="F358" i="3"/>
  <c r="K358" i="3" s="1"/>
  <c r="G358" i="3"/>
  <c r="H358" i="3"/>
  <c r="I358" i="3"/>
  <c r="J358" i="3"/>
  <c r="L358" i="3"/>
  <c r="E359" i="3"/>
  <c r="F359" i="3"/>
  <c r="K359" i="3" s="1"/>
  <c r="G359" i="3"/>
  <c r="H359" i="3"/>
  <c r="L359" i="3" s="1"/>
  <c r="I359" i="3"/>
  <c r="J359" i="3"/>
  <c r="E360" i="3"/>
  <c r="F360" i="3"/>
  <c r="K360" i="3" s="1"/>
  <c r="G360" i="3"/>
  <c r="H360" i="3"/>
  <c r="I360" i="3"/>
  <c r="J360" i="3"/>
  <c r="L360" i="3"/>
  <c r="E361" i="3"/>
  <c r="F361" i="3"/>
  <c r="K361" i="3" s="1"/>
  <c r="G361" i="3"/>
  <c r="H361" i="3"/>
  <c r="L361" i="3" s="1"/>
  <c r="I361" i="3"/>
  <c r="J361" i="3"/>
  <c r="E362" i="3"/>
  <c r="F362" i="3"/>
  <c r="K362" i="3" s="1"/>
  <c r="G362" i="3"/>
  <c r="H362" i="3"/>
  <c r="I362" i="3"/>
  <c r="J362" i="3"/>
  <c r="L362" i="3"/>
  <c r="E363" i="3"/>
  <c r="F363" i="3"/>
  <c r="K363" i="3" s="1"/>
  <c r="G363" i="3"/>
  <c r="H363" i="3"/>
  <c r="L363" i="3" s="1"/>
  <c r="I363" i="3"/>
  <c r="J363" i="3"/>
  <c r="E364" i="3"/>
  <c r="F364" i="3"/>
  <c r="K364" i="3" s="1"/>
  <c r="G364" i="3"/>
  <c r="H364" i="3"/>
  <c r="I364" i="3"/>
  <c r="J364" i="3"/>
  <c r="L364" i="3"/>
  <c r="E365" i="3"/>
  <c r="F365" i="3"/>
  <c r="K365" i="3" s="1"/>
  <c r="G365" i="3"/>
  <c r="H365" i="3"/>
  <c r="L365" i="3" s="1"/>
  <c r="I365" i="3"/>
  <c r="J365" i="3"/>
  <c r="E366" i="3"/>
  <c r="F366" i="3"/>
  <c r="K366" i="3" s="1"/>
  <c r="G366" i="3"/>
  <c r="H366" i="3"/>
  <c r="I366" i="3"/>
  <c r="J366" i="3"/>
  <c r="L366" i="3"/>
  <c r="E367" i="3"/>
  <c r="F367" i="3"/>
  <c r="K367" i="3" s="1"/>
  <c r="G367" i="3"/>
  <c r="H367" i="3"/>
  <c r="L367" i="3" s="1"/>
  <c r="I367" i="3"/>
  <c r="J367" i="3"/>
  <c r="E368" i="3"/>
  <c r="F368" i="3"/>
  <c r="K368" i="3" s="1"/>
  <c r="G368" i="3"/>
  <c r="H368" i="3"/>
  <c r="I368" i="3"/>
  <c r="J368" i="3"/>
  <c r="L368" i="3"/>
  <c r="E369" i="3"/>
  <c r="F369" i="3"/>
  <c r="K369" i="3" s="1"/>
  <c r="G369" i="3"/>
  <c r="H369" i="3"/>
  <c r="L369" i="3" s="1"/>
  <c r="I369" i="3"/>
  <c r="J369" i="3"/>
  <c r="E370" i="3"/>
  <c r="F370" i="3"/>
  <c r="K370" i="3" s="1"/>
  <c r="G370" i="3"/>
  <c r="H370" i="3"/>
  <c r="I370" i="3"/>
  <c r="J370" i="3"/>
  <c r="L370" i="3"/>
  <c r="E371" i="3"/>
  <c r="F371" i="3"/>
  <c r="K371" i="3" s="1"/>
  <c r="G371" i="3"/>
  <c r="H371" i="3"/>
  <c r="L371" i="3" s="1"/>
  <c r="I371" i="3"/>
  <c r="J371" i="3"/>
  <c r="E372" i="3"/>
  <c r="F372" i="3"/>
  <c r="K372" i="3" s="1"/>
  <c r="G372" i="3"/>
  <c r="H372" i="3"/>
  <c r="I372" i="3"/>
  <c r="J372" i="3"/>
  <c r="L372" i="3"/>
  <c r="E373" i="3"/>
  <c r="F373" i="3"/>
  <c r="K373" i="3" s="1"/>
  <c r="G373" i="3"/>
  <c r="H373" i="3"/>
  <c r="L373" i="3" s="1"/>
  <c r="I373" i="3"/>
  <c r="J373" i="3"/>
  <c r="E374" i="3"/>
  <c r="F374" i="3"/>
  <c r="K374" i="3" s="1"/>
  <c r="G374" i="3"/>
  <c r="H374" i="3"/>
  <c r="I374" i="3"/>
  <c r="J374" i="3"/>
  <c r="L374" i="3"/>
  <c r="E375" i="3"/>
  <c r="F375" i="3"/>
  <c r="K375" i="3" s="1"/>
  <c r="G375" i="3"/>
  <c r="H375" i="3"/>
  <c r="L375" i="3" s="1"/>
  <c r="I375" i="3"/>
  <c r="J375" i="3"/>
  <c r="E376" i="3"/>
  <c r="F376" i="3"/>
  <c r="K376" i="3" s="1"/>
  <c r="G376" i="3"/>
  <c r="H376" i="3"/>
  <c r="I376" i="3"/>
  <c r="J376" i="3"/>
  <c r="L376" i="3"/>
  <c r="E377" i="3"/>
  <c r="F377" i="3"/>
  <c r="K377" i="3" s="1"/>
  <c r="G377" i="3"/>
  <c r="H377" i="3"/>
  <c r="L377" i="3" s="1"/>
  <c r="I377" i="3"/>
  <c r="J377" i="3"/>
  <c r="E378" i="3"/>
  <c r="F378" i="3"/>
  <c r="K378" i="3" s="1"/>
  <c r="G378" i="3"/>
  <c r="H378" i="3"/>
  <c r="I378" i="3"/>
  <c r="J378" i="3"/>
  <c r="L378" i="3"/>
  <c r="E379" i="3"/>
  <c r="F379" i="3"/>
  <c r="K379" i="3" s="1"/>
  <c r="G379" i="3"/>
  <c r="H379" i="3"/>
  <c r="L379" i="3" s="1"/>
  <c r="I379" i="3"/>
  <c r="J379" i="3"/>
  <c r="E380" i="3"/>
  <c r="F380" i="3"/>
  <c r="K380" i="3" s="1"/>
  <c r="G380" i="3"/>
  <c r="H380" i="3"/>
  <c r="I380" i="3"/>
  <c r="J380" i="3"/>
  <c r="L380" i="3"/>
  <c r="E381" i="3"/>
  <c r="F381" i="3"/>
  <c r="K381" i="3" s="1"/>
  <c r="G381" i="3"/>
  <c r="H381" i="3"/>
  <c r="L381" i="3" s="1"/>
  <c r="I381" i="3"/>
  <c r="J381" i="3"/>
  <c r="E382" i="3"/>
  <c r="F382" i="3"/>
  <c r="K382" i="3" s="1"/>
  <c r="G382" i="3"/>
  <c r="H382" i="3"/>
  <c r="I382" i="3"/>
  <c r="J382" i="3"/>
  <c r="L382" i="3"/>
  <c r="E383" i="3"/>
  <c r="F383" i="3"/>
  <c r="K383" i="3" s="1"/>
  <c r="G383" i="3"/>
  <c r="H383" i="3"/>
  <c r="L383" i="3" s="1"/>
  <c r="I383" i="3"/>
  <c r="J383" i="3"/>
  <c r="E384" i="3"/>
  <c r="F384" i="3"/>
  <c r="K384" i="3" s="1"/>
  <c r="G384" i="3"/>
  <c r="H384" i="3"/>
  <c r="I384" i="3"/>
  <c r="J384" i="3"/>
  <c r="L384" i="3"/>
  <c r="E385" i="3"/>
  <c r="F385" i="3"/>
  <c r="K385" i="3" s="1"/>
  <c r="G385" i="3"/>
  <c r="H385" i="3"/>
  <c r="L385" i="3" s="1"/>
  <c r="I385" i="3"/>
  <c r="J385" i="3"/>
  <c r="E386" i="3"/>
  <c r="F386" i="3"/>
  <c r="K386" i="3" s="1"/>
  <c r="G386" i="3"/>
  <c r="H386" i="3"/>
  <c r="I386" i="3"/>
  <c r="J386" i="3"/>
  <c r="L386" i="3"/>
  <c r="E387" i="3"/>
  <c r="F387" i="3"/>
  <c r="K387" i="3" s="1"/>
  <c r="G387" i="3"/>
  <c r="H387" i="3"/>
  <c r="L387" i="3" s="1"/>
  <c r="I387" i="3"/>
  <c r="J387" i="3"/>
  <c r="E388" i="3"/>
  <c r="F388" i="3"/>
  <c r="K388" i="3" s="1"/>
  <c r="G388" i="3"/>
  <c r="H388" i="3"/>
  <c r="I388" i="3"/>
  <c r="J388" i="3"/>
  <c r="L388" i="3"/>
  <c r="E389" i="3"/>
  <c r="F389" i="3"/>
  <c r="K389" i="3" s="1"/>
  <c r="G389" i="3"/>
  <c r="H389" i="3"/>
  <c r="L389" i="3" s="1"/>
  <c r="I389" i="3"/>
  <c r="J389" i="3"/>
  <c r="E390" i="3"/>
  <c r="F390" i="3"/>
  <c r="K390" i="3" s="1"/>
  <c r="G390" i="3"/>
  <c r="H390" i="3"/>
  <c r="I390" i="3"/>
  <c r="J390" i="3"/>
  <c r="L390" i="3"/>
  <c r="E391" i="3"/>
  <c r="F391" i="3"/>
  <c r="K391" i="3" s="1"/>
  <c r="G391" i="3"/>
  <c r="H391" i="3"/>
  <c r="L391" i="3" s="1"/>
  <c r="I391" i="3"/>
  <c r="J391" i="3"/>
  <c r="E392" i="3"/>
  <c r="F392" i="3"/>
  <c r="K392" i="3" s="1"/>
  <c r="G392" i="3"/>
  <c r="H392" i="3"/>
  <c r="I392" i="3"/>
  <c r="J392" i="3"/>
  <c r="L392" i="3"/>
  <c r="E393" i="3"/>
  <c r="F393" i="3"/>
  <c r="K393" i="3" s="1"/>
  <c r="G393" i="3"/>
  <c r="H393" i="3"/>
  <c r="L393" i="3" s="1"/>
  <c r="I393" i="3"/>
  <c r="J393" i="3"/>
  <c r="E394" i="3"/>
  <c r="F394" i="3"/>
  <c r="K394" i="3" s="1"/>
  <c r="G394" i="3"/>
  <c r="H394" i="3"/>
  <c r="I394" i="3"/>
  <c r="J394" i="3"/>
  <c r="L394" i="3"/>
  <c r="E395" i="3"/>
  <c r="F395" i="3"/>
  <c r="K395" i="3" s="1"/>
  <c r="G395" i="3"/>
  <c r="H395" i="3"/>
  <c r="L395" i="3" s="1"/>
  <c r="I395" i="3"/>
  <c r="J395" i="3"/>
  <c r="E396" i="3"/>
  <c r="F396" i="3"/>
  <c r="K396" i="3" s="1"/>
  <c r="G396" i="3"/>
  <c r="H396" i="3"/>
  <c r="I396" i="3"/>
  <c r="J396" i="3"/>
  <c r="L396" i="3"/>
  <c r="E397" i="3"/>
  <c r="F397" i="3"/>
  <c r="K397" i="3" s="1"/>
  <c r="G397" i="3"/>
  <c r="H397" i="3"/>
  <c r="L397" i="3" s="1"/>
  <c r="I397" i="3"/>
  <c r="J397" i="3"/>
  <c r="E398" i="3"/>
  <c r="F398" i="3"/>
  <c r="K398" i="3" s="1"/>
  <c r="G398" i="3"/>
  <c r="H398" i="3"/>
  <c r="I398" i="3"/>
  <c r="J398" i="3"/>
  <c r="L398" i="3"/>
  <c r="E399" i="3"/>
  <c r="F399" i="3"/>
  <c r="K399" i="3" s="1"/>
  <c r="G399" i="3"/>
  <c r="H399" i="3"/>
  <c r="L399" i="3" s="1"/>
  <c r="I399" i="3"/>
  <c r="J399" i="3"/>
  <c r="E400" i="3"/>
  <c r="F400" i="3"/>
  <c r="K400" i="3" s="1"/>
  <c r="G400" i="3"/>
  <c r="H400" i="3"/>
  <c r="I400" i="3"/>
  <c r="J400" i="3"/>
  <c r="L400" i="3"/>
  <c r="E401" i="3"/>
  <c r="F401" i="3"/>
  <c r="K401" i="3" s="1"/>
  <c r="G401" i="3"/>
  <c r="H401" i="3"/>
  <c r="L401" i="3" s="1"/>
  <c r="I401" i="3"/>
  <c r="J401" i="3"/>
  <c r="E402" i="3"/>
  <c r="F402" i="3"/>
  <c r="K402" i="3" s="1"/>
  <c r="G402" i="3"/>
  <c r="H402" i="3"/>
  <c r="I402" i="3"/>
  <c r="J402" i="3"/>
  <c r="L402" i="3"/>
  <c r="E403" i="3"/>
  <c r="F403" i="3"/>
  <c r="K403" i="3" s="1"/>
  <c r="G403" i="3"/>
  <c r="H403" i="3"/>
  <c r="L403" i="3" s="1"/>
  <c r="I403" i="3"/>
  <c r="J403" i="3"/>
  <c r="E404" i="3"/>
  <c r="F404" i="3"/>
  <c r="K404" i="3" s="1"/>
  <c r="G404" i="3"/>
  <c r="H404" i="3"/>
  <c r="I404" i="3"/>
  <c r="J404" i="3"/>
  <c r="L404" i="3"/>
  <c r="E405" i="3"/>
  <c r="F405" i="3"/>
  <c r="K405" i="3" s="1"/>
  <c r="G405" i="3"/>
  <c r="H405" i="3"/>
  <c r="L405" i="3" s="1"/>
  <c r="I405" i="3"/>
  <c r="J405" i="3"/>
  <c r="E406" i="3"/>
  <c r="F406" i="3"/>
  <c r="K406" i="3" s="1"/>
  <c r="G406" i="3"/>
  <c r="H406" i="3"/>
  <c r="I406" i="3"/>
  <c r="J406" i="3"/>
  <c r="L406" i="3"/>
  <c r="E407" i="3"/>
  <c r="F407" i="3"/>
  <c r="K407" i="3" s="1"/>
  <c r="G407" i="3"/>
  <c r="H407" i="3"/>
  <c r="L407" i="3" s="1"/>
  <c r="I407" i="3"/>
  <c r="J407" i="3"/>
  <c r="E408" i="3"/>
  <c r="F408" i="3"/>
  <c r="K408" i="3" s="1"/>
  <c r="G408" i="3"/>
  <c r="H408" i="3"/>
  <c r="I408" i="3"/>
  <c r="J408" i="3"/>
  <c r="L408" i="3"/>
  <c r="E409" i="3"/>
  <c r="F409" i="3"/>
  <c r="K409" i="3" s="1"/>
  <c r="G409" i="3"/>
  <c r="H409" i="3"/>
  <c r="L409" i="3" s="1"/>
  <c r="I409" i="3"/>
  <c r="J409" i="3"/>
  <c r="E410" i="3"/>
  <c r="F410" i="3"/>
  <c r="K410" i="3" s="1"/>
  <c r="G410" i="3"/>
  <c r="H410" i="3"/>
  <c r="I410" i="3"/>
  <c r="J410" i="3"/>
  <c r="L410" i="3"/>
  <c r="E411" i="3"/>
  <c r="F411" i="3"/>
  <c r="K411" i="3" s="1"/>
  <c r="G411" i="3"/>
  <c r="H411" i="3"/>
  <c r="L411" i="3" s="1"/>
  <c r="I411" i="3"/>
  <c r="J411" i="3"/>
  <c r="E412" i="3"/>
  <c r="F412" i="3"/>
  <c r="K412" i="3" s="1"/>
  <c r="G412" i="3"/>
  <c r="H412" i="3"/>
  <c r="I412" i="3"/>
  <c r="J412" i="3"/>
  <c r="L412" i="3"/>
  <c r="E413" i="3"/>
  <c r="F413" i="3"/>
  <c r="K413" i="3" s="1"/>
  <c r="G413" i="3"/>
  <c r="H413" i="3"/>
  <c r="L413" i="3" s="1"/>
  <c r="I413" i="3"/>
  <c r="J413" i="3"/>
  <c r="E414" i="3"/>
  <c r="F414" i="3"/>
  <c r="K414" i="3" s="1"/>
  <c r="G414" i="3"/>
  <c r="H414" i="3"/>
  <c r="I414" i="3"/>
  <c r="J414" i="3"/>
  <c r="L414" i="3"/>
  <c r="E415" i="3"/>
  <c r="F415" i="3"/>
  <c r="K415" i="3" s="1"/>
  <c r="G415" i="3"/>
  <c r="H415" i="3"/>
  <c r="L415" i="3" s="1"/>
  <c r="I415" i="3"/>
  <c r="J415" i="3"/>
  <c r="E416" i="3"/>
  <c r="F416" i="3"/>
  <c r="K416" i="3" s="1"/>
  <c r="G416" i="3"/>
  <c r="H416" i="3"/>
  <c r="I416" i="3"/>
  <c r="J416" i="3"/>
  <c r="L416" i="3"/>
  <c r="E417" i="3"/>
  <c r="F417" i="3"/>
  <c r="K417" i="3" s="1"/>
  <c r="G417" i="3"/>
  <c r="H417" i="3"/>
  <c r="L417" i="3" s="1"/>
  <c r="I417" i="3"/>
  <c r="J417" i="3"/>
  <c r="E418" i="3"/>
  <c r="F418" i="3"/>
  <c r="K418" i="3" s="1"/>
  <c r="G418" i="3"/>
  <c r="H418" i="3"/>
  <c r="I418" i="3"/>
  <c r="J418" i="3"/>
  <c r="L418" i="3"/>
  <c r="E419" i="3"/>
  <c r="F419" i="3"/>
  <c r="K419" i="3" s="1"/>
  <c r="G419" i="3"/>
  <c r="H419" i="3"/>
  <c r="L419" i="3" s="1"/>
  <c r="I419" i="3"/>
  <c r="J419" i="3"/>
  <c r="E420" i="3"/>
  <c r="F420" i="3"/>
  <c r="K420" i="3" s="1"/>
  <c r="G420" i="3"/>
  <c r="H420" i="3"/>
  <c r="I420" i="3"/>
  <c r="J420" i="3"/>
  <c r="L420" i="3"/>
  <c r="E421" i="3"/>
  <c r="F421" i="3"/>
  <c r="K421" i="3" s="1"/>
  <c r="G421" i="3"/>
  <c r="H421" i="3"/>
  <c r="L421" i="3" s="1"/>
  <c r="I421" i="3"/>
  <c r="J421" i="3"/>
  <c r="E422" i="3"/>
  <c r="F422" i="3"/>
  <c r="K422" i="3" s="1"/>
  <c r="G422" i="3"/>
  <c r="H422" i="3"/>
  <c r="I422" i="3"/>
  <c r="J422" i="3"/>
  <c r="L422" i="3"/>
  <c r="E423" i="3"/>
  <c r="F423" i="3"/>
  <c r="K423" i="3" s="1"/>
  <c r="G423" i="3"/>
  <c r="H423" i="3"/>
  <c r="L423" i="3" s="1"/>
  <c r="I423" i="3"/>
  <c r="J423" i="3"/>
  <c r="E424" i="3"/>
  <c r="F424" i="3"/>
  <c r="K424" i="3" s="1"/>
  <c r="G424" i="3"/>
  <c r="H424" i="3"/>
  <c r="I424" i="3"/>
  <c r="J424" i="3"/>
  <c r="L424" i="3"/>
  <c r="E425" i="3"/>
  <c r="F425" i="3"/>
  <c r="K425" i="3" s="1"/>
  <c r="G425" i="3"/>
  <c r="H425" i="3"/>
  <c r="L425" i="3" s="1"/>
  <c r="I425" i="3"/>
  <c r="J425" i="3"/>
  <c r="E426" i="3"/>
  <c r="F426" i="3"/>
  <c r="K426" i="3" s="1"/>
  <c r="G426" i="3"/>
  <c r="H426" i="3"/>
  <c r="I426" i="3"/>
  <c r="J426" i="3"/>
  <c r="L426" i="3"/>
  <c r="E427" i="3"/>
  <c r="F427" i="3"/>
  <c r="K427" i="3" s="1"/>
  <c r="G427" i="3"/>
  <c r="H427" i="3"/>
  <c r="L427" i="3" s="1"/>
  <c r="I427" i="3"/>
  <c r="J427" i="3"/>
  <c r="E428" i="3"/>
  <c r="F428" i="3"/>
  <c r="K428" i="3" s="1"/>
  <c r="G428" i="3"/>
  <c r="H428" i="3"/>
  <c r="I428" i="3"/>
  <c r="J428" i="3"/>
  <c r="L428" i="3"/>
  <c r="E429" i="3"/>
  <c r="F429" i="3"/>
  <c r="K429" i="3" s="1"/>
  <c r="G429" i="3"/>
  <c r="H429" i="3"/>
  <c r="L429" i="3" s="1"/>
  <c r="I429" i="3"/>
  <c r="J429" i="3"/>
  <c r="E430" i="3"/>
  <c r="F430" i="3"/>
  <c r="K430" i="3" s="1"/>
  <c r="G430" i="3"/>
  <c r="H430" i="3"/>
  <c r="I430" i="3"/>
  <c r="J430" i="3"/>
  <c r="L430" i="3"/>
  <c r="E431" i="3"/>
  <c r="F431" i="3"/>
  <c r="K431" i="3" s="1"/>
  <c r="G431" i="3"/>
  <c r="H431" i="3"/>
  <c r="L431" i="3" s="1"/>
  <c r="I431" i="3"/>
  <c r="J431" i="3"/>
  <c r="E432" i="3"/>
  <c r="F432" i="3"/>
  <c r="K432" i="3" s="1"/>
  <c r="G432" i="3"/>
  <c r="H432" i="3"/>
  <c r="I432" i="3"/>
  <c r="J432" i="3"/>
  <c r="L432" i="3"/>
  <c r="E433" i="3"/>
  <c r="F433" i="3"/>
  <c r="K433" i="3" s="1"/>
  <c r="G433" i="3"/>
  <c r="H433" i="3"/>
  <c r="L433" i="3" s="1"/>
  <c r="I433" i="3"/>
  <c r="J433" i="3"/>
  <c r="E434" i="3"/>
  <c r="F434" i="3"/>
  <c r="K434" i="3" s="1"/>
  <c r="G434" i="3"/>
  <c r="H434" i="3"/>
  <c r="I434" i="3"/>
  <c r="J434" i="3"/>
  <c r="L434" i="3"/>
  <c r="E435" i="3"/>
  <c r="F435" i="3"/>
  <c r="K435" i="3" s="1"/>
  <c r="G435" i="3"/>
  <c r="H435" i="3"/>
  <c r="L435" i="3" s="1"/>
  <c r="I435" i="3"/>
  <c r="J435" i="3"/>
  <c r="E436" i="3"/>
  <c r="F436" i="3"/>
  <c r="K436" i="3" s="1"/>
  <c r="G436" i="3"/>
  <c r="H436" i="3"/>
  <c r="I436" i="3"/>
  <c r="J436" i="3"/>
  <c r="L436" i="3"/>
  <c r="E437" i="3"/>
  <c r="F437" i="3"/>
  <c r="K437" i="3" s="1"/>
  <c r="G437" i="3"/>
  <c r="H437" i="3"/>
  <c r="L437" i="3" s="1"/>
  <c r="I437" i="3"/>
  <c r="J437" i="3"/>
  <c r="E438" i="3"/>
  <c r="F438" i="3"/>
  <c r="G438" i="3"/>
  <c r="H438" i="3"/>
  <c r="I438" i="3"/>
  <c r="L438" i="3" s="1"/>
  <c r="J438" i="3"/>
  <c r="K438" i="3"/>
  <c r="E439" i="3"/>
  <c r="F439" i="3"/>
  <c r="G439" i="3"/>
  <c r="H439" i="3"/>
  <c r="I439" i="3"/>
  <c r="L439" i="3" s="1"/>
  <c r="J439" i="3"/>
  <c r="K439" i="3"/>
  <c r="E440" i="3"/>
  <c r="F440" i="3"/>
  <c r="G440" i="3"/>
  <c r="H440" i="3"/>
  <c r="I440" i="3"/>
  <c r="L440" i="3" s="1"/>
  <c r="J440" i="3"/>
  <c r="K440" i="3"/>
  <c r="E441" i="3"/>
  <c r="F441" i="3"/>
  <c r="G441" i="3"/>
  <c r="H441" i="3"/>
  <c r="I441" i="3"/>
  <c r="L441" i="3" s="1"/>
  <c r="J441" i="3"/>
  <c r="K441" i="3"/>
  <c r="E442" i="3"/>
  <c r="F442" i="3"/>
  <c r="G442" i="3"/>
  <c r="H442" i="3"/>
  <c r="I442" i="3"/>
  <c r="L442" i="3" s="1"/>
  <c r="J442" i="3"/>
  <c r="K442" i="3"/>
  <c r="E443" i="3"/>
  <c r="F443" i="3"/>
  <c r="G443" i="3"/>
  <c r="H443" i="3"/>
  <c r="I443" i="3"/>
  <c r="L443" i="3" s="1"/>
  <c r="J443" i="3"/>
  <c r="K443" i="3"/>
  <c r="E444" i="3"/>
  <c r="F444" i="3"/>
  <c r="G444" i="3"/>
  <c r="H444" i="3"/>
  <c r="I444" i="3"/>
  <c r="L444" i="3" s="1"/>
  <c r="J444" i="3"/>
  <c r="K444" i="3"/>
  <c r="E445" i="3"/>
  <c r="F445" i="3"/>
  <c r="G445" i="3"/>
  <c r="H445" i="3"/>
  <c r="I445" i="3"/>
  <c r="L445" i="3" s="1"/>
  <c r="J445" i="3"/>
  <c r="K445" i="3"/>
  <c r="E446" i="3"/>
  <c r="F446" i="3"/>
  <c r="G446" i="3"/>
  <c r="H446" i="3"/>
  <c r="I446" i="3"/>
  <c r="L446" i="3" s="1"/>
  <c r="J446" i="3"/>
  <c r="K446" i="3"/>
  <c r="E447" i="3"/>
  <c r="F447" i="3"/>
  <c r="G447" i="3"/>
  <c r="H447" i="3"/>
  <c r="I447" i="3"/>
  <c r="L447" i="3" s="1"/>
  <c r="J447" i="3"/>
  <c r="K447" i="3"/>
  <c r="E448" i="3"/>
  <c r="F448" i="3"/>
  <c r="G448" i="3"/>
  <c r="H448" i="3"/>
  <c r="I448" i="3"/>
  <c r="L448" i="3" s="1"/>
  <c r="J448" i="3"/>
  <c r="K448" i="3"/>
  <c r="E449" i="3"/>
  <c r="F449" i="3"/>
  <c r="G449" i="3"/>
  <c r="H449" i="3"/>
  <c r="I449" i="3"/>
  <c r="L449" i="3" s="1"/>
  <c r="J449" i="3"/>
  <c r="K449" i="3"/>
  <c r="E450" i="3"/>
  <c r="F450" i="3"/>
  <c r="G450" i="3"/>
  <c r="H450" i="3"/>
  <c r="I450" i="3"/>
  <c r="L450" i="3" s="1"/>
  <c r="J450" i="3"/>
  <c r="K450" i="3"/>
  <c r="E451" i="3"/>
  <c r="F451" i="3"/>
  <c r="G451" i="3"/>
  <c r="H451" i="3"/>
  <c r="I451" i="3"/>
  <c r="L451" i="3" s="1"/>
  <c r="J451" i="3"/>
  <c r="K451" i="3"/>
  <c r="E452" i="3"/>
  <c r="F452" i="3"/>
  <c r="G452" i="3"/>
  <c r="H452" i="3"/>
  <c r="I452" i="3"/>
  <c r="L452" i="3" s="1"/>
  <c r="J452" i="3"/>
  <c r="K452" i="3"/>
  <c r="E453" i="3"/>
  <c r="F453" i="3"/>
  <c r="G453" i="3"/>
  <c r="H453" i="3"/>
  <c r="I453" i="3"/>
  <c r="L453" i="3" s="1"/>
  <c r="J453" i="3"/>
  <c r="K453" i="3"/>
  <c r="E454" i="3"/>
  <c r="F454" i="3"/>
  <c r="G454" i="3"/>
  <c r="H454" i="3"/>
  <c r="I454" i="3"/>
  <c r="L454" i="3" s="1"/>
  <c r="J454" i="3"/>
  <c r="K454" i="3"/>
  <c r="E455" i="3"/>
  <c r="F455" i="3"/>
  <c r="G455" i="3"/>
  <c r="H455" i="3"/>
  <c r="I455" i="3"/>
  <c r="L455" i="3" s="1"/>
  <c r="J455" i="3"/>
  <c r="K455" i="3"/>
  <c r="E456" i="3"/>
  <c r="F456" i="3"/>
  <c r="G456" i="3"/>
  <c r="H456" i="3"/>
  <c r="I456" i="3"/>
  <c r="L456" i="3" s="1"/>
  <c r="J456" i="3"/>
  <c r="K456" i="3"/>
  <c r="E457" i="3"/>
  <c r="F457" i="3"/>
  <c r="G457" i="3"/>
  <c r="H457" i="3"/>
  <c r="I457" i="3"/>
  <c r="L457" i="3" s="1"/>
  <c r="J457" i="3"/>
  <c r="K457" i="3"/>
  <c r="E458" i="3"/>
  <c r="F458" i="3"/>
  <c r="G458" i="3"/>
  <c r="H458" i="3"/>
  <c r="I458" i="3"/>
  <c r="L458" i="3" s="1"/>
  <c r="J458" i="3"/>
  <c r="K458" i="3"/>
  <c r="E459" i="3"/>
  <c r="F459" i="3"/>
  <c r="G459" i="3"/>
  <c r="H459" i="3"/>
  <c r="I459" i="3"/>
  <c r="L459" i="3" s="1"/>
  <c r="J459" i="3"/>
  <c r="K459" i="3"/>
  <c r="E460" i="3"/>
  <c r="F460" i="3"/>
  <c r="G460" i="3"/>
  <c r="H460" i="3"/>
  <c r="I460" i="3"/>
  <c r="L460" i="3" s="1"/>
  <c r="J460" i="3"/>
  <c r="K460" i="3"/>
  <c r="E461" i="3"/>
  <c r="F461" i="3"/>
  <c r="G461" i="3"/>
  <c r="H461" i="3"/>
  <c r="I461" i="3"/>
  <c r="L461" i="3" s="1"/>
  <c r="J461" i="3"/>
  <c r="K461" i="3"/>
  <c r="E462" i="3"/>
  <c r="F462" i="3"/>
  <c r="G462" i="3"/>
  <c r="H462" i="3"/>
  <c r="I462" i="3"/>
  <c r="L462" i="3" s="1"/>
  <c r="J462" i="3"/>
  <c r="K462" i="3"/>
  <c r="E463" i="3"/>
  <c r="F463" i="3"/>
  <c r="G463" i="3"/>
  <c r="H463" i="3"/>
  <c r="I463" i="3"/>
  <c r="L463" i="3" s="1"/>
  <c r="J463" i="3"/>
  <c r="K463" i="3"/>
  <c r="E464" i="3"/>
  <c r="F464" i="3"/>
  <c r="G464" i="3"/>
  <c r="H464" i="3"/>
  <c r="I464" i="3"/>
  <c r="L464" i="3" s="1"/>
  <c r="J464" i="3"/>
  <c r="K464" i="3"/>
  <c r="E465" i="3"/>
  <c r="F465" i="3"/>
  <c r="G465" i="3"/>
  <c r="H465" i="3"/>
  <c r="I465" i="3"/>
  <c r="L465" i="3" s="1"/>
  <c r="J465" i="3"/>
  <c r="K465" i="3"/>
  <c r="E466" i="3"/>
  <c r="F466" i="3"/>
  <c r="G466" i="3"/>
  <c r="H466" i="3"/>
  <c r="I466" i="3"/>
  <c r="L466" i="3" s="1"/>
  <c r="J466" i="3"/>
  <c r="K466" i="3"/>
  <c r="E467" i="3"/>
  <c r="F467" i="3"/>
  <c r="G467" i="3"/>
  <c r="H467" i="3"/>
  <c r="I467" i="3"/>
  <c r="L467" i="3" s="1"/>
  <c r="J467" i="3"/>
  <c r="K467" i="3"/>
  <c r="E468" i="3"/>
  <c r="F468" i="3"/>
  <c r="G468" i="3"/>
  <c r="H468" i="3"/>
  <c r="I468" i="3"/>
  <c r="L468" i="3" s="1"/>
  <c r="J468" i="3"/>
  <c r="K468" i="3"/>
  <c r="E469" i="3"/>
  <c r="F469" i="3"/>
  <c r="G469" i="3"/>
  <c r="H469" i="3"/>
  <c r="I469" i="3"/>
  <c r="L469" i="3" s="1"/>
  <c r="J469" i="3"/>
  <c r="K469" i="3"/>
  <c r="E470" i="3"/>
  <c r="F470" i="3"/>
  <c r="G470" i="3"/>
  <c r="H470" i="3"/>
  <c r="I470" i="3"/>
  <c r="L470" i="3" s="1"/>
  <c r="J470" i="3"/>
  <c r="K470" i="3"/>
  <c r="BJ441" i="3" l="1"/>
  <c r="BL441" i="3"/>
  <c r="BN441" i="3"/>
  <c r="BJ439" i="3"/>
  <c r="BL439" i="3"/>
  <c r="BN439" i="3"/>
  <c r="BJ437" i="3"/>
  <c r="BL437" i="3"/>
  <c r="BN437" i="3"/>
  <c r="BJ435" i="3"/>
  <c r="BL435" i="3"/>
  <c r="BN435" i="3"/>
  <c r="BJ432" i="3"/>
  <c r="BL432" i="3"/>
  <c r="BN432" i="3"/>
  <c r="BK432" i="3"/>
  <c r="BJ428" i="3"/>
  <c r="BL428" i="3"/>
  <c r="BN428" i="3"/>
  <c r="BK428" i="3"/>
  <c r="BK441" i="3"/>
  <c r="BJ440" i="3"/>
  <c r="BL440" i="3"/>
  <c r="BN440" i="3"/>
  <c r="BK439" i="3"/>
  <c r="BJ438" i="3"/>
  <c r="BL438" i="3"/>
  <c r="BN438" i="3"/>
  <c r="BK437" i="3"/>
  <c r="BJ436" i="3"/>
  <c r="BL436" i="3"/>
  <c r="BN436" i="3"/>
  <c r="BK435" i="3"/>
  <c r="BJ434" i="3"/>
  <c r="BL434" i="3"/>
  <c r="BN434" i="3"/>
  <c r="BJ430" i="3"/>
  <c r="BL430" i="3"/>
  <c r="BN430" i="3"/>
  <c r="BK430" i="3"/>
  <c r="BJ426" i="3"/>
  <c r="BL426" i="3"/>
  <c r="BN426" i="3"/>
  <c r="BJ424" i="3"/>
  <c r="BL424" i="3"/>
  <c r="BN424" i="3"/>
  <c r="BJ422" i="3"/>
  <c r="BL422" i="3"/>
  <c r="BN422" i="3"/>
  <c r="BJ420" i="3"/>
  <c r="BL420" i="3"/>
  <c r="BN420" i="3"/>
  <c r="BJ418" i="3"/>
  <c r="BL418" i="3"/>
  <c r="BN418" i="3"/>
  <c r="BJ416" i="3"/>
  <c r="BL416" i="3"/>
  <c r="BN416" i="3"/>
  <c r="BJ414" i="3"/>
  <c r="BL414" i="3"/>
  <c r="BN414" i="3"/>
  <c r="BJ412" i="3"/>
  <c r="BL412" i="3"/>
  <c r="BN412" i="3"/>
  <c r="BJ410" i="3"/>
  <c r="BL410" i="3"/>
  <c r="BN410" i="3"/>
  <c r="BJ408" i="3"/>
  <c r="BL408" i="3"/>
  <c r="BN408" i="3"/>
  <c r="BJ406" i="3"/>
  <c r="BL406" i="3"/>
  <c r="BN406" i="3"/>
  <c r="BJ404" i="3"/>
  <c r="BL404" i="3"/>
  <c r="BN404" i="3"/>
  <c r="BJ402" i="3"/>
  <c r="BL402" i="3"/>
  <c r="BN402" i="3"/>
  <c r="BJ400" i="3"/>
  <c r="BL400" i="3"/>
  <c r="BN400" i="3"/>
  <c r="BJ398" i="3"/>
  <c r="BL398" i="3"/>
  <c r="BN398" i="3"/>
  <c r="BJ396" i="3"/>
  <c r="BL396" i="3"/>
  <c r="BN396" i="3"/>
  <c r="BL395" i="3"/>
  <c r="BK395" i="3"/>
  <c r="BN395" i="3"/>
  <c r="BM393" i="3"/>
  <c r="BL393" i="3"/>
  <c r="BK393" i="3"/>
  <c r="BM391" i="3"/>
  <c r="BL391" i="3"/>
  <c r="BK391" i="3"/>
  <c r="BM389" i="3"/>
  <c r="BL389" i="3"/>
  <c r="BK389" i="3"/>
  <c r="BM387" i="3"/>
  <c r="BL387" i="3"/>
  <c r="BK387" i="3"/>
  <c r="BM385" i="3"/>
  <c r="BL385" i="3"/>
  <c r="BK385" i="3"/>
  <c r="BJ433" i="3"/>
  <c r="BL433" i="3"/>
  <c r="BN433" i="3"/>
  <c r="BJ431" i="3"/>
  <c r="BL431" i="3"/>
  <c r="BN431" i="3"/>
  <c r="BJ429" i="3"/>
  <c r="BL429" i="3"/>
  <c r="BN429" i="3"/>
  <c r="BJ427" i="3"/>
  <c r="BL427" i="3"/>
  <c r="BN427" i="3"/>
  <c r="BK426" i="3"/>
  <c r="BJ425" i="3"/>
  <c r="BL425" i="3"/>
  <c r="BN425" i="3"/>
  <c r="BK424" i="3"/>
  <c r="BJ423" i="3"/>
  <c r="BL423" i="3"/>
  <c r="BN423" i="3"/>
  <c r="BJ421" i="3"/>
  <c r="BL421" i="3"/>
  <c r="BN421" i="3"/>
  <c r="BJ419" i="3"/>
  <c r="BL419" i="3"/>
  <c r="BN419" i="3"/>
  <c r="BJ417" i="3"/>
  <c r="BL417" i="3"/>
  <c r="BN417" i="3"/>
  <c r="BJ415" i="3"/>
  <c r="BL415" i="3"/>
  <c r="BN415" i="3"/>
  <c r="BJ413" i="3"/>
  <c r="BL413" i="3"/>
  <c r="BN413" i="3"/>
  <c r="BJ411" i="3"/>
  <c r="BL411" i="3"/>
  <c r="BN411" i="3"/>
  <c r="BJ409" i="3"/>
  <c r="BL409" i="3"/>
  <c r="BN409" i="3"/>
  <c r="BJ407" i="3"/>
  <c r="BL407" i="3"/>
  <c r="BN407" i="3"/>
  <c r="BJ405" i="3"/>
  <c r="BL405" i="3"/>
  <c r="BN405" i="3"/>
  <c r="BJ403" i="3"/>
  <c r="BL403" i="3"/>
  <c r="BN403" i="3"/>
  <c r="BJ401" i="3"/>
  <c r="BL401" i="3"/>
  <c r="BN401" i="3"/>
  <c r="BJ399" i="3"/>
  <c r="BL399" i="3"/>
  <c r="BN399" i="3"/>
  <c r="BJ397" i="3"/>
  <c r="BL397" i="3"/>
  <c r="BN397" i="3"/>
  <c r="BM394" i="3"/>
  <c r="BL394" i="3"/>
  <c r="BK394" i="3"/>
  <c r="BM392" i="3"/>
  <c r="BL392" i="3"/>
  <c r="BK392" i="3"/>
  <c r="BM390" i="3"/>
  <c r="BL390" i="3"/>
  <c r="BK390" i="3"/>
  <c r="BM388" i="3"/>
  <c r="BL388" i="3"/>
  <c r="BK388" i="3"/>
  <c r="BM386" i="3"/>
  <c r="BL386" i="3"/>
  <c r="BK386" i="3"/>
  <c r="BM384" i="3"/>
  <c r="BL384" i="3"/>
  <c r="BK384" i="3"/>
  <c r="BM383" i="3"/>
  <c r="BK383" i="3"/>
  <c r="BM382" i="3"/>
  <c r="BK382" i="3"/>
  <c r="BM381" i="3"/>
  <c r="BK381" i="3"/>
  <c r="BM380" i="3"/>
  <c r="BK380" i="3"/>
  <c r="BM379" i="3"/>
  <c r="BK379" i="3"/>
  <c r="BM378" i="3"/>
  <c r="BK378" i="3"/>
  <c r="BM377" i="3"/>
  <c r="BK377" i="3"/>
  <c r="BM376" i="3"/>
  <c r="BK376" i="3"/>
  <c r="BM375" i="3"/>
  <c r="BK375" i="3"/>
  <c r="BM374" i="3"/>
  <c r="BK374" i="3"/>
  <c r="BM373" i="3"/>
  <c r="BK373" i="3"/>
  <c r="BM372" i="3"/>
  <c r="BK372" i="3"/>
  <c r="BM371" i="3"/>
  <c r="BK371" i="3"/>
  <c r="BM370" i="3"/>
  <c r="BK370" i="3"/>
  <c r="BM369" i="3"/>
  <c r="BK369" i="3"/>
  <c r="BM368" i="3"/>
  <c r="BK368" i="3"/>
  <c r="BM367" i="3"/>
  <c r="BK367" i="3"/>
  <c r="BM366" i="3"/>
  <c r="BK366" i="3"/>
  <c r="BM365" i="3"/>
  <c r="BK365" i="3"/>
  <c r="E347" i="3" l="1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L352" i="3" l="1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BH293" i="3" s="1"/>
  <c r="L290" i="3"/>
  <c r="L287" i="3"/>
  <c r="L285" i="3"/>
  <c r="L282" i="3"/>
  <c r="L279" i="3"/>
  <c r="L277" i="3"/>
  <c r="BI277" i="3" s="1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L224" i="3"/>
  <c r="L222" i="3"/>
  <c r="L219" i="3"/>
  <c r="K341" i="3"/>
  <c r="T341" i="3" s="1"/>
  <c r="K339" i="3"/>
  <c r="K333" i="3"/>
  <c r="AR333" i="3" s="1"/>
  <c r="K331" i="3"/>
  <c r="K325" i="3"/>
  <c r="K323" i="3"/>
  <c r="K317" i="3"/>
  <c r="BB317" i="3" s="1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AF263" i="3" s="1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Q337" i="3"/>
  <c r="R329" i="3"/>
  <c r="L300" i="3"/>
  <c r="N337" i="3"/>
  <c r="L299" i="3"/>
  <c r="U299" i="3" s="1"/>
  <c r="L297" i="3"/>
  <c r="AA297" i="3" s="1"/>
  <c r="L294" i="3"/>
  <c r="AJ294" i="3" s="1"/>
  <c r="L291" i="3"/>
  <c r="W291" i="3" s="1"/>
  <c r="L289" i="3"/>
  <c r="L286" i="3"/>
  <c r="AE286" i="3" s="1"/>
  <c r="L283" i="3"/>
  <c r="L281" i="3"/>
  <c r="BF281" i="3" s="1"/>
  <c r="L278" i="3"/>
  <c r="L275" i="3"/>
  <c r="L273" i="3"/>
  <c r="L270" i="3"/>
  <c r="BG270" i="3" s="1"/>
  <c r="L267" i="3"/>
  <c r="L265" i="3"/>
  <c r="L260" i="3"/>
  <c r="L255" i="3"/>
  <c r="L253" i="3"/>
  <c r="L250" i="3"/>
  <c r="L247" i="3"/>
  <c r="L245" i="3"/>
  <c r="L242" i="3"/>
  <c r="L239" i="3"/>
  <c r="O239" i="3" s="1"/>
  <c r="L237" i="3"/>
  <c r="L232" i="3"/>
  <c r="L230" i="3"/>
  <c r="L223" i="3"/>
  <c r="M223" i="3" s="1"/>
  <c r="L220" i="3"/>
  <c r="AF281" i="3"/>
  <c r="Z278" i="3"/>
  <c r="Z263" i="3"/>
  <c r="BD261" i="3"/>
  <c r="BC233" i="3"/>
  <c r="AA303" i="3"/>
  <c r="BG303" i="3"/>
  <c r="AR303" i="3"/>
  <c r="Y303" i="3"/>
  <c r="BE303" i="3"/>
  <c r="Z303" i="3"/>
  <c r="AK299" i="3"/>
  <c r="R299" i="3"/>
  <c r="AX299" i="3"/>
  <c r="AI299" i="3"/>
  <c r="AR299" i="3"/>
  <c r="X299" i="3"/>
  <c r="AC297" i="3"/>
  <c r="S294" i="3"/>
  <c r="U294" i="3"/>
  <c r="N286" i="3"/>
  <c r="AV286" i="3"/>
  <c r="AJ298" i="3"/>
  <c r="AW298" i="3"/>
  <c r="O298" i="3"/>
  <c r="M293" i="3"/>
  <c r="AA290" i="3"/>
  <c r="BG290" i="3"/>
  <c r="AO290" i="3"/>
  <c r="AJ290" i="3"/>
  <c r="AT290" i="3"/>
  <c r="R290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Y282" i="3"/>
  <c r="AL282" i="3"/>
  <c r="BC282" i="3"/>
  <c r="BB277" i="3"/>
  <c r="Y274" i="3"/>
  <c r="BE274" i="3"/>
  <c r="AL274" i="3"/>
  <c r="W274" i="3"/>
  <c r="BC274" i="3"/>
  <c r="X274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Q266" i="3"/>
  <c r="AD266" i="3"/>
  <c r="AU266" i="3"/>
  <c r="AJ266" i="3"/>
  <c r="AQ254" i="3"/>
  <c r="BH254" i="3"/>
  <c r="AT254" i="3"/>
  <c r="W249" i="3"/>
  <c r="AM249" i="3"/>
  <c r="BC249" i="3"/>
  <c r="X249" i="3"/>
  <c r="AN249" i="3"/>
  <c r="BD249" i="3"/>
  <c r="U249" i="3"/>
  <c r="AK249" i="3"/>
  <c r="BA249" i="3"/>
  <c r="AP249" i="3"/>
  <c r="AT249" i="3"/>
  <c r="BB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N241" i="3"/>
  <c r="AD241" i="3"/>
  <c r="AT241" i="3"/>
  <c r="O241" i="3"/>
  <c r="AE241" i="3"/>
  <c r="AU241" i="3"/>
  <c r="P241" i="3"/>
  <c r="AF241" i="3"/>
  <c r="AV241" i="3"/>
  <c r="Q241" i="3"/>
  <c r="AK241" i="3"/>
  <c r="BE241" i="3"/>
  <c r="BI241" i="3"/>
  <c r="N238" i="3"/>
  <c r="W238" i="3"/>
  <c r="BC238" i="3"/>
  <c r="AB238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O229" i="3"/>
  <c r="AE229" i="3"/>
  <c r="AU229" i="3"/>
  <c r="P229" i="3"/>
  <c r="AF229" i="3"/>
  <c r="AV229" i="3"/>
  <c r="Q229" i="3"/>
  <c r="AW229" i="3"/>
  <c r="AH229" i="3"/>
  <c r="U229" i="3"/>
  <c r="BA229" i="3"/>
  <c r="AT229" i="3"/>
  <c r="M222" i="3"/>
  <c r="AC222" i="3"/>
  <c r="AS222" i="3"/>
  <c r="BI222" i="3"/>
  <c r="Z222" i="3"/>
  <c r="AP222" i="3"/>
  <c r="BF222" i="3"/>
  <c r="AA222" i="3"/>
  <c r="AQ222" i="3"/>
  <c r="BG222" i="3"/>
  <c r="X222" i="3"/>
  <c r="AR222" i="3"/>
  <c r="AV222" i="3"/>
  <c r="R219" i="3"/>
  <c r="Z219" i="3"/>
  <c r="AH219" i="3"/>
  <c r="AP219" i="3"/>
  <c r="AX219" i="3"/>
  <c r="BF219" i="3"/>
  <c r="S219" i="3"/>
  <c r="AA219" i="3"/>
  <c r="AI219" i="3"/>
  <c r="AQ219" i="3"/>
  <c r="AY219" i="3"/>
  <c r="BG219" i="3"/>
  <c r="T219" i="3"/>
  <c r="AB219" i="3"/>
  <c r="AJ219" i="3"/>
  <c r="AR219" i="3"/>
  <c r="AZ219" i="3"/>
  <c r="BH219" i="3"/>
  <c r="AC219" i="3"/>
  <c r="BI219" i="3"/>
  <c r="AG219" i="3"/>
  <c r="U219" i="3"/>
  <c r="BA219" i="3"/>
  <c r="AO219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M301" i="3"/>
  <c r="Q301" i="3"/>
  <c r="U301" i="3"/>
  <c r="Y301" i="3"/>
  <c r="AC301" i="3"/>
  <c r="AG301" i="3"/>
  <c r="AK301" i="3"/>
  <c r="AO301" i="3"/>
  <c r="AS301" i="3"/>
  <c r="AW301" i="3"/>
  <c r="BA301" i="3"/>
  <c r="BE301" i="3"/>
  <c r="BI301" i="3"/>
  <c r="N301" i="3"/>
  <c r="R301" i="3"/>
  <c r="V301" i="3"/>
  <c r="Z301" i="3"/>
  <c r="AD301" i="3"/>
  <c r="AH301" i="3"/>
  <c r="AL301" i="3"/>
  <c r="AP301" i="3"/>
  <c r="AT301" i="3"/>
  <c r="AX301" i="3"/>
  <c r="BB301" i="3"/>
  <c r="BF301" i="3"/>
  <c r="W301" i="3"/>
  <c r="AM301" i="3"/>
  <c r="BC301" i="3"/>
  <c r="AA301" i="3"/>
  <c r="AQ301" i="3"/>
  <c r="BG301" i="3"/>
  <c r="O301" i="3"/>
  <c r="AE301" i="3"/>
  <c r="AU301" i="3"/>
  <c r="AI301" i="3"/>
  <c r="AY301" i="3"/>
  <c r="S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O257" i="3"/>
  <c r="W257" i="3"/>
  <c r="AE257" i="3"/>
  <c r="AM257" i="3"/>
  <c r="AU257" i="3"/>
  <c r="BC257" i="3"/>
  <c r="P257" i="3"/>
  <c r="X257" i="3"/>
  <c r="AF257" i="3"/>
  <c r="AN257" i="3"/>
  <c r="AV257" i="3"/>
  <c r="BD257" i="3"/>
  <c r="M257" i="3"/>
  <c r="U257" i="3"/>
  <c r="AC257" i="3"/>
  <c r="AK257" i="3"/>
  <c r="AS257" i="3"/>
  <c r="BA257" i="3"/>
  <c r="BI257" i="3"/>
  <c r="AH257" i="3"/>
  <c r="V257" i="3"/>
  <c r="BB257" i="3"/>
  <c r="AP257" i="3"/>
  <c r="N257" i="3"/>
  <c r="AT257" i="3"/>
  <c r="O234" i="3"/>
  <c r="S234" i="3"/>
  <c r="W234" i="3"/>
  <c r="AA234" i="3"/>
  <c r="AE234" i="3"/>
  <c r="P234" i="3"/>
  <c r="T234" i="3"/>
  <c r="X234" i="3"/>
  <c r="AB234" i="3"/>
  <c r="AF234" i="3"/>
  <c r="AJ234" i="3"/>
  <c r="AN234" i="3"/>
  <c r="AR234" i="3"/>
  <c r="AV234" i="3"/>
  <c r="AZ234" i="3"/>
  <c r="M234" i="3"/>
  <c r="Q234" i="3"/>
  <c r="U234" i="3"/>
  <c r="Y234" i="3"/>
  <c r="AC234" i="3"/>
  <c r="AG234" i="3"/>
  <c r="AK234" i="3"/>
  <c r="AO234" i="3"/>
  <c r="AS234" i="3"/>
  <c r="AW234" i="3"/>
  <c r="BA234" i="3"/>
  <c r="V234" i="3"/>
  <c r="AI234" i="3"/>
  <c r="AQ234" i="3"/>
  <c r="AY234" i="3"/>
  <c r="BE234" i="3"/>
  <c r="BI234" i="3"/>
  <c r="Z234" i="3"/>
  <c r="AL234" i="3"/>
  <c r="AT234" i="3"/>
  <c r="BB234" i="3"/>
  <c r="BF234" i="3"/>
  <c r="N234" i="3"/>
  <c r="AD234" i="3"/>
  <c r="AM234" i="3"/>
  <c r="AU234" i="3"/>
  <c r="BC234" i="3"/>
  <c r="BG234" i="3"/>
  <c r="AP234" i="3"/>
  <c r="AX234" i="3"/>
  <c r="R234" i="3"/>
  <c r="BD234" i="3"/>
  <c r="AH234" i="3"/>
  <c r="BH234" i="3"/>
  <c r="O227" i="3"/>
  <c r="W227" i="3"/>
  <c r="AE227" i="3"/>
  <c r="AM227" i="3"/>
  <c r="AU227" i="3"/>
  <c r="BC227" i="3"/>
  <c r="P227" i="3"/>
  <c r="X227" i="3"/>
  <c r="AF227" i="3"/>
  <c r="AN227" i="3"/>
  <c r="AV227" i="3"/>
  <c r="BD227" i="3"/>
  <c r="M227" i="3"/>
  <c r="U227" i="3"/>
  <c r="AC227" i="3"/>
  <c r="AK227" i="3"/>
  <c r="AS227" i="3"/>
  <c r="BA227" i="3"/>
  <c r="BI227" i="3"/>
  <c r="AL227" i="3"/>
  <c r="Z227" i="3"/>
  <c r="BF227" i="3"/>
  <c r="AD227" i="3"/>
  <c r="AH227" i="3"/>
  <c r="R227" i="3"/>
  <c r="R225" i="3"/>
  <c r="Z225" i="3"/>
  <c r="AH225" i="3"/>
  <c r="AP225" i="3"/>
  <c r="P225" i="3"/>
  <c r="AA225" i="3"/>
  <c r="AK225" i="3"/>
  <c r="AV225" i="3"/>
  <c r="BD225" i="3"/>
  <c r="Q225" i="3"/>
  <c r="AB225" i="3"/>
  <c r="AM225" i="3"/>
  <c r="AW225" i="3"/>
  <c r="BE225" i="3"/>
  <c r="M225" i="3"/>
  <c r="X225" i="3"/>
  <c r="AI225" i="3"/>
  <c r="AS225" i="3"/>
  <c r="BB225" i="3"/>
  <c r="T225" i="3"/>
  <c r="BG225" i="3"/>
  <c r="AU225" i="3"/>
  <c r="AY225" i="3"/>
  <c r="AJ225" i="3"/>
  <c r="P255" i="3"/>
  <c r="AF255" i="3"/>
  <c r="AV255" i="3"/>
  <c r="M255" i="3"/>
  <c r="AC255" i="3"/>
  <c r="AS255" i="3"/>
  <c r="BI255" i="3"/>
  <c r="Z255" i="3"/>
  <c r="AP255" i="3"/>
  <c r="BF255" i="3"/>
  <c r="O255" i="3"/>
  <c r="AI255" i="3"/>
  <c r="AM255" i="3"/>
  <c r="V253" i="3"/>
  <c r="AL253" i="3"/>
  <c r="BB253" i="3"/>
  <c r="W253" i="3"/>
  <c r="AM253" i="3"/>
  <c r="BC253" i="3"/>
  <c r="X253" i="3"/>
  <c r="AN253" i="3"/>
  <c r="BD253" i="3"/>
  <c r="AW253" i="3"/>
  <c r="Y253" i="3"/>
  <c r="AS253" i="3"/>
  <c r="AO250" i="3"/>
  <c r="V250" i="3"/>
  <c r="BB250" i="3"/>
  <c r="AM250" i="3"/>
  <c r="AZ250" i="3"/>
  <c r="AF250" i="3"/>
  <c r="X245" i="3"/>
  <c r="AJ245" i="3"/>
  <c r="AR245" i="3"/>
  <c r="AZ245" i="3"/>
  <c r="BH245" i="3"/>
  <c r="Q245" i="3"/>
  <c r="Y245" i="3"/>
  <c r="AG245" i="3"/>
  <c r="AO245" i="3"/>
  <c r="AW245" i="3"/>
  <c r="BE245" i="3"/>
  <c r="N245" i="3"/>
  <c r="V245" i="3"/>
  <c r="AD245" i="3"/>
  <c r="AL245" i="3"/>
  <c r="AT245" i="3"/>
  <c r="BB245" i="3"/>
  <c r="W245" i="3"/>
  <c r="BC245" i="3"/>
  <c r="AQ245" i="3"/>
  <c r="O245" i="3"/>
  <c r="AU245" i="3"/>
  <c r="AI245" i="3"/>
  <c r="AA242" i="3"/>
  <c r="BG242" i="3"/>
  <c r="AR242" i="3"/>
  <c r="Y242" i="3"/>
  <c r="BE242" i="3"/>
  <c r="V242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W237" i="3"/>
  <c r="AM237" i="3"/>
  <c r="BC237" i="3"/>
  <c r="AA237" i="3"/>
  <c r="AQ237" i="3"/>
  <c r="BG237" i="3"/>
  <c r="O237" i="3"/>
  <c r="AE237" i="3"/>
  <c r="AU237" i="3"/>
  <c r="S237" i="3"/>
  <c r="AI237" i="3"/>
  <c r="AY237" i="3"/>
  <c r="Q230" i="3"/>
  <c r="AG230" i="3"/>
  <c r="AW230" i="3"/>
  <c r="N230" i="3"/>
  <c r="AD230" i="3"/>
  <c r="AT230" i="3"/>
  <c r="O230" i="3"/>
  <c r="AE230" i="3"/>
  <c r="AU230" i="3"/>
  <c r="P230" i="3"/>
  <c r="AJ230" i="3"/>
  <c r="BD230" i="3"/>
  <c r="Q223" i="3"/>
  <c r="Y223" i="3"/>
  <c r="AG223" i="3"/>
  <c r="AO223" i="3"/>
  <c r="AW223" i="3"/>
  <c r="R223" i="3"/>
  <c r="Z223" i="3"/>
  <c r="AH223" i="3"/>
  <c r="AP223" i="3"/>
  <c r="AX223" i="3"/>
  <c r="BF223" i="3"/>
  <c r="S223" i="3"/>
  <c r="AA223" i="3"/>
  <c r="AI223" i="3"/>
  <c r="AQ223" i="3"/>
  <c r="AY223" i="3"/>
  <c r="BG223" i="3"/>
  <c r="AF223" i="3"/>
  <c r="BE223" i="3"/>
  <c r="AJ223" i="3"/>
  <c r="BH223" i="3"/>
  <c r="AN223" i="3"/>
  <c r="BI223" i="3"/>
  <c r="AR223" i="3"/>
  <c r="BF327" i="3"/>
  <c r="AP327" i="3"/>
  <c r="BG315" i="3"/>
  <c r="O335" i="3"/>
  <c r="W335" i="3"/>
  <c r="AE335" i="3"/>
  <c r="AM335" i="3"/>
  <c r="AU335" i="3"/>
  <c r="BC335" i="3"/>
  <c r="M335" i="3"/>
  <c r="U335" i="3"/>
  <c r="AC335" i="3"/>
  <c r="AK335" i="3"/>
  <c r="AS335" i="3"/>
  <c r="BA335" i="3"/>
  <c r="BI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O327" i="3"/>
  <c r="S327" i="3"/>
  <c r="W327" i="3"/>
  <c r="AA327" i="3"/>
  <c r="AE327" i="3"/>
  <c r="AI327" i="3"/>
  <c r="AM327" i="3"/>
  <c r="AQ327" i="3"/>
  <c r="AU327" i="3"/>
  <c r="AY327" i="3"/>
  <c r="BC327" i="3"/>
  <c r="BG327" i="3"/>
  <c r="P327" i="3"/>
  <c r="T327" i="3"/>
  <c r="X327" i="3"/>
  <c r="AB327" i="3"/>
  <c r="AF327" i="3"/>
  <c r="AJ327" i="3"/>
  <c r="AN327" i="3"/>
  <c r="AR327" i="3"/>
  <c r="AV327" i="3"/>
  <c r="AZ327" i="3"/>
  <c r="BD327" i="3"/>
  <c r="BH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N319" i="3"/>
  <c r="R319" i="3"/>
  <c r="V319" i="3"/>
  <c r="Z319" i="3"/>
  <c r="AD319" i="3"/>
  <c r="AH319" i="3"/>
  <c r="AL319" i="3"/>
  <c r="AP319" i="3"/>
  <c r="AT319" i="3"/>
  <c r="AX319" i="3"/>
  <c r="BB319" i="3"/>
  <c r="BF319" i="3"/>
  <c r="O319" i="3"/>
  <c r="S319" i="3"/>
  <c r="W319" i="3"/>
  <c r="AA319" i="3"/>
  <c r="AE319" i="3"/>
  <c r="AI319" i="3"/>
  <c r="AM319" i="3"/>
  <c r="AQ319" i="3"/>
  <c r="AU319" i="3"/>
  <c r="AY319" i="3"/>
  <c r="BC319" i="3"/>
  <c r="BG319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O300" i="3"/>
  <c r="W300" i="3"/>
  <c r="AE300" i="3"/>
  <c r="AM300" i="3"/>
  <c r="AU300" i="3"/>
  <c r="BC300" i="3"/>
  <c r="P300" i="3"/>
  <c r="X300" i="3"/>
  <c r="AF300" i="3"/>
  <c r="AN300" i="3"/>
  <c r="AV300" i="3"/>
  <c r="BD300" i="3"/>
  <c r="M300" i="3"/>
  <c r="U300" i="3"/>
  <c r="AC300" i="3"/>
  <c r="AK300" i="3"/>
  <c r="AS300" i="3"/>
  <c r="BA300" i="3"/>
  <c r="BI300" i="3"/>
  <c r="AP300" i="3"/>
  <c r="N300" i="3"/>
  <c r="AT300" i="3"/>
  <c r="AH300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O296" i="3"/>
  <c r="S296" i="3"/>
  <c r="W296" i="3"/>
  <c r="AA296" i="3"/>
  <c r="AE296" i="3"/>
  <c r="AI296" i="3"/>
  <c r="AM296" i="3"/>
  <c r="AQ296" i="3"/>
  <c r="AU296" i="3"/>
  <c r="AY296" i="3"/>
  <c r="BC296" i="3"/>
  <c r="BG296" i="3"/>
  <c r="T296" i="3"/>
  <c r="AJ296" i="3"/>
  <c r="AZ296" i="3"/>
  <c r="X296" i="3"/>
  <c r="AN296" i="3"/>
  <c r="BD296" i="3"/>
  <c r="AB296" i="3"/>
  <c r="AR296" i="3"/>
  <c r="BH296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P292" i="3"/>
  <c r="T292" i="3"/>
  <c r="X292" i="3"/>
  <c r="AB292" i="3"/>
  <c r="AF292" i="3"/>
  <c r="O292" i="3"/>
  <c r="W292" i="3"/>
  <c r="AE292" i="3"/>
  <c r="AK292" i="3"/>
  <c r="AQ292" i="3"/>
  <c r="AV292" i="3"/>
  <c r="BA292" i="3"/>
  <c r="BG292" i="3"/>
  <c r="Q292" i="3"/>
  <c r="Y292" i="3"/>
  <c r="AG292" i="3"/>
  <c r="AM292" i="3"/>
  <c r="AR292" i="3"/>
  <c r="AW292" i="3"/>
  <c r="BC292" i="3"/>
  <c r="BH292" i="3"/>
  <c r="S292" i="3"/>
  <c r="AA292" i="3"/>
  <c r="AI292" i="3"/>
  <c r="AN292" i="3"/>
  <c r="AS292" i="3"/>
  <c r="AY292" i="3"/>
  <c r="BD292" i="3"/>
  <c r="BI292" i="3"/>
  <c r="M292" i="3"/>
  <c r="AO292" i="3"/>
  <c r="U292" i="3"/>
  <c r="AU292" i="3"/>
  <c r="AC292" i="3"/>
  <c r="AZ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M284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O284" i="3"/>
  <c r="S284" i="3"/>
  <c r="W284" i="3"/>
  <c r="AA284" i="3"/>
  <c r="AE284" i="3"/>
  <c r="AI284" i="3"/>
  <c r="AM284" i="3"/>
  <c r="AQ284" i="3"/>
  <c r="AU284" i="3"/>
  <c r="AY284" i="3"/>
  <c r="BC284" i="3"/>
  <c r="BG284" i="3"/>
  <c r="T284" i="3"/>
  <c r="AJ284" i="3"/>
  <c r="AZ284" i="3"/>
  <c r="X284" i="3"/>
  <c r="AN284" i="3"/>
  <c r="BD284" i="3"/>
  <c r="AB284" i="3"/>
  <c r="AR284" i="3"/>
  <c r="BH284" i="3"/>
  <c r="P284" i="3"/>
  <c r="AF284" i="3"/>
  <c r="AV284" i="3"/>
  <c r="N280" i="3"/>
  <c r="R280" i="3"/>
  <c r="V280" i="3"/>
  <c r="Z280" i="3"/>
  <c r="AD280" i="3"/>
  <c r="AH280" i="3"/>
  <c r="AL280" i="3"/>
  <c r="AP280" i="3"/>
  <c r="AT280" i="3"/>
  <c r="AX280" i="3"/>
  <c r="BB280" i="3"/>
  <c r="BF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P280" i="3"/>
  <c r="T280" i="3"/>
  <c r="X280" i="3"/>
  <c r="AB280" i="3"/>
  <c r="AF280" i="3"/>
  <c r="AJ280" i="3"/>
  <c r="AN280" i="3"/>
  <c r="AR280" i="3"/>
  <c r="AV280" i="3"/>
  <c r="AZ280" i="3"/>
  <c r="BD280" i="3"/>
  <c r="BH280" i="3"/>
  <c r="Q280" i="3"/>
  <c r="AG280" i="3"/>
  <c r="AW280" i="3"/>
  <c r="U280" i="3"/>
  <c r="AK280" i="3"/>
  <c r="BA280" i="3"/>
  <c r="Y280" i="3"/>
  <c r="AO280" i="3"/>
  <c r="BE280" i="3"/>
  <c r="AC280" i="3"/>
  <c r="AS280" i="3"/>
  <c r="BI280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AA276" i="3"/>
  <c r="AQ276" i="3"/>
  <c r="BG276" i="3"/>
  <c r="O276" i="3"/>
  <c r="AE276" i="3"/>
  <c r="AU276" i="3"/>
  <c r="S276" i="3"/>
  <c r="AI276" i="3"/>
  <c r="AY276" i="3"/>
  <c r="AM276" i="3"/>
  <c r="BC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V268" i="3"/>
  <c r="AL268" i="3"/>
  <c r="BB268" i="3"/>
  <c r="Z268" i="3"/>
  <c r="AP268" i="3"/>
  <c r="BF268" i="3"/>
  <c r="N268" i="3"/>
  <c r="AD268" i="3"/>
  <c r="AT268" i="3"/>
  <c r="AX268" i="3"/>
  <c r="R268" i="3"/>
  <c r="AH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N260" i="3"/>
  <c r="R260" i="3"/>
  <c r="V260" i="3"/>
  <c r="Z260" i="3"/>
  <c r="AD260" i="3"/>
  <c r="AH260" i="3"/>
  <c r="AL260" i="3"/>
  <c r="AP260" i="3"/>
  <c r="AT260" i="3"/>
  <c r="AX260" i="3"/>
  <c r="BB260" i="3"/>
  <c r="BF260" i="3"/>
  <c r="O260" i="3"/>
  <c r="W260" i="3"/>
  <c r="AE260" i="3"/>
  <c r="AM260" i="3"/>
  <c r="AU260" i="3"/>
  <c r="BC260" i="3"/>
  <c r="P260" i="3"/>
  <c r="X260" i="3"/>
  <c r="AF260" i="3"/>
  <c r="AN260" i="3"/>
  <c r="AV260" i="3"/>
  <c r="BD260" i="3"/>
  <c r="S260" i="3"/>
  <c r="AA260" i="3"/>
  <c r="AI260" i="3"/>
  <c r="AQ260" i="3"/>
  <c r="AY260" i="3"/>
  <c r="BG260" i="3"/>
  <c r="AJ260" i="3"/>
  <c r="AR260" i="3"/>
  <c r="T260" i="3"/>
  <c r="AZ260" i="3"/>
  <c r="AB260" i="3"/>
  <c r="BH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U252" i="3"/>
  <c r="AK252" i="3"/>
  <c r="BA252" i="3"/>
  <c r="Y252" i="3"/>
  <c r="AO252" i="3"/>
  <c r="BE252" i="3"/>
  <c r="M252" i="3"/>
  <c r="AC252" i="3"/>
  <c r="AS252" i="3"/>
  <c r="BI252" i="3"/>
  <c r="Q252" i="3"/>
  <c r="AG252" i="3"/>
  <c r="AW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Y244" i="3"/>
  <c r="AO244" i="3"/>
  <c r="BE244" i="3"/>
  <c r="M244" i="3"/>
  <c r="AC244" i="3"/>
  <c r="AS244" i="3"/>
  <c r="BI244" i="3"/>
  <c r="Q244" i="3"/>
  <c r="AG244" i="3"/>
  <c r="AW244" i="3"/>
  <c r="BA244" i="3"/>
  <c r="U244" i="3"/>
  <c r="AK244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S240" i="3"/>
  <c r="AI240" i="3"/>
  <c r="AY240" i="3"/>
  <c r="W240" i="3"/>
  <c r="AM240" i="3"/>
  <c r="BC240" i="3"/>
  <c r="AA240" i="3"/>
  <c r="AQ240" i="3"/>
  <c r="BG240" i="3"/>
  <c r="O240" i="3"/>
  <c r="AE240" i="3"/>
  <c r="AU240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Y236" i="3"/>
  <c r="AO236" i="3"/>
  <c r="BE236" i="3"/>
  <c r="M236" i="3"/>
  <c r="AC236" i="3"/>
  <c r="AS236" i="3"/>
  <c r="BI236" i="3"/>
  <c r="Q236" i="3"/>
  <c r="AG236" i="3"/>
  <c r="AW236" i="3"/>
  <c r="U236" i="3"/>
  <c r="AK236" i="3"/>
  <c r="BA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M228" i="3"/>
  <c r="Q228" i="3"/>
  <c r="U228" i="3"/>
  <c r="Y228" i="3"/>
  <c r="AC228" i="3"/>
  <c r="AG228" i="3"/>
  <c r="AK228" i="3"/>
  <c r="AO228" i="3"/>
  <c r="AS228" i="3"/>
  <c r="AW228" i="3"/>
  <c r="BA228" i="3"/>
  <c r="BE228" i="3"/>
  <c r="BI228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S228" i="3"/>
  <c r="AI228" i="3"/>
  <c r="AY228" i="3"/>
  <c r="W228" i="3"/>
  <c r="AM228" i="3"/>
  <c r="BC228" i="3"/>
  <c r="AA228" i="3"/>
  <c r="AQ228" i="3"/>
  <c r="BG228" i="3"/>
  <c r="AU228" i="3"/>
  <c r="O228" i="3"/>
  <c r="AE228" i="3"/>
  <c r="O224" i="3"/>
  <c r="S224" i="3"/>
  <c r="W224" i="3"/>
  <c r="AA224" i="3"/>
  <c r="AE224" i="3"/>
  <c r="AI224" i="3"/>
  <c r="AM224" i="3"/>
  <c r="AQ224" i="3"/>
  <c r="AU224" i="3"/>
  <c r="AY224" i="3"/>
  <c r="BC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N224" i="3"/>
  <c r="V224" i="3"/>
  <c r="AD224" i="3"/>
  <c r="AL224" i="3"/>
  <c r="AT224" i="3"/>
  <c r="BB224" i="3"/>
  <c r="BI224" i="3"/>
  <c r="Q224" i="3"/>
  <c r="Y224" i="3"/>
  <c r="AG224" i="3"/>
  <c r="AO224" i="3"/>
  <c r="AW224" i="3"/>
  <c r="BE224" i="3"/>
  <c r="R224" i="3"/>
  <c r="Z224" i="3"/>
  <c r="AH224" i="3"/>
  <c r="AP224" i="3"/>
  <c r="AX224" i="3"/>
  <c r="BF224" i="3"/>
  <c r="M224" i="3"/>
  <c r="AS224" i="3"/>
  <c r="U224" i="3"/>
  <c r="BA224" i="3"/>
  <c r="AC224" i="3"/>
  <c r="BG224" i="3"/>
  <c r="AK224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Z220" i="3"/>
  <c r="AP220" i="3"/>
  <c r="BF220" i="3"/>
  <c r="N220" i="3"/>
  <c r="AD220" i="3"/>
  <c r="AT220" i="3"/>
  <c r="R220" i="3"/>
  <c r="AH220" i="3"/>
  <c r="AX220" i="3"/>
  <c r="AL220" i="3"/>
  <c r="BB220" i="3"/>
  <c r="V220" i="3"/>
  <c r="BH343" i="3"/>
  <c r="BD343" i="3"/>
  <c r="AZ343" i="3"/>
  <c r="AV343" i="3"/>
  <c r="AR343" i="3"/>
  <c r="AN343" i="3"/>
  <c r="AJ343" i="3"/>
  <c r="AF343" i="3"/>
  <c r="AB343" i="3"/>
  <c r="X343" i="3"/>
  <c r="T343" i="3"/>
  <c r="P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W221" i="3"/>
  <c r="AM221" i="3"/>
  <c r="BC221" i="3"/>
  <c r="AA221" i="3"/>
  <c r="AQ221" i="3"/>
  <c r="BG221" i="3"/>
  <c r="O221" i="3"/>
  <c r="AE221" i="3"/>
  <c r="AU221" i="3"/>
  <c r="AY221" i="3"/>
  <c r="S221" i="3"/>
  <c r="AI221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G341" i="3"/>
  <c r="BC341" i="3"/>
  <c r="AY341" i="3"/>
  <c r="AU341" i="3"/>
  <c r="AQ341" i="3"/>
  <c r="AM341" i="3"/>
  <c r="AI341" i="3"/>
  <c r="AE341" i="3"/>
  <c r="AA341" i="3"/>
  <c r="W341" i="3"/>
  <c r="S341" i="3"/>
  <c r="O341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I337" i="3"/>
  <c r="BE337" i="3"/>
  <c r="BA337" i="3"/>
  <c r="AW337" i="3"/>
  <c r="AS337" i="3"/>
  <c r="AO337" i="3"/>
  <c r="AK337" i="3"/>
  <c r="AG337" i="3"/>
  <c r="AC337" i="3"/>
  <c r="Y337" i="3"/>
  <c r="U337" i="3"/>
  <c r="P337" i="3"/>
  <c r="BF335" i="3"/>
  <c r="AX335" i="3"/>
  <c r="AP335" i="3"/>
  <c r="AH335" i="3"/>
  <c r="Z335" i="3"/>
  <c r="R335" i="3"/>
  <c r="BF333" i="3"/>
  <c r="AX333" i="3"/>
  <c r="AP333" i="3"/>
  <c r="AH333" i="3"/>
  <c r="Z333" i="3"/>
  <c r="BB331" i="3"/>
  <c r="AL331" i="3"/>
  <c r="V331" i="3"/>
  <c r="AT329" i="3"/>
  <c r="AD329" i="3"/>
  <c r="BB327" i="3"/>
  <c r="AL327" i="3"/>
  <c r="V327" i="3"/>
  <c r="AT325" i="3"/>
  <c r="AD325" i="3"/>
  <c r="AY323" i="3"/>
  <c r="AI323" i="3"/>
  <c r="S323" i="3"/>
  <c r="BD321" i="3"/>
  <c r="AN321" i="3"/>
  <c r="BI319" i="3"/>
  <c r="AS319" i="3"/>
  <c r="AC319" i="3"/>
  <c r="M319" i="3"/>
  <c r="AX317" i="3"/>
  <c r="AH317" i="3"/>
  <c r="BC315" i="3"/>
  <c r="AM315" i="3"/>
  <c r="W315" i="3"/>
  <c r="BH313" i="3"/>
  <c r="AQ313" i="3"/>
  <c r="AL311" i="3"/>
  <c r="T307" i="3"/>
  <c r="BB300" i="3"/>
  <c r="AX295" i="3"/>
  <c r="BE292" i="3"/>
  <c r="W276" i="3"/>
  <c r="BF339" i="3"/>
  <c r="AZ335" i="3"/>
  <c r="AJ335" i="3"/>
  <c r="T335" i="3"/>
  <c r="AT311" i="3"/>
  <c r="N311" i="3"/>
  <c r="AJ307" i="3"/>
  <c r="P296" i="3"/>
  <c r="O333" i="3"/>
  <c r="S333" i="3"/>
  <c r="W333" i="3"/>
  <c r="AA333" i="3"/>
  <c r="AE333" i="3"/>
  <c r="AI333" i="3"/>
  <c r="AM333" i="3"/>
  <c r="AQ333" i="3"/>
  <c r="AU333" i="3"/>
  <c r="AY333" i="3"/>
  <c r="BC333" i="3"/>
  <c r="BG333" i="3"/>
  <c r="M333" i="3"/>
  <c r="Q333" i="3"/>
  <c r="U333" i="3"/>
  <c r="Y333" i="3"/>
  <c r="AC333" i="3"/>
  <c r="AG333" i="3"/>
  <c r="AK333" i="3"/>
  <c r="AO333" i="3"/>
  <c r="AS333" i="3"/>
  <c r="AW333" i="3"/>
  <c r="BA333" i="3"/>
  <c r="BE333" i="3"/>
  <c r="BI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O325" i="3"/>
  <c r="S325" i="3"/>
  <c r="W325" i="3"/>
  <c r="AA325" i="3"/>
  <c r="AE325" i="3"/>
  <c r="AI325" i="3"/>
  <c r="AM325" i="3"/>
  <c r="AQ325" i="3"/>
  <c r="AU325" i="3"/>
  <c r="AY325" i="3"/>
  <c r="BC325" i="3"/>
  <c r="BG325" i="3"/>
  <c r="P325" i="3"/>
  <c r="T325" i="3"/>
  <c r="X325" i="3"/>
  <c r="AB325" i="3"/>
  <c r="AF325" i="3"/>
  <c r="AJ325" i="3"/>
  <c r="AN325" i="3"/>
  <c r="AR325" i="3"/>
  <c r="AV325" i="3"/>
  <c r="AZ325" i="3"/>
  <c r="BD325" i="3"/>
  <c r="BH325" i="3"/>
  <c r="M325" i="3"/>
  <c r="Q325" i="3"/>
  <c r="U325" i="3"/>
  <c r="Y325" i="3"/>
  <c r="AC325" i="3"/>
  <c r="AG325" i="3"/>
  <c r="AK325" i="3"/>
  <c r="AO325" i="3"/>
  <c r="AS325" i="3"/>
  <c r="AW325" i="3"/>
  <c r="BA325" i="3"/>
  <c r="BE325" i="3"/>
  <c r="BI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O317" i="3"/>
  <c r="S317" i="3"/>
  <c r="W317" i="3"/>
  <c r="AA317" i="3"/>
  <c r="AE317" i="3"/>
  <c r="AI317" i="3"/>
  <c r="AM317" i="3"/>
  <c r="AQ317" i="3"/>
  <c r="AU317" i="3"/>
  <c r="AY317" i="3"/>
  <c r="BC317" i="3"/>
  <c r="BG317" i="3"/>
  <c r="P317" i="3"/>
  <c r="T317" i="3"/>
  <c r="X317" i="3"/>
  <c r="AB317" i="3"/>
  <c r="AF317" i="3"/>
  <c r="AJ317" i="3"/>
  <c r="AN317" i="3"/>
  <c r="AR317" i="3"/>
  <c r="AV317" i="3"/>
  <c r="AZ317" i="3"/>
  <c r="BD317" i="3"/>
  <c r="BH317" i="3"/>
  <c r="M317" i="3"/>
  <c r="Q317" i="3"/>
  <c r="U317" i="3"/>
  <c r="Y317" i="3"/>
  <c r="AC317" i="3"/>
  <c r="AG317" i="3"/>
  <c r="AK317" i="3"/>
  <c r="AO317" i="3"/>
  <c r="AS317" i="3"/>
  <c r="AW317" i="3"/>
  <c r="BA317" i="3"/>
  <c r="BE317" i="3"/>
  <c r="BI317" i="3"/>
  <c r="P313" i="3"/>
  <c r="T313" i="3"/>
  <c r="X313" i="3"/>
  <c r="AB313" i="3"/>
  <c r="AF313" i="3"/>
  <c r="AJ313" i="3"/>
  <c r="AN313" i="3"/>
  <c r="AR313" i="3"/>
  <c r="M313" i="3"/>
  <c r="R313" i="3"/>
  <c r="W313" i="3"/>
  <c r="AC313" i="3"/>
  <c r="AH313" i="3"/>
  <c r="AM313" i="3"/>
  <c r="AS313" i="3"/>
  <c r="AW313" i="3"/>
  <c r="BA313" i="3"/>
  <c r="BE313" i="3"/>
  <c r="BI313" i="3"/>
  <c r="N313" i="3"/>
  <c r="S313" i="3"/>
  <c r="Y313" i="3"/>
  <c r="AD313" i="3"/>
  <c r="AI313" i="3"/>
  <c r="AO313" i="3"/>
  <c r="AT313" i="3"/>
  <c r="AX313" i="3"/>
  <c r="BB313" i="3"/>
  <c r="BF313" i="3"/>
  <c r="O313" i="3"/>
  <c r="U313" i="3"/>
  <c r="Z313" i="3"/>
  <c r="AE313" i="3"/>
  <c r="AK313" i="3"/>
  <c r="AP313" i="3"/>
  <c r="AU313" i="3"/>
  <c r="AY313" i="3"/>
  <c r="BC313" i="3"/>
  <c r="BG313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N309" i="3"/>
  <c r="R309" i="3"/>
  <c r="V309" i="3"/>
  <c r="Z309" i="3"/>
  <c r="AD309" i="3"/>
  <c r="AH309" i="3"/>
  <c r="AL309" i="3"/>
  <c r="AP309" i="3"/>
  <c r="AT309" i="3"/>
  <c r="AX309" i="3"/>
  <c r="BB309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P309" i="3"/>
  <c r="AF309" i="3"/>
  <c r="AV309" i="3"/>
  <c r="BH309" i="3"/>
  <c r="T309" i="3"/>
  <c r="AJ309" i="3"/>
  <c r="AZ309" i="3"/>
  <c r="X309" i="3"/>
  <c r="AN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BI345" i="3"/>
  <c r="BE345" i="3"/>
  <c r="BA345" i="3"/>
  <c r="AW345" i="3"/>
  <c r="AS345" i="3"/>
  <c r="AO345" i="3"/>
  <c r="AK345" i="3"/>
  <c r="AG345" i="3"/>
  <c r="AC345" i="3"/>
  <c r="Y345" i="3"/>
  <c r="U345" i="3"/>
  <c r="Q345" i="3"/>
  <c r="M345" i="3"/>
  <c r="BF343" i="3"/>
  <c r="BB343" i="3"/>
  <c r="AX343" i="3"/>
  <c r="AT343" i="3"/>
  <c r="AP343" i="3"/>
  <c r="AL343" i="3"/>
  <c r="AH343" i="3"/>
  <c r="AD343" i="3"/>
  <c r="Z343" i="3"/>
  <c r="V343" i="3"/>
  <c r="R343" i="3"/>
  <c r="N343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H339" i="3"/>
  <c r="BD339" i="3"/>
  <c r="AZ339" i="3"/>
  <c r="AV339" i="3"/>
  <c r="AR339" i="3"/>
  <c r="AN339" i="3"/>
  <c r="AJ339" i="3"/>
  <c r="AF339" i="3"/>
  <c r="AB339" i="3"/>
  <c r="X339" i="3"/>
  <c r="T339" i="3"/>
  <c r="P339" i="3"/>
  <c r="BH337" i="3"/>
  <c r="BD337" i="3"/>
  <c r="AZ337" i="3"/>
  <c r="AV337" i="3"/>
  <c r="AR337" i="3"/>
  <c r="AN337" i="3"/>
  <c r="AJ337" i="3"/>
  <c r="AF337" i="3"/>
  <c r="AB337" i="3"/>
  <c r="X337" i="3"/>
  <c r="T337" i="3"/>
  <c r="BD335" i="3"/>
  <c r="AV335" i="3"/>
  <c r="AN335" i="3"/>
  <c r="AF335" i="3"/>
  <c r="X335" i="3"/>
  <c r="P335" i="3"/>
  <c r="BD333" i="3"/>
  <c r="AV333" i="3"/>
  <c r="AN333" i="3"/>
  <c r="AF333" i="3"/>
  <c r="X333" i="3"/>
  <c r="P333" i="3"/>
  <c r="AX331" i="3"/>
  <c r="AH331" i="3"/>
  <c r="R331" i="3"/>
  <c r="BF329" i="3"/>
  <c r="AP329" i="3"/>
  <c r="Z329" i="3"/>
  <c r="AX327" i="3"/>
  <c r="AH327" i="3"/>
  <c r="R327" i="3"/>
  <c r="BF325" i="3"/>
  <c r="AP325" i="3"/>
  <c r="Z325" i="3"/>
  <c r="AU323" i="3"/>
  <c r="AE323" i="3"/>
  <c r="O323" i="3"/>
  <c r="AZ321" i="3"/>
  <c r="AJ321" i="3"/>
  <c r="T321" i="3"/>
  <c r="BE319" i="3"/>
  <c r="AO319" i="3"/>
  <c r="Y319" i="3"/>
  <c r="AT317" i="3"/>
  <c r="AD317" i="3"/>
  <c r="N317" i="3"/>
  <c r="AY315" i="3"/>
  <c r="AI315" i="3"/>
  <c r="S315" i="3"/>
  <c r="BD313" i="3"/>
  <c r="AL313" i="3"/>
  <c r="Q313" i="3"/>
  <c r="AD311" i="3"/>
  <c r="AB309" i="3"/>
  <c r="AO305" i="3"/>
  <c r="AL300" i="3"/>
  <c r="AV296" i="3"/>
  <c r="AJ292" i="3"/>
  <c r="M280" i="3"/>
  <c r="BB339" i="3"/>
  <c r="AX339" i="3"/>
  <c r="AT339" i="3"/>
  <c r="AP339" i="3"/>
  <c r="AL339" i="3"/>
  <c r="AH339" i="3"/>
  <c r="AD339" i="3"/>
  <c r="Z339" i="3"/>
  <c r="V339" i="3"/>
  <c r="R339" i="3"/>
  <c r="N339" i="3"/>
  <c r="BH335" i="3"/>
  <c r="AR335" i="3"/>
  <c r="AB335" i="3"/>
  <c r="BF331" i="3"/>
  <c r="AP331" i="3"/>
  <c r="Z331" i="3"/>
  <c r="AM323" i="3"/>
  <c r="AW319" i="3"/>
  <c r="AG319" i="3"/>
  <c r="Q319" i="3"/>
  <c r="O337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V295" i="3"/>
  <c r="AL295" i="3"/>
  <c r="BB295" i="3"/>
  <c r="Z295" i="3"/>
  <c r="AP295" i="3"/>
  <c r="BF295" i="3"/>
  <c r="N295" i="3"/>
  <c r="AD295" i="3"/>
  <c r="AT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7" i="3"/>
  <c r="S287" i="3"/>
  <c r="W287" i="3"/>
  <c r="AA287" i="3"/>
  <c r="AE287" i="3"/>
  <c r="AI287" i="3"/>
  <c r="AM287" i="3"/>
  <c r="AQ287" i="3"/>
  <c r="AU287" i="3"/>
  <c r="AY287" i="3"/>
  <c r="BC287" i="3"/>
  <c r="BG287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U287" i="3"/>
  <c r="AK287" i="3"/>
  <c r="BA287" i="3"/>
  <c r="Y287" i="3"/>
  <c r="AO287" i="3"/>
  <c r="BE287" i="3"/>
  <c r="M287" i="3"/>
  <c r="AC287" i="3"/>
  <c r="AS287" i="3"/>
  <c r="BI287" i="3"/>
  <c r="AW287" i="3"/>
  <c r="Q287" i="3"/>
  <c r="S283" i="3"/>
  <c r="AA283" i="3"/>
  <c r="AI283" i="3"/>
  <c r="AQ283" i="3"/>
  <c r="AY283" i="3"/>
  <c r="BG283" i="3"/>
  <c r="T283" i="3"/>
  <c r="AB283" i="3"/>
  <c r="AJ283" i="3"/>
  <c r="AR283" i="3"/>
  <c r="AZ283" i="3"/>
  <c r="BH283" i="3"/>
  <c r="Q283" i="3"/>
  <c r="Y283" i="3"/>
  <c r="AG283" i="3"/>
  <c r="AO283" i="3"/>
  <c r="AW283" i="3"/>
  <c r="BE283" i="3"/>
  <c r="Z283" i="3"/>
  <c r="BF283" i="3"/>
  <c r="AD283" i="3"/>
  <c r="R283" i="3"/>
  <c r="AX283" i="3"/>
  <c r="AL283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T279" i="3"/>
  <c r="AJ279" i="3"/>
  <c r="AZ279" i="3"/>
  <c r="X279" i="3"/>
  <c r="AN279" i="3"/>
  <c r="BD279" i="3"/>
  <c r="AB279" i="3"/>
  <c r="AR279" i="3"/>
  <c r="BH279" i="3"/>
  <c r="P279" i="3"/>
  <c r="AF279" i="3"/>
  <c r="AV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Y271" i="3"/>
  <c r="AO271" i="3"/>
  <c r="BE271" i="3"/>
  <c r="M271" i="3"/>
  <c r="AC271" i="3"/>
  <c r="AS271" i="3"/>
  <c r="BI271" i="3"/>
  <c r="Q271" i="3"/>
  <c r="AG271" i="3"/>
  <c r="AW271" i="3"/>
  <c r="AK271" i="3"/>
  <c r="BA271" i="3"/>
  <c r="N267" i="3"/>
  <c r="R267" i="3"/>
  <c r="V267" i="3"/>
  <c r="Z267" i="3"/>
  <c r="AD267" i="3"/>
  <c r="AH267" i="3"/>
  <c r="AL267" i="3"/>
  <c r="AP267" i="3"/>
  <c r="AT267" i="3"/>
  <c r="AX267" i="3"/>
  <c r="BB267" i="3"/>
  <c r="BF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Y267" i="3"/>
  <c r="AO267" i="3"/>
  <c r="BE267" i="3"/>
  <c r="M267" i="3"/>
  <c r="AC267" i="3"/>
  <c r="AS267" i="3"/>
  <c r="BI267" i="3"/>
  <c r="Q267" i="3"/>
  <c r="AG267" i="3"/>
  <c r="AW267" i="3"/>
  <c r="AK267" i="3"/>
  <c r="BA26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R259" i="3"/>
  <c r="Z259" i="3"/>
  <c r="AH259" i="3"/>
  <c r="AP259" i="3"/>
  <c r="AX259" i="3"/>
  <c r="BF259" i="3"/>
  <c r="S259" i="3"/>
  <c r="AA259" i="3"/>
  <c r="AI259" i="3"/>
  <c r="AQ259" i="3"/>
  <c r="AY259" i="3"/>
  <c r="BG259" i="3"/>
  <c r="N259" i="3"/>
  <c r="V259" i="3"/>
  <c r="AD259" i="3"/>
  <c r="AL259" i="3"/>
  <c r="AT259" i="3"/>
  <c r="BB259" i="3"/>
  <c r="W259" i="3"/>
  <c r="BC259" i="3"/>
  <c r="AE259" i="3"/>
  <c r="AM259" i="3"/>
  <c r="O259" i="3"/>
  <c r="AU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R247" i="3"/>
  <c r="AH247" i="3"/>
  <c r="AX247" i="3"/>
  <c r="V247" i="3"/>
  <c r="AL247" i="3"/>
  <c r="BB247" i="3"/>
  <c r="Z247" i="3"/>
  <c r="AP247" i="3"/>
  <c r="BF247" i="3"/>
  <c r="AD247" i="3"/>
  <c r="AT247" i="3"/>
  <c r="N247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AB243" i="3"/>
  <c r="AR243" i="3"/>
  <c r="BH243" i="3"/>
  <c r="P243" i="3"/>
  <c r="AF243" i="3"/>
  <c r="AV243" i="3"/>
  <c r="T243" i="3"/>
  <c r="AJ243" i="3"/>
  <c r="AZ243" i="3"/>
  <c r="AN243" i="3"/>
  <c r="BD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H345" i="3"/>
  <c r="BD345" i="3"/>
  <c r="AZ345" i="3"/>
  <c r="AV345" i="3"/>
  <c r="AR345" i="3"/>
  <c r="AN345" i="3"/>
  <c r="AJ345" i="3"/>
  <c r="AF345" i="3"/>
  <c r="AB345" i="3"/>
  <c r="X345" i="3"/>
  <c r="T345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BI341" i="3"/>
  <c r="BE341" i="3"/>
  <c r="BA341" i="3"/>
  <c r="AW341" i="3"/>
  <c r="AS341" i="3"/>
  <c r="AO341" i="3"/>
  <c r="AK341" i="3"/>
  <c r="AG341" i="3"/>
  <c r="AC341" i="3"/>
  <c r="Y341" i="3"/>
  <c r="U341" i="3"/>
  <c r="Q341" i="3"/>
  <c r="BG339" i="3"/>
  <c r="BC339" i="3"/>
  <c r="AY339" i="3"/>
  <c r="AU339" i="3"/>
  <c r="AQ339" i="3"/>
  <c r="AM339" i="3"/>
  <c r="AI339" i="3"/>
  <c r="AE339" i="3"/>
  <c r="AA339" i="3"/>
  <c r="W339" i="3"/>
  <c r="S339" i="3"/>
  <c r="BG337" i="3"/>
  <c r="BC337" i="3"/>
  <c r="AY337" i="3"/>
  <c r="AU337" i="3"/>
  <c r="AQ337" i="3"/>
  <c r="AM337" i="3"/>
  <c r="AI337" i="3"/>
  <c r="AE337" i="3"/>
  <c r="AA337" i="3"/>
  <c r="W337" i="3"/>
  <c r="R337" i="3"/>
  <c r="M337" i="3"/>
  <c r="BB335" i="3"/>
  <c r="AT335" i="3"/>
  <c r="AL335" i="3"/>
  <c r="AD335" i="3"/>
  <c r="V335" i="3"/>
  <c r="N335" i="3"/>
  <c r="BB333" i="3"/>
  <c r="AT333" i="3"/>
  <c r="AL333" i="3"/>
  <c r="AD333" i="3"/>
  <c r="V333" i="3"/>
  <c r="N333" i="3"/>
  <c r="AT331" i="3"/>
  <c r="AD331" i="3"/>
  <c r="N331" i="3"/>
  <c r="BB329" i="3"/>
  <c r="AL329" i="3"/>
  <c r="V329" i="3"/>
  <c r="AT327" i="3"/>
  <c r="AD327" i="3"/>
  <c r="N327" i="3"/>
  <c r="BB325" i="3"/>
  <c r="AL325" i="3"/>
  <c r="V325" i="3"/>
  <c r="BG323" i="3"/>
  <c r="AQ323" i="3"/>
  <c r="AA323" i="3"/>
  <c r="AV321" i="3"/>
  <c r="AF321" i="3"/>
  <c r="P321" i="3"/>
  <c r="BA319" i="3"/>
  <c r="AK319" i="3"/>
  <c r="U319" i="3"/>
  <c r="BF317" i="3"/>
  <c r="AP317" i="3"/>
  <c r="Z317" i="3"/>
  <c r="AU315" i="3"/>
  <c r="AE315" i="3"/>
  <c r="O315" i="3"/>
  <c r="AZ313" i="3"/>
  <c r="AG313" i="3"/>
  <c r="BB311" i="3"/>
  <c r="V311" i="3"/>
  <c r="AZ307" i="3"/>
  <c r="Y305" i="3"/>
  <c r="V300" i="3"/>
  <c r="AF296" i="3"/>
  <c r="R295" i="3"/>
  <c r="BC291" i="3"/>
  <c r="AU288" i="3"/>
  <c r="BB283" i="3"/>
  <c r="BM301" i="3"/>
  <c r="BK272" i="3"/>
  <c r="BJ237" i="3"/>
  <c r="BM260" i="3" l="1"/>
  <c r="BL260" i="3"/>
  <c r="BJ260" i="3"/>
  <c r="AB226" i="3"/>
  <c r="AO261" i="3"/>
  <c r="BJ234" i="3"/>
  <c r="BM234" i="3"/>
  <c r="AV299" i="3"/>
  <c r="AY299" i="3"/>
  <c r="S299" i="3"/>
  <c r="AH299" i="3"/>
  <c r="BA299" i="3"/>
  <c r="BF226" i="3"/>
  <c r="AX258" i="3"/>
  <c r="M261" i="3"/>
  <c r="AI263" i="3"/>
  <c r="M263" i="3"/>
  <c r="BL234" i="3"/>
  <c r="BG345" i="3"/>
  <c r="BK268" i="3"/>
  <c r="BL280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BK319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BK301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76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AV313" i="3"/>
  <c r="BN220" i="3"/>
  <c r="BL228" i="3"/>
  <c r="BJ240" i="3"/>
  <c r="BM276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BN299" i="3" s="1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BJ337" i="3" s="1"/>
  <c r="Q226" i="3"/>
  <c r="V258" i="3"/>
  <c r="O261" i="3"/>
  <c r="S261" i="3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BL226" i="3" s="1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BK281" i="3" s="1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BL345" i="3" s="1"/>
  <c r="AE345" i="3"/>
  <c r="S345" i="3"/>
  <c r="BK345" i="3" s="1"/>
  <c r="AQ345" i="3"/>
  <c r="BC345" i="3"/>
  <c r="BJ345" i="3" s="1"/>
  <c r="AH337" i="3"/>
  <c r="AT337" i="3"/>
  <c r="BL337" i="3" s="1"/>
  <c r="BF337" i="3"/>
  <c r="Z337" i="3"/>
  <c r="R325" i="3"/>
  <c r="AV341" i="3"/>
  <c r="P341" i="3"/>
  <c r="BN341" i="3" s="1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BL301" i="3"/>
  <c r="BN301" i="3"/>
  <c r="BL246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M337" i="3"/>
  <c r="BN343" i="3"/>
  <c r="BN244" i="3"/>
  <c r="BK256" i="3"/>
  <c r="BM268" i="3"/>
  <c r="BM272" i="3"/>
  <c r="BL276" i="3"/>
  <c r="BM280" i="3"/>
  <c r="BK288" i="3"/>
  <c r="BK292" i="3"/>
  <c r="BM300" i="3"/>
  <c r="BK307" i="3"/>
  <c r="BM311" i="3"/>
  <c r="BN227" i="3"/>
  <c r="BN231" i="3"/>
  <c r="P233" i="3"/>
  <c r="W233" i="3"/>
  <c r="BE233" i="3"/>
  <c r="AJ235" i="3"/>
  <c r="AA235" i="3"/>
  <c r="BI235" i="3"/>
  <c r="U302" i="3"/>
  <c r="AU302" i="3"/>
  <c r="AD302" i="3"/>
  <c r="BK299" i="3"/>
  <c r="BJ226" i="3"/>
  <c r="BN226" i="3"/>
  <c r="BM263" i="3"/>
  <c r="X265" i="3"/>
  <c r="AK265" i="3"/>
  <c r="BF265" i="3"/>
  <c r="AM265" i="3"/>
  <c r="AH265" i="3"/>
  <c r="Q270" i="3"/>
  <c r="Z270" i="3"/>
  <c r="BF270" i="3"/>
  <c r="AQ270" i="3"/>
  <c r="AW270" i="3"/>
  <c r="AK270" i="3"/>
  <c r="BM269" i="3"/>
  <c r="BK274" i="3"/>
  <c r="Y273" i="3"/>
  <c r="AL273" i="3"/>
  <c r="AE273" i="3"/>
  <c r="O278" i="3"/>
  <c r="AF278" i="3"/>
  <c r="AS278" i="3"/>
  <c r="AX278" i="3"/>
  <c r="Z289" i="3"/>
  <c r="BH289" i="3"/>
  <c r="BL279" i="3"/>
  <c r="BM295" i="3"/>
  <c r="BL315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N241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BN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BK331" i="3"/>
  <c r="BM339" i="3"/>
  <c r="BN345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36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27" i="3"/>
  <c r="BM331" i="3"/>
  <c r="BM307" i="3"/>
  <c r="BM317" i="3"/>
  <c r="BM296" i="3"/>
  <c r="BK311" i="3"/>
  <c r="BK343" i="3"/>
  <c r="BL284" i="3"/>
  <c r="BJ284" i="3"/>
  <c r="BL339" i="3"/>
  <c r="BM247" i="3"/>
  <c r="BL295" i="3"/>
  <c r="BL319" i="3"/>
  <c r="BK325" i="3"/>
  <c r="BN337" i="3"/>
  <c r="BL343" i="3"/>
  <c r="BJ243" i="3"/>
  <c r="BJ247" i="3"/>
  <c r="BL247" i="3"/>
  <c r="BK259" i="3"/>
  <c r="BM259" i="3"/>
  <c r="BM267" i="3"/>
  <c r="BM271" i="3"/>
  <c r="BM275" i="3"/>
  <c r="BL275" i="3"/>
  <c r="BM279" i="3"/>
  <c r="BN279" i="3"/>
  <c r="BM287" i="3"/>
  <c r="BK287" i="3"/>
  <c r="BL287" i="3"/>
  <c r="BM291" i="3"/>
  <c r="BK295" i="3"/>
  <c r="BK280" i="3"/>
  <c r="BL323" i="3"/>
  <c r="BJ343" i="3"/>
  <c r="BL305" i="3"/>
  <c r="BM305" i="3"/>
  <c r="BM313" i="3"/>
  <c r="BL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21" i="3"/>
  <c r="BL311" i="3"/>
  <c r="BL220" i="3"/>
  <c r="BJ224" i="3"/>
  <c r="BL224" i="3"/>
  <c r="BJ228" i="3"/>
  <c r="BK228" i="3"/>
  <c r="BL236" i="3"/>
  <c r="BJ236" i="3"/>
  <c r="BL240" i="3"/>
  <c r="BL244" i="3"/>
  <c r="BJ244" i="3"/>
  <c r="BJ248" i="3"/>
  <c r="BM248" i="3"/>
  <c r="BN252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BL254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N292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N287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N309" i="3"/>
  <c r="BJ313" i="3"/>
  <c r="BN333" i="3"/>
  <c r="BN339" i="3"/>
  <c r="BJ221" i="3"/>
  <c r="BK275" i="3"/>
  <c r="BK267" i="3"/>
  <c r="BK271" i="3"/>
  <c r="BM251" i="3"/>
  <c r="BL251" i="3"/>
  <c r="BN259" i="3"/>
  <c r="BJ267" i="3"/>
  <c r="BJ271" i="3"/>
  <c r="BJ275" i="3"/>
  <c r="BN29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N325" i="3"/>
  <c r="BL325" i="3"/>
  <c r="BN319" i="3"/>
  <c r="BM341" i="3"/>
  <c r="BM343" i="3"/>
  <c r="BM221" i="3"/>
  <c r="BL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K220" i="3"/>
  <c r="BM224" i="3"/>
  <c r="BM240" i="3"/>
  <c r="BK252" i="3"/>
  <c r="BL252" i="3"/>
  <c r="BJ252" i="3"/>
  <c r="BL256" i="3"/>
  <c r="BN268" i="3"/>
  <c r="BN272" i="3"/>
  <c r="BN280" i="3"/>
  <c r="BJ280" i="3"/>
  <c r="BJ288" i="3"/>
  <c r="BJ292" i="3"/>
  <c r="BJ300" i="3"/>
  <c r="BN300" i="3"/>
  <c r="BN327" i="3"/>
  <c r="BL327" i="3"/>
  <c r="BM237" i="3"/>
  <c r="BM227" i="3"/>
  <c r="BN262" i="3"/>
  <c r="BJ301" i="3"/>
  <c r="BN229" i="3"/>
  <c r="BK229" i="3"/>
  <c r="BM231" i="3"/>
  <c r="BK246" i="3"/>
  <c r="BN274" i="3"/>
  <c r="BK285" i="3"/>
  <c r="BJ294" i="3"/>
  <c r="BN258" i="3"/>
  <c r="BK258" i="3"/>
  <c r="BJ281" i="3"/>
  <c r="BN247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BL333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4" i="3"/>
  <c r="BN228" i="3"/>
  <c r="BK279" i="3"/>
  <c r="BK333" i="3"/>
  <c r="BK337" i="3"/>
  <c r="BK339" i="3"/>
  <c r="BJ327" i="3"/>
  <c r="BM345" i="3"/>
  <c r="BK243" i="3"/>
  <c r="BN267" i="3"/>
  <c r="BN271" i="3"/>
  <c r="BN275" i="3"/>
  <c r="BJ279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13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36" i="3"/>
  <c r="BK240" i="3"/>
  <c r="BM244" i="3"/>
  <c r="BJ256" i="3"/>
  <c r="BL268" i="3"/>
  <c r="BJ268" i="3"/>
  <c r="BJ272" i="3"/>
  <c r="BN284" i="3"/>
  <c r="BK284" i="3"/>
  <c r="BN288" i="3"/>
  <c r="BJ296" i="3"/>
  <c r="BJ307" i="3"/>
  <c r="BN311" i="3"/>
  <c r="BJ315" i="3"/>
  <c r="BN331" i="3"/>
  <c r="BL331" i="3"/>
  <c r="BM219" i="3"/>
  <c r="BK231" i="3"/>
  <c r="BN249" i="3"/>
  <c r="BN290" i="3"/>
  <c r="BJ303" i="3"/>
  <c r="BJ263" i="3"/>
  <c r="BK341" i="3"/>
  <c r="BN281" i="3"/>
  <c r="BN260" i="3"/>
  <c r="BK260" i="3"/>
  <c r="BN296" i="3"/>
  <c r="BN315" i="3"/>
  <c r="BJ319" i="3"/>
  <c r="BK335" i="3"/>
  <c r="BN335" i="3"/>
  <c r="BK237" i="3"/>
  <c r="BM225" i="3"/>
  <c r="BN219" i="3"/>
  <c r="BK219" i="3"/>
  <c r="BL219" i="3"/>
  <c r="BK238" i="3"/>
  <c r="BM246" i="3"/>
  <c r="BJ266" i="3"/>
  <c r="BJ277" i="3"/>
  <c r="BJ290" i="3"/>
  <c r="BK233" i="3"/>
  <c r="BN261" i="3"/>
  <c r="BK261" i="3"/>
  <c r="BN265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M243" i="3"/>
  <c r="BN251" i="3"/>
  <c r="BJ259" i="3"/>
  <c r="BL259" i="3"/>
  <c r="BL267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39" i="3"/>
  <c r="BJ317" i="3"/>
  <c r="BN321" i="3"/>
  <c r="BN221" i="3"/>
  <c r="BK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M220" i="3"/>
  <c r="BK224" i="3"/>
  <c r="BM236" i="3"/>
  <c r="BK244" i="3"/>
  <c r="BN248" i="3"/>
  <c r="BK248" i="3"/>
  <c r="BM252" i="3"/>
  <c r="BN256" i="3"/>
  <c r="BK264" i="3"/>
  <c r="BN276" i="3"/>
  <c r="BJ276" i="3"/>
  <c r="BN323" i="3"/>
  <c r="BN255" i="3"/>
  <c r="BK255" i="3"/>
  <c r="BK225" i="3"/>
  <c r="BN234" i="3"/>
  <c r="BK234" i="3"/>
  <c r="BK257" i="3"/>
  <c r="BN257" i="3"/>
  <c r="BK222" i="3"/>
  <c r="BN222" i="3"/>
  <c r="BJ269" i="3"/>
  <c r="BN286" i="3"/>
  <c r="BK235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L255" i="3" l="1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K188" i="3"/>
  <c r="K187" i="3"/>
  <c r="K185" i="3"/>
  <c r="K183" i="3"/>
  <c r="L180" i="3"/>
  <c r="L178" i="3"/>
  <c r="K173" i="3"/>
  <c r="K172" i="3"/>
  <c r="K171" i="3"/>
  <c r="K169" i="3"/>
  <c r="K167" i="3"/>
  <c r="L164" i="3"/>
  <c r="L162" i="3"/>
  <c r="K157" i="3"/>
  <c r="K156" i="3"/>
  <c r="K155" i="3"/>
  <c r="K153" i="3"/>
  <c r="K151" i="3"/>
  <c r="K150" i="3"/>
  <c r="L148" i="3"/>
  <c r="L146" i="3"/>
  <c r="K141" i="3"/>
  <c r="K140" i="3"/>
  <c r="K139" i="3"/>
  <c r="K137" i="3"/>
  <c r="K136" i="3"/>
  <c r="K135" i="3"/>
  <c r="K134" i="3"/>
  <c r="L132" i="3"/>
  <c r="L130" i="3"/>
  <c r="K125" i="3"/>
  <c r="K124" i="3"/>
  <c r="K121" i="3"/>
  <c r="K120" i="3"/>
  <c r="K119" i="3"/>
  <c r="K118" i="3"/>
  <c r="L116" i="3"/>
  <c r="L114" i="3"/>
  <c r="BN293" i="3"/>
  <c r="BM281" i="3"/>
  <c r="BL302" i="3"/>
  <c r="K182" i="3"/>
  <c r="O180" i="3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K204" i="3"/>
  <c r="K203" i="3"/>
  <c r="K202" i="3"/>
  <c r="K201" i="3"/>
  <c r="K200" i="3"/>
  <c r="K199" i="3"/>
  <c r="K198" i="3"/>
  <c r="K197" i="3"/>
  <c r="AZ197" i="3" s="1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N191" i="3"/>
  <c r="AG183" i="3"/>
  <c r="N183" i="3"/>
  <c r="AT183" i="3"/>
  <c r="AY183" i="3"/>
  <c r="O183" i="3"/>
  <c r="AF183" i="3"/>
  <c r="AU151" i="3"/>
  <c r="BI151" i="3"/>
  <c r="AP151" i="3"/>
  <c r="M119" i="3"/>
  <c r="Z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X135" i="3"/>
  <c r="AZ204" i="3"/>
  <c r="Z200" i="3"/>
  <c r="BG164" i="3"/>
  <c r="AW164" i="3"/>
  <c r="AD164" i="3"/>
  <c r="BI148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F216" i="3"/>
  <c r="AC214" i="3"/>
  <c r="Q213" i="3"/>
  <c r="AY211" i="3"/>
  <c r="AG209" i="3"/>
  <c r="AP206" i="3"/>
  <c r="BF202" i="3"/>
  <c r="AN197" i="3"/>
  <c r="AG196" i="3"/>
  <c r="AR194" i="3"/>
  <c r="AN180" i="3"/>
  <c r="AC175" i="3"/>
  <c r="V210" i="3"/>
  <c r="AM208" i="3"/>
  <c r="BD208" i="3"/>
  <c r="V196" i="3"/>
  <c r="AL196" i="3"/>
  <c r="BB196" i="3"/>
  <c r="W196" i="3"/>
  <c r="AM196" i="3"/>
  <c r="BC196" i="3"/>
  <c r="K190" i="3"/>
  <c r="K186" i="3"/>
  <c r="K184" i="3"/>
  <c r="O175" i="3"/>
  <c r="AE175" i="3"/>
  <c r="AU175" i="3"/>
  <c r="P175" i="3"/>
  <c r="AF175" i="3"/>
  <c r="AV175" i="3"/>
  <c r="N175" i="3"/>
  <c r="AD175" i="3"/>
  <c r="AT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AD122" i="3"/>
  <c r="AM218" i="3"/>
  <c r="X217" i="3"/>
  <c r="BF215" i="3"/>
  <c r="AR214" i="3"/>
  <c r="AB213" i="3"/>
  <c r="M212" i="3"/>
  <c r="O210" i="3"/>
  <c r="AK207" i="3"/>
  <c r="AD204" i="3"/>
  <c r="AY200" i="3"/>
  <c r="AM197" i="3"/>
  <c r="AV196" i="3"/>
  <c r="P196" i="3"/>
  <c r="AE180" i="3"/>
  <c r="Q180" i="3"/>
  <c r="AG180" i="3"/>
  <c r="AW180" i="3"/>
  <c r="N180" i="3"/>
  <c r="AD180" i="3"/>
  <c r="AT180" i="3"/>
  <c r="R172" i="3"/>
  <c r="V172" i="3"/>
  <c r="BB156" i="3"/>
  <c r="AC156" i="3"/>
  <c r="BE156" i="3"/>
  <c r="AX140" i="3"/>
  <c r="T140" i="3"/>
  <c r="AG140" i="3"/>
  <c r="AJ124" i="3"/>
  <c r="Z124" i="3"/>
  <c r="V124" i="3"/>
  <c r="AW124" i="3"/>
  <c r="R124" i="3"/>
  <c r="AM124" i="3"/>
  <c r="BH124" i="3"/>
  <c r="AD124" i="3"/>
  <c r="AY124" i="3"/>
  <c r="K123" i="3"/>
  <c r="Z218" i="3"/>
  <c r="BH216" i="3"/>
  <c r="AS215" i="3"/>
  <c r="AE214" i="3"/>
  <c r="O213" i="3"/>
  <c r="AW211" i="3"/>
  <c r="AC209" i="3"/>
  <c r="AD206" i="3"/>
  <c r="AD202" i="3"/>
  <c r="AF198" i="3"/>
  <c r="AS196" i="3"/>
  <c r="M196" i="3"/>
  <c r="BC188" i="3"/>
  <c r="AZ180" i="3"/>
  <c r="AJ180" i="3"/>
  <c r="T180" i="3"/>
  <c r="U175" i="3"/>
  <c r="AI206" i="3"/>
  <c r="T206" i="3"/>
  <c r="AR206" i="3"/>
  <c r="BH206" i="3"/>
  <c r="AA202" i="3"/>
  <c r="AQ202" i="3"/>
  <c r="BG202" i="3"/>
  <c r="AB202" i="3"/>
  <c r="AR202" i="3"/>
  <c r="BH202" i="3"/>
  <c r="Y198" i="3"/>
  <c r="AO198" i="3"/>
  <c r="BE198" i="3"/>
  <c r="V198" i="3"/>
  <c r="AL198" i="3"/>
  <c r="BB198" i="3"/>
  <c r="U194" i="3"/>
  <c r="AK194" i="3"/>
  <c r="BA194" i="3"/>
  <c r="R194" i="3"/>
  <c r="AH194" i="3"/>
  <c r="AX194" i="3"/>
  <c r="AA205" i="3"/>
  <c r="BG205" i="3"/>
  <c r="AR205" i="3"/>
  <c r="Y203" i="3"/>
  <c r="BE203" i="3"/>
  <c r="AL203" i="3"/>
  <c r="X201" i="3"/>
  <c r="BD201" i="3"/>
  <c r="AK201" i="3"/>
  <c r="Q199" i="3"/>
  <c r="AW199" i="3"/>
  <c r="AD199" i="3"/>
  <c r="M197" i="3"/>
  <c r="AC197" i="3"/>
  <c r="AS197" i="3"/>
  <c r="BI197" i="3"/>
  <c r="Z197" i="3"/>
  <c r="AP197" i="3"/>
  <c r="BF197" i="3"/>
  <c r="AB188" i="3"/>
  <c r="AR188" i="3"/>
  <c r="BH188" i="3"/>
  <c r="Y188" i="3"/>
  <c r="AO188" i="3"/>
  <c r="BE188" i="3"/>
  <c r="T211" i="3"/>
  <c r="AJ211" i="3"/>
  <c r="R209" i="3"/>
  <c r="AH209" i="3"/>
  <c r="AX209" i="3"/>
  <c r="S209" i="3"/>
  <c r="AI209" i="3"/>
  <c r="AY209" i="3"/>
  <c r="S207" i="3"/>
  <c r="AI207" i="3"/>
  <c r="AY207" i="3"/>
  <c r="T207" i="3"/>
  <c r="AJ207" i="3"/>
  <c r="AZ207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AK218" i="3"/>
  <c r="U218" i="3"/>
  <c r="AX217" i="3"/>
  <c r="AH217" i="3"/>
  <c r="R217" i="3"/>
  <c r="AU216" i="3"/>
  <c r="AE216" i="3"/>
  <c r="BH215" i="3"/>
  <c r="AR215" i="3"/>
  <c r="AB215" i="3"/>
  <c r="BB214" i="3"/>
  <c r="AL214" i="3"/>
  <c r="V214" i="3"/>
  <c r="AX213" i="3"/>
  <c r="AH213" i="3"/>
  <c r="R213" i="3"/>
  <c r="AU212" i="3"/>
  <c r="AE212" i="3"/>
  <c r="BH211" i="3"/>
  <c r="AQ211" i="3"/>
  <c r="V211" i="3"/>
  <c r="AQ210" i="3"/>
  <c r="BH209" i="3"/>
  <c r="AB209" i="3"/>
  <c r="AS208" i="3"/>
  <c r="M208" i="3"/>
  <c r="AG207" i="3"/>
  <c r="BA206" i="3"/>
  <c r="U206" i="3"/>
  <c r="Y205" i="3"/>
  <c r="AH204" i="3"/>
  <c r="AQ203" i="3"/>
  <c r="AS202" i="3"/>
  <c r="M202" i="3"/>
  <c r="BC200" i="3"/>
  <c r="W200" i="3"/>
  <c r="S199" i="3"/>
  <c r="AE198" i="3"/>
  <c r="AY197" i="3"/>
  <c r="S197" i="3"/>
  <c r="BH196" i="3"/>
  <c r="AR196" i="3"/>
  <c r="AB196" i="3"/>
  <c r="BC194" i="3"/>
  <c r="W194" i="3"/>
  <c r="AL188" i="3"/>
  <c r="BG180" i="3"/>
  <c r="AQ180" i="3"/>
  <c r="AA180" i="3"/>
  <c r="AG175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Z202" i="3" l="1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BJ183" i="3" s="1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BL124" i="3" s="1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BK151" i="3" s="1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BN180" i="3" s="1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BK204" i="3" s="1"/>
  <c r="AO163" i="3"/>
  <c r="AL185" i="3"/>
  <c r="BB172" i="3"/>
  <c r="S180" i="3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K198" i="3" s="1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BK156" i="3" s="1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BK127" i="3" s="1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BK138" i="3" s="1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J180" i="3" s="1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BJ217" i="3" s="1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BN116" i="3" s="1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N213" i="3" s="1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N207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N188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BK21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BK197" i="3" s="1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BN151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BM216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BK143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M137" i="3" l="1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K82" i="3" l="1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<sst xmlns="http://schemas.openxmlformats.org/spreadsheetml/2006/main" count="2820" uniqueCount="363">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</sst>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opLeftCell="A229" zoomScale="80" zoomScaleNormal="80" workbookViewId="0">
      <selection activeCell="H275" sqref="H275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1.1721999999999999</v>
      </c>
      <c r="D41">
        <v>0.53320000000000001</v>
      </c>
      <c r="E41">
        <v>0.58979999999999999</v>
      </c>
    </row>
    <row r="42" spans="1:5" x14ac:dyDescent="0.25">
      <c r="A42" t="s">
        <v>340</v>
      </c>
      <c r="B42" t="s">
        <v>111</v>
      </c>
      <c r="C42">
        <v>1.1721999999999999</v>
      </c>
      <c r="D42">
        <v>1.4624999999999999</v>
      </c>
      <c r="E42">
        <v>1.2134</v>
      </c>
    </row>
    <row r="43" spans="1:5" x14ac:dyDescent="0.25">
      <c r="A43" t="s">
        <v>340</v>
      </c>
      <c r="B43" t="s">
        <v>112</v>
      </c>
      <c r="C43">
        <v>1.1721999999999999</v>
      </c>
      <c r="D43">
        <v>1.7061999999999999</v>
      </c>
      <c r="E43">
        <v>0.58979999999999999</v>
      </c>
    </row>
    <row r="44" spans="1:5" x14ac:dyDescent="0.25">
      <c r="A44" t="s">
        <v>340</v>
      </c>
      <c r="B44" t="s">
        <v>113</v>
      </c>
      <c r="C44">
        <v>1.1721999999999999</v>
      </c>
      <c r="D44">
        <v>0.74650000000000005</v>
      </c>
      <c r="E44">
        <v>0.82579999999999998</v>
      </c>
    </row>
    <row r="45" spans="1:5" x14ac:dyDescent="0.25">
      <c r="A45" t="s">
        <v>340</v>
      </c>
      <c r="B45" t="s">
        <v>114</v>
      </c>
      <c r="C45">
        <v>1.1721999999999999</v>
      </c>
      <c r="D45">
        <v>0.9597</v>
      </c>
      <c r="E45">
        <v>1.4156</v>
      </c>
    </row>
    <row r="46" spans="1:5" x14ac:dyDescent="0.25">
      <c r="A46" t="s">
        <v>340</v>
      </c>
      <c r="B46" t="s">
        <v>115</v>
      </c>
      <c r="C46">
        <v>1.1721999999999999</v>
      </c>
      <c r="D46">
        <v>1.4624999999999999</v>
      </c>
      <c r="E46">
        <v>1.2134</v>
      </c>
    </row>
    <row r="47" spans="1:5" x14ac:dyDescent="0.25">
      <c r="A47" t="s">
        <v>340</v>
      </c>
      <c r="B47" t="s">
        <v>116</v>
      </c>
      <c r="C47">
        <v>1.1721999999999999</v>
      </c>
      <c r="D47">
        <v>1.2323</v>
      </c>
      <c r="E47">
        <v>0.94379999999999997</v>
      </c>
    </row>
    <row r="48" spans="1:5" x14ac:dyDescent="0.25">
      <c r="A48" t="s">
        <v>340</v>
      </c>
      <c r="B48" t="s">
        <v>117</v>
      </c>
      <c r="C48">
        <v>1.1721999999999999</v>
      </c>
      <c r="D48">
        <v>0.36559999999999998</v>
      </c>
      <c r="E48">
        <v>1.6178999999999999</v>
      </c>
    </row>
    <row r="49" spans="1:5" x14ac:dyDescent="0.25">
      <c r="A49" t="s">
        <v>340</v>
      </c>
      <c r="B49" t="s">
        <v>118</v>
      </c>
      <c r="C49">
        <v>1.1721999999999999</v>
      </c>
      <c r="D49">
        <v>0.73119999999999996</v>
      </c>
      <c r="E49">
        <v>1.3482000000000001</v>
      </c>
    </row>
    <row r="50" spans="1:5" x14ac:dyDescent="0.25">
      <c r="A50" t="s">
        <v>340</v>
      </c>
      <c r="B50" t="s">
        <v>119</v>
      </c>
      <c r="C50">
        <v>1.1721999999999999</v>
      </c>
      <c r="D50">
        <v>0.97499999999999998</v>
      </c>
      <c r="E50">
        <v>1.4830000000000001</v>
      </c>
    </row>
    <row r="51" spans="1:5" x14ac:dyDescent="0.25">
      <c r="A51" t="s">
        <v>340</v>
      </c>
      <c r="B51" t="s">
        <v>120</v>
      </c>
      <c r="C51">
        <v>1.1721999999999999</v>
      </c>
      <c r="D51">
        <v>1.4928999999999999</v>
      </c>
      <c r="E51">
        <v>1.2977000000000001</v>
      </c>
    </row>
    <row r="52" spans="1:5" x14ac:dyDescent="0.25">
      <c r="A52" t="s">
        <v>340</v>
      </c>
      <c r="B52" t="s">
        <v>121</v>
      </c>
      <c r="C52">
        <v>1.1721999999999999</v>
      </c>
      <c r="D52">
        <v>0.56869999999999998</v>
      </c>
      <c r="E52">
        <v>0.94379999999999997</v>
      </c>
    </row>
    <row r="53" spans="1:5" x14ac:dyDescent="0.25">
      <c r="A53" t="s">
        <v>340</v>
      </c>
      <c r="B53" t="s">
        <v>122</v>
      </c>
      <c r="C53">
        <v>1.1721999999999999</v>
      </c>
      <c r="D53">
        <v>1.9499</v>
      </c>
      <c r="E53">
        <v>0.5393</v>
      </c>
    </row>
    <row r="54" spans="1:5" x14ac:dyDescent="0.25">
      <c r="A54" t="s">
        <v>340</v>
      </c>
      <c r="B54" t="s">
        <v>123</v>
      </c>
      <c r="C54">
        <v>1.1721999999999999</v>
      </c>
      <c r="D54">
        <v>0.60940000000000005</v>
      </c>
      <c r="E54">
        <v>0.80889999999999995</v>
      </c>
    </row>
    <row r="55" spans="1:5" x14ac:dyDescent="0.25">
      <c r="A55" t="s">
        <v>340</v>
      </c>
      <c r="B55" t="s">
        <v>124</v>
      </c>
      <c r="C55">
        <v>1.1721999999999999</v>
      </c>
      <c r="D55">
        <v>0.74650000000000005</v>
      </c>
      <c r="E55">
        <v>1.0617000000000001</v>
      </c>
    </row>
    <row r="56" spans="1:5" x14ac:dyDescent="0.25">
      <c r="A56" t="s">
        <v>340</v>
      </c>
      <c r="B56" t="s">
        <v>125</v>
      </c>
      <c r="C56">
        <v>1.1721999999999999</v>
      </c>
      <c r="D56">
        <v>0.74650000000000005</v>
      </c>
      <c r="E56">
        <v>1.0617000000000001</v>
      </c>
    </row>
    <row r="57" spans="1:5" x14ac:dyDescent="0.25">
      <c r="A57" t="s">
        <v>340</v>
      </c>
      <c r="B57" t="s">
        <v>126</v>
      </c>
      <c r="C57">
        <v>1.1721999999999999</v>
      </c>
      <c r="D57">
        <v>1.8128</v>
      </c>
      <c r="E57">
        <v>1.1797</v>
      </c>
    </row>
    <row r="58" spans="1:5" x14ac:dyDescent="0.25">
      <c r="A58" t="s">
        <v>340</v>
      </c>
      <c r="B58" t="s">
        <v>127</v>
      </c>
      <c r="C58">
        <v>1.1721999999999999</v>
      </c>
      <c r="D58">
        <v>0.9597</v>
      </c>
      <c r="E58">
        <v>0.35389999999999999</v>
      </c>
    </row>
    <row r="59" spans="1:5" x14ac:dyDescent="0.25">
      <c r="A59" t="s">
        <v>340</v>
      </c>
      <c r="B59" t="s">
        <v>128</v>
      </c>
      <c r="C59">
        <v>1.1721999999999999</v>
      </c>
      <c r="D59">
        <v>0.60940000000000005</v>
      </c>
      <c r="E59">
        <v>0.80889999999999995</v>
      </c>
    </row>
    <row r="60" spans="1:5" x14ac:dyDescent="0.25">
      <c r="A60" t="s">
        <v>340</v>
      </c>
      <c r="B60" t="s">
        <v>129</v>
      </c>
      <c r="C60">
        <v>1.1721999999999999</v>
      </c>
      <c r="D60">
        <v>0.21329999999999999</v>
      </c>
      <c r="E60">
        <v>0.82579999999999998</v>
      </c>
    </row>
    <row r="61" spans="1:5" x14ac:dyDescent="0.25">
      <c r="A61" t="s">
        <v>341</v>
      </c>
      <c r="B61" t="s">
        <v>130</v>
      </c>
      <c r="C61">
        <v>1.3889</v>
      </c>
      <c r="D61">
        <v>1.08</v>
      </c>
      <c r="E61">
        <v>0.5373</v>
      </c>
    </row>
    <row r="62" spans="1:5" x14ac:dyDescent="0.25">
      <c r="A62" t="s">
        <v>341</v>
      </c>
      <c r="B62" t="s">
        <v>131</v>
      </c>
      <c r="C62">
        <v>1.3889</v>
      </c>
      <c r="D62">
        <v>0.51429999999999998</v>
      </c>
      <c r="E62">
        <v>0.92110000000000003</v>
      </c>
    </row>
    <row r="63" spans="1:5" x14ac:dyDescent="0.25">
      <c r="A63" t="s">
        <v>341</v>
      </c>
      <c r="B63" t="s">
        <v>132</v>
      </c>
      <c r="C63">
        <v>1.3889</v>
      </c>
      <c r="D63">
        <v>0.96</v>
      </c>
      <c r="E63">
        <v>0.1343</v>
      </c>
    </row>
    <row r="64" spans="1:5" x14ac:dyDescent="0.25">
      <c r="A64" t="s">
        <v>341</v>
      </c>
      <c r="B64" t="s">
        <v>133</v>
      </c>
      <c r="C64">
        <v>1.3889</v>
      </c>
      <c r="D64">
        <v>1.1314</v>
      </c>
      <c r="E64">
        <v>1.6120000000000001</v>
      </c>
    </row>
    <row r="65" spans="1:5" x14ac:dyDescent="0.25">
      <c r="A65" t="s">
        <v>341</v>
      </c>
      <c r="B65" t="s">
        <v>134</v>
      </c>
      <c r="C65">
        <v>1.3889</v>
      </c>
      <c r="D65">
        <v>0.51429999999999998</v>
      </c>
      <c r="E65">
        <v>1.6120000000000001</v>
      </c>
    </row>
    <row r="66" spans="1:5" x14ac:dyDescent="0.25">
      <c r="A66" t="s">
        <v>341</v>
      </c>
      <c r="B66" t="s">
        <v>135</v>
      </c>
      <c r="C66">
        <v>1.3889</v>
      </c>
      <c r="D66">
        <v>1.44</v>
      </c>
      <c r="E66">
        <v>1.6120000000000001</v>
      </c>
    </row>
    <row r="67" spans="1:5" x14ac:dyDescent="0.25">
      <c r="A67" t="s">
        <v>341</v>
      </c>
      <c r="B67" t="s">
        <v>136</v>
      </c>
      <c r="C67">
        <v>1.3889</v>
      </c>
      <c r="D67">
        <v>2.16</v>
      </c>
      <c r="E67">
        <v>0.69089999999999996</v>
      </c>
    </row>
    <row r="68" spans="1:5" x14ac:dyDescent="0.25">
      <c r="A68" t="s">
        <v>341</v>
      </c>
      <c r="B68" t="s">
        <v>137</v>
      </c>
      <c r="C68">
        <v>1.3889</v>
      </c>
      <c r="D68">
        <v>0.82289999999999996</v>
      </c>
      <c r="E68">
        <v>0.46060000000000001</v>
      </c>
    </row>
    <row r="69" spans="1:5" x14ac:dyDescent="0.25">
      <c r="A69" t="s">
        <v>341</v>
      </c>
      <c r="B69" t="s">
        <v>138</v>
      </c>
      <c r="C69">
        <v>1.3889</v>
      </c>
      <c r="D69">
        <v>0.92569999999999997</v>
      </c>
      <c r="E69">
        <v>0.69089999999999996</v>
      </c>
    </row>
    <row r="70" spans="1:5" x14ac:dyDescent="0.25">
      <c r="A70" t="s">
        <v>341</v>
      </c>
      <c r="B70" t="s">
        <v>139</v>
      </c>
      <c r="C70">
        <v>1.3889</v>
      </c>
      <c r="D70">
        <v>0.41139999999999999</v>
      </c>
      <c r="E70">
        <v>2.0726</v>
      </c>
    </row>
    <row r="71" spans="1:5" x14ac:dyDescent="0.25">
      <c r="A71" t="s">
        <v>341</v>
      </c>
      <c r="B71" t="s">
        <v>140</v>
      </c>
      <c r="C71">
        <v>1.3889</v>
      </c>
      <c r="D71">
        <v>1.44</v>
      </c>
      <c r="E71">
        <v>0.46060000000000001</v>
      </c>
    </row>
    <row r="72" spans="1:5" x14ac:dyDescent="0.25">
      <c r="A72" t="s">
        <v>341</v>
      </c>
      <c r="B72" t="s">
        <v>141</v>
      </c>
      <c r="C72">
        <v>1.3889</v>
      </c>
      <c r="D72">
        <v>1.32</v>
      </c>
      <c r="E72">
        <v>0.1343</v>
      </c>
    </row>
    <row r="73" spans="1:5" x14ac:dyDescent="0.25">
      <c r="A73" t="s">
        <v>341</v>
      </c>
      <c r="B73" t="s">
        <v>142</v>
      </c>
      <c r="C73">
        <v>1.3889</v>
      </c>
      <c r="D73">
        <v>0.82289999999999996</v>
      </c>
      <c r="E73">
        <v>0.69089999999999996</v>
      </c>
    </row>
    <row r="74" spans="1:5" x14ac:dyDescent="0.25">
      <c r="A74" t="s">
        <v>341</v>
      </c>
      <c r="B74" t="s">
        <v>143</v>
      </c>
      <c r="C74">
        <v>1.3889</v>
      </c>
      <c r="D74">
        <v>0.82289999999999996</v>
      </c>
      <c r="E74">
        <v>0.69089999999999996</v>
      </c>
    </row>
    <row r="75" spans="1:5" x14ac:dyDescent="0.25">
      <c r="A75" t="s">
        <v>341</v>
      </c>
      <c r="B75" t="s">
        <v>144</v>
      </c>
      <c r="C75">
        <v>1.3889</v>
      </c>
      <c r="D75">
        <v>0.92569999999999997</v>
      </c>
      <c r="E75">
        <v>2.1877</v>
      </c>
    </row>
    <row r="76" spans="1:5" x14ac:dyDescent="0.25">
      <c r="A76" t="s">
        <v>341</v>
      </c>
      <c r="B76" t="s">
        <v>145</v>
      </c>
      <c r="C76">
        <v>1.3889</v>
      </c>
      <c r="D76">
        <v>0.72</v>
      </c>
      <c r="E76">
        <v>1.2090000000000001</v>
      </c>
    </row>
    <row r="77" spans="1:5" x14ac:dyDescent="0.25">
      <c r="A77" t="s">
        <v>342</v>
      </c>
      <c r="B77" t="s">
        <v>146</v>
      </c>
      <c r="C77">
        <v>1.2082999999999999</v>
      </c>
      <c r="D77">
        <v>0.8276</v>
      </c>
      <c r="E77">
        <v>0.44440000000000002</v>
      </c>
    </row>
    <row r="78" spans="1:5" x14ac:dyDescent="0.25">
      <c r="A78" t="s">
        <v>342</v>
      </c>
      <c r="B78" t="s">
        <v>147</v>
      </c>
      <c r="C78">
        <v>1.2082999999999999</v>
      </c>
      <c r="D78">
        <v>0.8276</v>
      </c>
      <c r="E78">
        <v>1.3332999999999999</v>
      </c>
    </row>
    <row r="79" spans="1:5" x14ac:dyDescent="0.25">
      <c r="A79" t="s">
        <v>342</v>
      </c>
      <c r="B79" t="s">
        <v>148</v>
      </c>
      <c r="C79">
        <v>1.2082999999999999</v>
      </c>
      <c r="D79">
        <v>0.8276</v>
      </c>
      <c r="E79">
        <v>0.88890000000000002</v>
      </c>
    </row>
    <row r="80" spans="1:5" x14ac:dyDescent="0.25">
      <c r="A80" t="s">
        <v>342</v>
      </c>
      <c r="B80" t="s">
        <v>149</v>
      </c>
      <c r="C80">
        <v>1.2082999999999999</v>
      </c>
      <c r="D80">
        <v>1.6552</v>
      </c>
      <c r="E80">
        <v>1.1852</v>
      </c>
    </row>
    <row r="81" spans="1:5" x14ac:dyDescent="0.25">
      <c r="A81" t="s">
        <v>342</v>
      </c>
      <c r="B81" t="s">
        <v>150</v>
      </c>
      <c r="C81">
        <v>1.2082999999999999</v>
      </c>
      <c r="D81">
        <v>2.069</v>
      </c>
      <c r="E81">
        <v>1.3332999999999999</v>
      </c>
    </row>
    <row r="82" spans="1:5" x14ac:dyDescent="0.25">
      <c r="A82" t="s">
        <v>342</v>
      </c>
      <c r="B82" t="s">
        <v>151</v>
      </c>
      <c r="C82">
        <v>1.2082999999999999</v>
      </c>
      <c r="D82">
        <v>1.1034999999999999</v>
      </c>
      <c r="E82">
        <v>0.88890000000000002</v>
      </c>
    </row>
    <row r="83" spans="1:5" x14ac:dyDescent="0.25">
      <c r="A83" t="s">
        <v>342</v>
      </c>
      <c r="B83" t="s">
        <v>152</v>
      </c>
      <c r="C83">
        <v>1.2082999999999999</v>
      </c>
      <c r="D83">
        <v>0</v>
      </c>
      <c r="E83">
        <v>1.7778</v>
      </c>
    </row>
    <row r="84" spans="1:5" x14ac:dyDescent="0.25">
      <c r="A84" t="s">
        <v>342</v>
      </c>
      <c r="B84" t="s">
        <v>153</v>
      </c>
      <c r="C84">
        <v>1.2082999999999999</v>
      </c>
      <c r="D84">
        <v>0.8276</v>
      </c>
      <c r="E84">
        <v>0.44440000000000002</v>
      </c>
    </row>
    <row r="85" spans="1:5" x14ac:dyDescent="0.25">
      <c r="A85" t="s">
        <v>342</v>
      </c>
      <c r="B85" t="s">
        <v>319</v>
      </c>
      <c r="C85">
        <v>1.2082999999999999</v>
      </c>
      <c r="D85">
        <v>1.1034999999999999</v>
      </c>
      <c r="E85">
        <v>0.29630000000000001</v>
      </c>
    </row>
    <row r="86" spans="1:5" x14ac:dyDescent="0.25">
      <c r="A86" t="s">
        <v>342</v>
      </c>
      <c r="B86" t="s">
        <v>154</v>
      </c>
      <c r="C86">
        <v>1.2082999999999999</v>
      </c>
      <c r="D86">
        <v>0.4138</v>
      </c>
      <c r="E86">
        <v>0.88890000000000002</v>
      </c>
    </row>
    <row r="87" spans="1:5" x14ac:dyDescent="0.25">
      <c r="A87" t="s">
        <v>342</v>
      </c>
      <c r="B87" t="s">
        <v>155</v>
      </c>
      <c r="C87">
        <v>1.2082999999999999</v>
      </c>
      <c r="D87">
        <v>0.8276</v>
      </c>
      <c r="E87">
        <v>1.7778</v>
      </c>
    </row>
    <row r="88" spans="1:5" x14ac:dyDescent="0.25">
      <c r="A88" t="s">
        <v>342</v>
      </c>
      <c r="B88" t="s">
        <v>320</v>
      </c>
      <c r="C88">
        <v>1.2082999999999999</v>
      </c>
      <c r="D88">
        <v>0</v>
      </c>
      <c r="E88">
        <v>1.7778</v>
      </c>
    </row>
    <row r="89" spans="1:5" x14ac:dyDescent="0.25">
      <c r="A89" t="s">
        <v>352</v>
      </c>
      <c r="B89" t="s">
        <v>156</v>
      </c>
      <c r="C89">
        <v>1.1839</v>
      </c>
      <c r="D89">
        <v>0.52790000000000004</v>
      </c>
      <c r="E89">
        <v>1.3317000000000001</v>
      </c>
    </row>
    <row r="90" spans="1:5" x14ac:dyDescent="0.25">
      <c r="A90" t="s">
        <v>352</v>
      </c>
      <c r="B90" t="s">
        <v>157</v>
      </c>
      <c r="C90">
        <v>1.1839</v>
      </c>
      <c r="D90">
        <v>0.56310000000000004</v>
      </c>
      <c r="E90">
        <v>1.1837</v>
      </c>
    </row>
    <row r="91" spans="1:5" x14ac:dyDescent="0.25">
      <c r="A91" t="s">
        <v>352</v>
      </c>
      <c r="B91" t="s">
        <v>158</v>
      </c>
      <c r="C91">
        <v>1.1839</v>
      </c>
      <c r="D91">
        <v>0.84470000000000001</v>
      </c>
      <c r="E91">
        <v>1.1414</v>
      </c>
    </row>
    <row r="92" spans="1:5" x14ac:dyDescent="0.25">
      <c r="A92" t="s">
        <v>352</v>
      </c>
      <c r="B92" t="s">
        <v>159</v>
      </c>
      <c r="C92">
        <v>1.1839</v>
      </c>
      <c r="D92">
        <v>1.81</v>
      </c>
      <c r="E92">
        <v>0.50729999999999997</v>
      </c>
    </row>
    <row r="93" spans="1:5" x14ac:dyDescent="0.25">
      <c r="A93" t="s">
        <v>352</v>
      </c>
      <c r="B93" t="s">
        <v>160</v>
      </c>
      <c r="C93">
        <v>1.1839</v>
      </c>
      <c r="D93">
        <v>1.0860000000000001</v>
      </c>
      <c r="E93">
        <v>1.0145999999999999</v>
      </c>
    </row>
    <row r="94" spans="1:5" x14ac:dyDescent="0.25">
      <c r="A94" t="s">
        <v>352</v>
      </c>
      <c r="B94" t="s">
        <v>161</v>
      </c>
      <c r="C94">
        <v>1.1839</v>
      </c>
      <c r="D94">
        <v>1.0860000000000001</v>
      </c>
      <c r="E94">
        <v>0.88780000000000003</v>
      </c>
    </row>
    <row r="95" spans="1:5" x14ac:dyDescent="0.25">
      <c r="A95" t="s">
        <v>352</v>
      </c>
      <c r="B95" t="s">
        <v>162</v>
      </c>
      <c r="C95">
        <v>1.1839</v>
      </c>
      <c r="D95">
        <v>1.3726</v>
      </c>
      <c r="E95">
        <v>0.66579999999999995</v>
      </c>
    </row>
    <row r="96" spans="1:5" x14ac:dyDescent="0.25">
      <c r="A96" t="s">
        <v>352</v>
      </c>
      <c r="B96" t="s">
        <v>163</v>
      </c>
      <c r="C96">
        <v>1.1839</v>
      </c>
      <c r="D96">
        <v>0.48270000000000002</v>
      </c>
      <c r="E96">
        <v>1.6487000000000001</v>
      </c>
    </row>
    <row r="97" spans="1:5" x14ac:dyDescent="0.25">
      <c r="A97" t="s">
        <v>352</v>
      </c>
      <c r="B97" t="s">
        <v>164</v>
      </c>
      <c r="C97">
        <v>1.1839</v>
      </c>
      <c r="D97">
        <v>1.1614</v>
      </c>
      <c r="E97">
        <v>0.55489999999999995</v>
      </c>
    </row>
    <row r="98" spans="1:5" x14ac:dyDescent="0.25">
      <c r="A98" t="s">
        <v>352</v>
      </c>
      <c r="B98" t="s">
        <v>165</v>
      </c>
      <c r="C98">
        <v>1.1839</v>
      </c>
      <c r="D98">
        <v>1.4782</v>
      </c>
      <c r="E98">
        <v>0.88780000000000003</v>
      </c>
    </row>
    <row r="99" spans="1:5" x14ac:dyDescent="0.25">
      <c r="A99" t="s">
        <v>352</v>
      </c>
      <c r="B99" t="s">
        <v>166</v>
      </c>
      <c r="C99">
        <v>1.1839</v>
      </c>
      <c r="D99">
        <v>0.36199999999999999</v>
      </c>
      <c r="E99">
        <v>1.3951</v>
      </c>
    </row>
    <row r="100" spans="1:5" x14ac:dyDescent="0.25">
      <c r="A100" t="s">
        <v>352</v>
      </c>
      <c r="B100" t="s">
        <v>167</v>
      </c>
      <c r="C100">
        <v>1.1839</v>
      </c>
      <c r="D100">
        <v>1.0860000000000001</v>
      </c>
      <c r="E100">
        <v>0.88780000000000003</v>
      </c>
    </row>
    <row r="101" spans="1:5" x14ac:dyDescent="0.25">
      <c r="A101" t="s">
        <v>343</v>
      </c>
      <c r="B101" t="s">
        <v>168</v>
      </c>
      <c r="C101">
        <v>1.3063</v>
      </c>
      <c r="D101">
        <v>1.8093999999999999</v>
      </c>
      <c r="E101">
        <v>0.90369999999999995</v>
      </c>
    </row>
    <row r="102" spans="1:5" x14ac:dyDescent="0.25">
      <c r="A102" t="s">
        <v>343</v>
      </c>
      <c r="B102" t="s">
        <v>169</v>
      </c>
      <c r="C102">
        <v>1.3063</v>
      </c>
      <c r="D102">
        <v>1.0206999999999999</v>
      </c>
      <c r="E102">
        <v>1.1735</v>
      </c>
    </row>
    <row r="103" spans="1:5" x14ac:dyDescent="0.25">
      <c r="A103" t="s">
        <v>343</v>
      </c>
      <c r="B103" t="s">
        <v>170</v>
      </c>
      <c r="C103">
        <v>1.3063</v>
      </c>
      <c r="D103">
        <v>1.1134999999999999</v>
      </c>
      <c r="E103">
        <v>0.90369999999999995</v>
      </c>
    </row>
    <row r="104" spans="1:5" x14ac:dyDescent="0.25">
      <c r="A104" t="s">
        <v>343</v>
      </c>
      <c r="B104" t="s">
        <v>171</v>
      </c>
      <c r="C104">
        <v>1.3063</v>
      </c>
      <c r="D104">
        <v>0.83509999999999995</v>
      </c>
      <c r="E104">
        <v>1.2049000000000001</v>
      </c>
    </row>
    <row r="105" spans="1:5" x14ac:dyDescent="0.25">
      <c r="A105" t="s">
        <v>343</v>
      </c>
      <c r="B105" t="s">
        <v>172</v>
      </c>
      <c r="C105">
        <v>1.3063</v>
      </c>
      <c r="D105">
        <v>0.53590000000000004</v>
      </c>
      <c r="E105">
        <v>1.0769</v>
      </c>
    </row>
    <row r="106" spans="1:5" x14ac:dyDescent="0.25">
      <c r="A106" t="s">
        <v>343</v>
      </c>
      <c r="B106" t="s">
        <v>173</v>
      </c>
      <c r="C106">
        <v>1.3063</v>
      </c>
      <c r="D106">
        <v>0.4466</v>
      </c>
      <c r="E106">
        <v>1.3116000000000001</v>
      </c>
    </row>
    <row r="107" spans="1:5" x14ac:dyDescent="0.25">
      <c r="A107" t="s">
        <v>343</v>
      </c>
      <c r="B107" t="s">
        <v>174</v>
      </c>
      <c r="C107">
        <v>1.3063</v>
      </c>
      <c r="D107">
        <v>1.2759</v>
      </c>
      <c r="E107">
        <v>0.69030000000000002</v>
      </c>
    </row>
    <row r="108" spans="1:5" x14ac:dyDescent="0.25">
      <c r="A108" t="s">
        <v>343</v>
      </c>
      <c r="B108" t="s">
        <v>175</v>
      </c>
      <c r="C108">
        <v>1.3063</v>
      </c>
      <c r="D108">
        <v>1.0717000000000001</v>
      </c>
      <c r="E108">
        <v>0.57989999999999997</v>
      </c>
    </row>
    <row r="109" spans="1:5" x14ac:dyDescent="0.25">
      <c r="A109" t="s">
        <v>343</v>
      </c>
      <c r="B109" t="s">
        <v>176</v>
      </c>
      <c r="C109">
        <v>1.3063</v>
      </c>
      <c r="D109">
        <v>1.3918999999999999</v>
      </c>
      <c r="E109">
        <v>0.52710000000000001</v>
      </c>
    </row>
    <row r="110" spans="1:5" x14ac:dyDescent="0.25">
      <c r="A110" t="s">
        <v>343</v>
      </c>
      <c r="B110" t="s">
        <v>177</v>
      </c>
      <c r="C110">
        <v>1.3063</v>
      </c>
      <c r="D110">
        <v>0.48709999999999998</v>
      </c>
      <c r="E110">
        <v>1.5813999999999999</v>
      </c>
    </row>
    <row r="111" spans="1:5" x14ac:dyDescent="0.25">
      <c r="A111" t="s">
        <v>344</v>
      </c>
      <c r="B111" t="s">
        <v>178</v>
      </c>
      <c r="C111">
        <v>1.3012999999999999</v>
      </c>
      <c r="D111">
        <v>0.83830000000000005</v>
      </c>
      <c r="E111">
        <v>0.99929999999999997</v>
      </c>
    </row>
    <row r="112" spans="1:5" x14ac:dyDescent="0.25">
      <c r="A112" t="s">
        <v>344</v>
      </c>
      <c r="B112" t="s">
        <v>179</v>
      </c>
      <c r="C112">
        <v>1.3012999999999999</v>
      </c>
      <c r="D112">
        <v>1.0246</v>
      </c>
      <c r="E112">
        <v>0.91600000000000004</v>
      </c>
    </row>
    <row r="113" spans="1:5" x14ac:dyDescent="0.25">
      <c r="A113" t="s">
        <v>344</v>
      </c>
      <c r="B113" t="s">
        <v>180</v>
      </c>
      <c r="C113">
        <v>1.3012999999999999</v>
      </c>
      <c r="D113">
        <v>1.3272999999999999</v>
      </c>
      <c r="E113">
        <v>1.4988999999999999</v>
      </c>
    </row>
    <row r="114" spans="1:5" x14ac:dyDescent="0.25">
      <c r="A114" t="s">
        <v>344</v>
      </c>
      <c r="B114" t="s">
        <v>181</v>
      </c>
      <c r="C114">
        <v>1.3012999999999999</v>
      </c>
      <c r="D114">
        <v>0.6986</v>
      </c>
      <c r="E114">
        <v>1.2491000000000001</v>
      </c>
    </row>
    <row r="115" spans="1:5" x14ac:dyDescent="0.25">
      <c r="A115" t="s">
        <v>344</v>
      </c>
      <c r="B115" t="s">
        <v>182</v>
      </c>
      <c r="C115">
        <v>1.3012999999999999</v>
      </c>
      <c r="D115">
        <v>1.3972</v>
      </c>
      <c r="E115">
        <v>1.1657999999999999</v>
      </c>
    </row>
    <row r="116" spans="1:5" x14ac:dyDescent="0.25">
      <c r="A116" t="s">
        <v>344</v>
      </c>
      <c r="B116" t="s">
        <v>183</v>
      </c>
      <c r="C116">
        <v>1.3012999999999999</v>
      </c>
      <c r="D116">
        <v>1.5368999999999999</v>
      </c>
      <c r="E116">
        <v>0.99929999999999997</v>
      </c>
    </row>
    <row r="117" spans="1:5" x14ac:dyDescent="0.25">
      <c r="A117" t="s">
        <v>344</v>
      </c>
      <c r="B117" t="s">
        <v>184</v>
      </c>
      <c r="C117">
        <v>1.3012999999999999</v>
      </c>
      <c r="D117">
        <v>0.97799999999999998</v>
      </c>
      <c r="E117">
        <v>1.4988999999999999</v>
      </c>
    </row>
    <row r="118" spans="1:5" x14ac:dyDescent="0.25">
      <c r="A118" t="s">
        <v>344</v>
      </c>
      <c r="B118" t="s">
        <v>185</v>
      </c>
      <c r="C118">
        <v>1.3012999999999999</v>
      </c>
      <c r="D118">
        <v>1.5960000000000001</v>
      </c>
      <c r="E118">
        <v>0.7046</v>
      </c>
    </row>
    <row r="119" spans="1:5" x14ac:dyDescent="0.25">
      <c r="A119" t="s">
        <v>344</v>
      </c>
      <c r="B119" t="s">
        <v>186</v>
      </c>
      <c r="C119">
        <v>1.3012999999999999</v>
      </c>
      <c r="D119">
        <v>0.69159999999999999</v>
      </c>
      <c r="E119">
        <v>0.82440000000000002</v>
      </c>
    </row>
    <row r="120" spans="1:5" x14ac:dyDescent="0.25">
      <c r="A120" t="s">
        <v>344</v>
      </c>
      <c r="B120" t="s">
        <v>187</v>
      </c>
      <c r="C120">
        <v>1.3012999999999999</v>
      </c>
      <c r="D120">
        <v>0.51229999999999998</v>
      </c>
      <c r="E120">
        <v>1.0687</v>
      </c>
    </row>
    <row r="121" spans="1:5" x14ac:dyDescent="0.25">
      <c r="A121" t="s">
        <v>344</v>
      </c>
      <c r="B121" t="s">
        <v>188</v>
      </c>
      <c r="C121">
        <v>1.3012999999999999</v>
      </c>
      <c r="D121">
        <v>1.4729000000000001</v>
      </c>
      <c r="E121">
        <v>0.45800000000000002</v>
      </c>
    </row>
    <row r="122" spans="1:5" x14ac:dyDescent="0.25">
      <c r="A122" t="s">
        <v>344</v>
      </c>
      <c r="B122" t="s">
        <v>189</v>
      </c>
      <c r="C122">
        <v>1.3012999999999999</v>
      </c>
      <c r="D122">
        <v>0.62870000000000004</v>
      </c>
      <c r="E122">
        <v>0.8327</v>
      </c>
    </row>
    <row r="123" spans="1:5" x14ac:dyDescent="0.25">
      <c r="A123" t="s">
        <v>344</v>
      </c>
      <c r="B123" t="s">
        <v>190</v>
      </c>
      <c r="C123">
        <v>1.3012999999999999</v>
      </c>
      <c r="D123">
        <v>0.6986</v>
      </c>
      <c r="E123">
        <v>1.3324</v>
      </c>
    </row>
    <row r="124" spans="1:5" x14ac:dyDescent="0.25">
      <c r="A124" t="s">
        <v>344</v>
      </c>
      <c r="B124" t="s">
        <v>191</v>
      </c>
      <c r="C124">
        <v>1.3012999999999999</v>
      </c>
      <c r="D124">
        <v>0.57630000000000003</v>
      </c>
      <c r="E124">
        <v>0.76329999999999998</v>
      </c>
    </row>
    <row r="125" spans="1:5" x14ac:dyDescent="0.25">
      <c r="A125" t="s">
        <v>344</v>
      </c>
      <c r="B125" t="s">
        <v>192</v>
      </c>
      <c r="C125">
        <v>1.3012999999999999</v>
      </c>
      <c r="D125">
        <v>0.70440000000000003</v>
      </c>
      <c r="E125">
        <v>0.99229999999999996</v>
      </c>
    </row>
    <row r="126" spans="1:5" x14ac:dyDescent="0.25">
      <c r="A126" t="s">
        <v>344</v>
      </c>
      <c r="B126" t="s">
        <v>193</v>
      </c>
      <c r="C126">
        <v>1.3012999999999999</v>
      </c>
      <c r="D126">
        <v>1.0887</v>
      </c>
      <c r="E126">
        <v>0.91600000000000004</v>
      </c>
    </row>
    <row r="127" spans="1:5" x14ac:dyDescent="0.25">
      <c r="A127" t="s">
        <v>344</v>
      </c>
      <c r="B127" t="s">
        <v>194</v>
      </c>
      <c r="C127">
        <v>1.3012999999999999</v>
      </c>
      <c r="D127">
        <v>0.55889999999999995</v>
      </c>
      <c r="E127">
        <v>1.2491000000000001</v>
      </c>
    </row>
    <row r="128" spans="1:5" x14ac:dyDescent="0.25">
      <c r="A128" t="s">
        <v>344</v>
      </c>
      <c r="B128" t="s">
        <v>195</v>
      </c>
      <c r="C128">
        <v>1.3012999999999999</v>
      </c>
      <c r="D128">
        <v>1.2575000000000001</v>
      </c>
      <c r="E128">
        <v>0.66620000000000001</v>
      </c>
    </row>
    <row r="129" spans="1:5" x14ac:dyDescent="0.25">
      <c r="A129" t="s">
        <v>344</v>
      </c>
      <c r="B129" t="s">
        <v>196</v>
      </c>
      <c r="C129">
        <v>1.3012999999999999</v>
      </c>
      <c r="D129">
        <v>1.601</v>
      </c>
      <c r="E129">
        <v>0.45800000000000002</v>
      </c>
    </row>
    <row r="130" spans="1:5" x14ac:dyDescent="0.25">
      <c r="A130" t="s">
        <v>344</v>
      </c>
      <c r="B130" t="s">
        <v>197</v>
      </c>
      <c r="C130">
        <v>1.3012999999999999</v>
      </c>
      <c r="D130">
        <v>0.70440000000000003</v>
      </c>
      <c r="E130">
        <v>1.5266999999999999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1.8142</v>
      </c>
      <c r="D149">
        <v>1.5158</v>
      </c>
      <c r="E149">
        <v>0.94169999999999998</v>
      </c>
    </row>
    <row r="150" spans="1:5" x14ac:dyDescent="0.25">
      <c r="A150" t="s">
        <v>346</v>
      </c>
      <c r="B150" t="s">
        <v>217</v>
      </c>
      <c r="C150">
        <v>1.8142</v>
      </c>
      <c r="D150">
        <v>0.63</v>
      </c>
      <c r="E150">
        <v>1.3152999999999999</v>
      </c>
    </row>
    <row r="151" spans="1:5" x14ac:dyDescent="0.25">
      <c r="A151" t="s">
        <v>346</v>
      </c>
      <c r="B151" t="s">
        <v>218</v>
      </c>
      <c r="C151">
        <v>1.8142</v>
      </c>
      <c r="D151">
        <v>1.2599</v>
      </c>
      <c r="E151">
        <v>0.4783</v>
      </c>
    </row>
    <row r="152" spans="1:5" x14ac:dyDescent="0.25">
      <c r="A152" t="s">
        <v>346</v>
      </c>
      <c r="B152" t="s">
        <v>219</v>
      </c>
      <c r="C152">
        <v>1.8142</v>
      </c>
      <c r="D152">
        <v>0.78739999999999999</v>
      </c>
      <c r="E152">
        <v>0.59789999999999999</v>
      </c>
    </row>
    <row r="153" spans="1:5" x14ac:dyDescent="0.25">
      <c r="A153" t="s">
        <v>346</v>
      </c>
      <c r="B153" t="s">
        <v>220</v>
      </c>
      <c r="C153">
        <v>1.8142</v>
      </c>
      <c r="D153">
        <v>0.86619999999999997</v>
      </c>
      <c r="E153">
        <v>0.71750000000000003</v>
      </c>
    </row>
    <row r="154" spans="1:5" x14ac:dyDescent="0.25">
      <c r="A154" t="s">
        <v>346</v>
      </c>
      <c r="B154" t="s">
        <v>221</v>
      </c>
      <c r="C154">
        <v>1.8142</v>
      </c>
      <c r="D154">
        <v>0.7087</v>
      </c>
      <c r="E154">
        <v>1.0762</v>
      </c>
    </row>
    <row r="155" spans="1:5" x14ac:dyDescent="0.25">
      <c r="A155" t="s">
        <v>346</v>
      </c>
      <c r="B155" t="s">
        <v>222</v>
      </c>
      <c r="C155">
        <v>1.8142</v>
      </c>
      <c r="D155">
        <v>1.8603000000000001</v>
      </c>
      <c r="E155">
        <v>0.94169999999999998</v>
      </c>
    </row>
    <row r="156" spans="1:5" x14ac:dyDescent="0.25">
      <c r="A156" t="s">
        <v>346</v>
      </c>
      <c r="B156" t="s">
        <v>223</v>
      </c>
      <c r="C156">
        <v>1.8142</v>
      </c>
      <c r="D156">
        <v>1.1024</v>
      </c>
      <c r="E156">
        <v>1.1160000000000001</v>
      </c>
    </row>
    <row r="157" spans="1:5" x14ac:dyDescent="0.25">
      <c r="A157" t="s">
        <v>346</v>
      </c>
      <c r="B157" t="s">
        <v>224</v>
      </c>
      <c r="C157">
        <v>1.8142</v>
      </c>
      <c r="D157">
        <v>1.1812</v>
      </c>
      <c r="E157">
        <v>0.95660000000000001</v>
      </c>
    </row>
    <row r="158" spans="1:5" x14ac:dyDescent="0.25">
      <c r="A158" t="s">
        <v>346</v>
      </c>
      <c r="B158" t="s">
        <v>225</v>
      </c>
      <c r="C158">
        <v>1.8142</v>
      </c>
      <c r="D158">
        <v>0.68899999999999995</v>
      </c>
      <c r="E158">
        <v>1.0463</v>
      </c>
    </row>
    <row r="159" spans="1:5" x14ac:dyDescent="0.25">
      <c r="A159" t="s">
        <v>346</v>
      </c>
      <c r="B159" t="s">
        <v>226</v>
      </c>
      <c r="C159">
        <v>1.8142</v>
      </c>
      <c r="D159">
        <v>0.39369999999999999</v>
      </c>
      <c r="E159">
        <v>0.71750000000000003</v>
      </c>
    </row>
    <row r="160" spans="1:5" x14ac:dyDescent="0.25">
      <c r="A160" t="s">
        <v>346</v>
      </c>
      <c r="B160" t="s">
        <v>227</v>
      </c>
      <c r="C160">
        <v>1.8142</v>
      </c>
      <c r="D160">
        <v>0.7087</v>
      </c>
      <c r="E160">
        <v>1.5545</v>
      </c>
    </row>
    <row r="161" spans="1:5" x14ac:dyDescent="0.25">
      <c r="A161" t="s">
        <v>346</v>
      </c>
      <c r="B161" t="s">
        <v>228</v>
      </c>
      <c r="C161">
        <v>1.8142</v>
      </c>
      <c r="D161">
        <v>1.2599</v>
      </c>
      <c r="E161">
        <v>0.59789999999999999</v>
      </c>
    </row>
    <row r="162" spans="1:5" x14ac:dyDescent="0.25">
      <c r="A162" t="s">
        <v>346</v>
      </c>
      <c r="B162" t="s">
        <v>229</v>
      </c>
      <c r="C162">
        <v>1.8142</v>
      </c>
      <c r="D162">
        <v>0.55120000000000002</v>
      </c>
      <c r="E162">
        <v>1.8136000000000001</v>
      </c>
    </row>
    <row r="163" spans="1:5" x14ac:dyDescent="0.25">
      <c r="A163" t="s">
        <v>346</v>
      </c>
      <c r="B163" t="s">
        <v>230</v>
      </c>
      <c r="C163">
        <v>1.8142</v>
      </c>
      <c r="D163">
        <v>1.0237000000000001</v>
      </c>
      <c r="E163">
        <v>1.0762</v>
      </c>
    </row>
    <row r="164" spans="1:5" x14ac:dyDescent="0.25">
      <c r="A164" t="s">
        <v>346</v>
      </c>
      <c r="B164" t="s">
        <v>231</v>
      </c>
      <c r="C164">
        <v>1.8142</v>
      </c>
      <c r="D164">
        <v>1.2599</v>
      </c>
      <c r="E164">
        <v>1.1958</v>
      </c>
    </row>
    <row r="165" spans="1:5" x14ac:dyDescent="0.25">
      <c r="A165" t="s">
        <v>347</v>
      </c>
      <c r="B165" t="s">
        <v>232</v>
      </c>
      <c r="C165">
        <v>1.3846000000000001</v>
      </c>
      <c r="D165">
        <v>0.72219999999999995</v>
      </c>
      <c r="E165">
        <v>1.9258999999999999</v>
      </c>
    </row>
    <row r="166" spans="1:5" x14ac:dyDescent="0.25">
      <c r="A166" t="s">
        <v>347</v>
      </c>
      <c r="B166" t="s">
        <v>233</v>
      </c>
      <c r="C166">
        <v>1.3846000000000001</v>
      </c>
      <c r="D166">
        <v>0.72219999999999995</v>
      </c>
      <c r="E166">
        <v>1.4443999999999999</v>
      </c>
    </row>
    <row r="167" spans="1:5" x14ac:dyDescent="0.25">
      <c r="A167" t="s">
        <v>347</v>
      </c>
      <c r="B167" t="s">
        <v>234</v>
      </c>
      <c r="C167">
        <v>1.3846000000000001</v>
      </c>
      <c r="D167">
        <v>1.2037</v>
      </c>
      <c r="E167">
        <v>0.32100000000000001</v>
      </c>
    </row>
    <row r="168" spans="1:5" x14ac:dyDescent="0.25">
      <c r="A168" t="s">
        <v>347</v>
      </c>
      <c r="B168" t="s">
        <v>235</v>
      </c>
      <c r="C168">
        <v>1.3846000000000001</v>
      </c>
      <c r="D168">
        <v>0.72219999999999995</v>
      </c>
      <c r="E168">
        <v>0</v>
      </c>
    </row>
    <row r="169" spans="1:5" x14ac:dyDescent="0.25">
      <c r="A169" t="s">
        <v>347</v>
      </c>
      <c r="B169" t="s">
        <v>236</v>
      </c>
      <c r="C169">
        <v>1.3846000000000001</v>
      </c>
      <c r="D169">
        <v>0.72219999999999995</v>
      </c>
      <c r="E169">
        <v>0</v>
      </c>
    </row>
    <row r="170" spans="1:5" x14ac:dyDescent="0.25">
      <c r="A170" t="s">
        <v>347</v>
      </c>
      <c r="B170" t="s">
        <v>323</v>
      </c>
      <c r="C170">
        <v>1.3846000000000001</v>
      </c>
      <c r="D170">
        <v>0.36109999999999998</v>
      </c>
      <c r="E170">
        <v>2.4073000000000002</v>
      </c>
    </row>
    <row r="171" spans="1:5" x14ac:dyDescent="0.25">
      <c r="A171" t="s">
        <v>347</v>
      </c>
      <c r="B171" t="s">
        <v>237</v>
      </c>
      <c r="C171">
        <v>1.3846000000000001</v>
      </c>
      <c r="D171">
        <v>0.72219999999999995</v>
      </c>
      <c r="E171">
        <v>0</v>
      </c>
    </row>
    <row r="172" spans="1:5" x14ac:dyDescent="0.25">
      <c r="A172" t="s">
        <v>347</v>
      </c>
      <c r="B172" t="s">
        <v>238</v>
      </c>
      <c r="C172">
        <v>1.3846000000000001</v>
      </c>
      <c r="D172">
        <v>1.4444999999999999</v>
      </c>
      <c r="E172">
        <v>2.8887999999999998</v>
      </c>
    </row>
    <row r="173" spans="1:5" x14ac:dyDescent="0.25">
      <c r="A173" t="s">
        <v>347</v>
      </c>
      <c r="B173" t="s">
        <v>239</v>
      </c>
      <c r="C173">
        <v>1.3846000000000001</v>
      </c>
      <c r="D173">
        <v>1.0832999999999999</v>
      </c>
      <c r="E173">
        <v>0</v>
      </c>
    </row>
    <row r="174" spans="1:5" x14ac:dyDescent="0.25">
      <c r="A174" t="s">
        <v>347</v>
      </c>
      <c r="B174" t="s">
        <v>322</v>
      </c>
      <c r="C174">
        <v>1.3846000000000001</v>
      </c>
      <c r="D174">
        <v>2.1667000000000001</v>
      </c>
      <c r="E174">
        <v>0.96289999999999998</v>
      </c>
    </row>
    <row r="175" spans="1:5" x14ac:dyDescent="0.25">
      <c r="A175" t="s">
        <v>347</v>
      </c>
      <c r="B175" t="s">
        <v>241</v>
      </c>
      <c r="C175">
        <v>1.3846000000000001</v>
      </c>
      <c r="D175">
        <v>1.0832999999999999</v>
      </c>
      <c r="E175">
        <v>1.4443999999999999</v>
      </c>
    </row>
    <row r="176" spans="1:5" x14ac:dyDescent="0.25">
      <c r="A176" t="s">
        <v>347</v>
      </c>
      <c r="B176" t="s">
        <v>242</v>
      </c>
      <c r="C176">
        <v>1.3846000000000001</v>
      </c>
      <c r="D176">
        <v>0</v>
      </c>
      <c r="E176">
        <v>1.9258999999999999</v>
      </c>
    </row>
    <row r="177" spans="1:5" x14ac:dyDescent="0.25">
      <c r="A177" t="s">
        <v>347</v>
      </c>
      <c r="B177" t="s">
        <v>321</v>
      </c>
      <c r="C177">
        <v>1.3846000000000001</v>
      </c>
      <c r="D177">
        <v>1.0832999999999999</v>
      </c>
      <c r="E177">
        <v>1.4443999999999999</v>
      </c>
    </row>
    <row r="178" spans="1:5" x14ac:dyDescent="0.25">
      <c r="A178" t="s">
        <v>347</v>
      </c>
      <c r="B178" t="s">
        <v>243</v>
      </c>
      <c r="C178">
        <v>1.3846000000000001</v>
      </c>
      <c r="D178">
        <v>0.72219999999999995</v>
      </c>
      <c r="E178">
        <v>0.96289999999999998</v>
      </c>
    </row>
    <row r="179" spans="1:5" x14ac:dyDescent="0.25">
      <c r="A179" t="s">
        <v>347</v>
      </c>
      <c r="B179" t="s">
        <v>244</v>
      </c>
      <c r="C179">
        <v>1.3846000000000001</v>
      </c>
      <c r="D179">
        <v>1.4444999999999999</v>
      </c>
      <c r="E179">
        <v>0.96289999999999998</v>
      </c>
    </row>
    <row r="180" spans="1:5" x14ac:dyDescent="0.25">
      <c r="A180" t="s">
        <v>347</v>
      </c>
      <c r="B180" t="s">
        <v>245</v>
      </c>
      <c r="C180">
        <v>1.3846000000000001</v>
      </c>
      <c r="D180">
        <v>0.72219999999999995</v>
      </c>
      <c r="E180">
        <v>0</v>
      </c>
    </row>
    <row r="181" spans="1:5" x14ac:dyDescent="0.25">
      <c r="A181" t="s">
        <v>347</v>
      </c>
      <c r="B181" t="s">
        <v>246</v>
      </c>
      <c r="C181">
        <v>1.3846000000000001</v>
      </c>
      <c r="D181">
        <v>2.1667000000000001</v>
      </c>
      <c r="E181">
        <v>0.96289999999999998</v>
      </c>
    </row>
    <row r="182" spans="1:5" x14ac:dyDescent="0.25">
      <c r="A182" t="s">
        <v>348</v>
      </c>
      <c r="B182" t="s">
        <v>247</v>
      </c>
      <c r="C182">
        <v>1.2811999999999999</v>
      </c>
      <c r="D182">
        <v>0.78049999999999997</v>
      </c>
      <c r="E182">
        <v>2.3702000000000001</v>
      </c>
    </row>
    <row r="183" spans="1:5" x14ac:dyDescent="0.25">
      <c r="A183" t="s">
        <v>348</v>
      </c>
      <c r="B183" t="s">
        <v>248</v>
      </c>
      <c r="C183">
        <v>1.2811999999999999</v>
      </c>
      <c r="D183">
        <v>1.5609999999999999</v>
      </c>
      <c r="E183">
        <v>1.1851</v>
      </c>
    </row>
    <row r="184" spans="1:5" x14ac:dyDescent="0.25">
      <c r="A184" t="s">
        <v>348</v>
      </c>
      <c r="B184" t="s">
        <v>249</v>
      </c>
      <c r="C184">
        <v>1.2811999999999999</v>
      </c>
      <c r="D184">
        <v>0.78049999999999997</v>
      </c>
      <c r="E184">
        <v>0.59260000000000002</v>
      </c>
    </row>
    <row r="185" spans="1:5" x14ac:dyDescent="0.25">
      <c r="A185" t="s">
        <v>348</v>
      </c>
      <c r="B185" t="s">
        <v>250</v>
      </c>
      <c r="C185">
        <v>1.2811999999999999</v>
      </c>
      <c r="D185">
        <v>2.3416000000000001</v>
      </c>
      <c r="E185">
        <v>1.7777000000000001</v>
      </c>
    </row>
    <row r="186" spans="1:5" x14ac:dyDescent="0.25">
      <c r="A186" t="s">
        <v>348</v>
      </c>
      <c r="B186" t="s">
        <v>325</v>
      </c>
      <c r="C186">
        <v>1.2811999999999999</v>
      </c>
      <c r="D186">
        <v>1.1708000000000001</v>
      </c>
      <c r="E186">
        <v>0</v>
      </c>
    </row>
    <row r="187" spans="1:5" x14ac:dyDescent="0.25">
      <c r="A187" t="s">
        <v>348</v>
      </c>
      <c r="B187" t="s">
        <v>251</v>
      </c>
      <c r="C187">
        <v>1.2811999999999999</v>
      </c>
      <c r="D187">
        <v>0</v>
      </c>
      <c r="E187">
        <v>1.1851</v>
      </c>
    </row>
    <row r="188" spans="1:5" x14ac:dyDescent="0.25">
      <c r="A188" t="s">
        <v>348</v>
      </c>
      <c r="B188" t="s">
        <v>252</v>
      </c>
      <c r="C188">
        <v>1.2811999999999999</v>
      </c>
      <c r="D188">
        <v>0.78049999999999997</v>
      </c>
      <c r="E188">
        <v>0.59260000000000002</v>
      </c>
    </row>
    <row r="189" spans="1:5" x14ac:dyDescent="0.25">
      <c r="A189" t="s">
        <v>348</v>
      </c>
      <c r="B189" t="s">
        <v>324</v>
      </c>
      <c r="C189">
        <v>1.2811999999999999</v>
      </c>
      <c r="D189">
        <v>0.39029999999999998</v>
      </c>
      <c r="E189">
        <v>0</v>
      </c>
    </row>
    <row r="190" spans="1:5" x14ac:dyDescent="0.25">
      <c r="A190" t="s">
        <v>348</v>
      </c>
      <c r="B190" t="s">
        <v>253</v>
      </c>
      <c r="C190">
        <v>1.2811999999999999</v>
      </c>
      <c r="D190">
        <v>2.3416000000000001</v>
      </c>
      <c r="E190">
        <v>1.1851</v>
      </c>
    </row>
    <row r="191" spans="1:5" x14ac:dyDescent="0.25">
      <c r="A191" t="s">
        <v>348</v>
      </c>
      <c r="B191" t="s">
        <v>254</v>
      </c>
      <c r="C191">
        <v>1.2811999999999999</v>
      </c>
      <c r="D191">
        <v>0.78049999999999997</v>
      </c>
      <c r="E191">
        <v>1.1851</v>
      </c>
    </row>
    <row r="192" spans="1:5" x14ac:dyDescent="0.25">
      <c r="A192" t="s">
        <v>348</v>
      </c>
      <c r="B192" t="s">
        <v>256</v>
      </c>
      <c r="C192">
        <v>1.2811999999999999</v>
      </c>
      <c r="D192">
        <v>1.1708000000000001</v>
      </c>
      <c r="E192">
        <v>1.1851</v>
      </c>
    </row>
    <row r="193" spans="1:5" x14ac:dyDescent="0.25">
      <c r="A193" t="s">
        <v>348</v>
      </c>
      <c r="B193" t="s">
        <v>257</v>
      </c>
      <c r="C193">
        <v>1.2811999999999999</v>
      </c>
      <c r="D193">
        <v>0</v>
      </c>
      <c r="E193">
        <v>1.7777000000000001</v>
      </c>
    </row>
    <row r="194" spans="1:5" x14ac:dyDescent="0.25">
      <c r="A194" t="s">
        <v>348</v>
      </c>
      <c r="B194" t="s">
        <v>258</v>
      </c>
      <c r="C194">
        <v>1.2811999999999999</v>
      </c>
      <c r="D194">
        <v>1.1708000000000001</v>
      </c>
      <c r="E194">
        <v>1.1851</v>
      </c>
    </row>
    <row r="195" spans="1:5" x14ac:dyDescent="0.25">
      <c r="A195" t="s">
        <v>348</v>
      </c>
      <c r="B195" t="s">
        <v>326</v>
      </c>
      <c r="C195">
        <v>1.2811999999999999</v>
      </c>
      <c r="D195">
        <v>0.78049999999999997</v>
      </c>
      <c r="E195">
        <v>0</v>
      </c>
    </row>
    <row r="196" spans="1:5" x14ac:dyDescent="0.25">
      <c r="A196" t="s">
        <v>348</v>
      </c>
      <c r="B196" t="s">
        <v>259</v>
      </c>
      <c r="C196">
        <v>1.2811999999999999</v>
      </c>
      <c r="D196">
        <v>1.3008999999999999</v>
      </c>
      <c r="E196">
        <v>0.79010000000000002</v>
      </c>
    </row>
    <row r="197" spans="1:5" x14ac:dyDescent="0.25">
      <c r="A197" t="s">
        <v>348</v>
      </c>
      <c r="B197" t="s">
        <v>260</v>
      </c>
      <c r="C197">
        <v>1.2811999999999999</v>
      </c>
      <c r="D197">
        <v>0.39029999999999998</v>
      </c>
      <c r="E197">
        <v>0.59260000000000002</v>
      </c>
    </row>
    <row r="198" spans="1:5" x14ac:dyDescent="0.25">
      <c r="A198" t="s">
        <v>349</v>
      </c>
      <c r="B198" t="s">
        <v>261</v>
      </c>
      <c r="C198">
        <v>1.2082999999999999</v>
      </c>
      <c r="D198">
        <v>0.8276</v>
      </c>
      <c r="E198">
        <v>1.2972999999999999</v>
      </c>
    </row>
    <row r="199" spans="1:5" x14ac:dyDescent="0.25">
      <c r="A199" t="s">
        <v>349</v>
      </c>
      <c r="B199" t="s">
        <v>262</v>
      </c>
      <c r="C199">
        <v>1.2082999999999999</v>
      </c>
      <c r="D199">
        <v>0.8276</v>
      </c>
      <c r="E199">
        <v>1.2972999999999999</v>
      </c>
    </row>
    <row r="200" spans="1:5" x14ac:dyDescent="0.25">
      <c r="A200" t="s">
        <v>349</v>
      </c>
      <c r="B200" t="s">
        <v>263</v>
      </c>
      <c r="C200">
        <v>1.2082999999999999</v>
      </c>
      <c r="D200">
        <v>0.8276</v>
      </c>
      <c r="E200">
        <v>0.64859999999999995</v>
      </c>
    </row>
    <row r="201" spans="1:5" x14ac:dyDescent="0.25">
      <c r="A201" t="s">
        <v>349</v>
      </c>
      <c r="B201" t="s">
        <v>264</v>
      </c>
      <c r="C201">
        <v>1.2082999999999999</v>
      </c>
      <c r="D201">
        <v>1.6552</v>
      </c>
      <c r="E201">
        <v>0.64859999999999995</v>
      </c>
    </row>
    <row r="202" spans="1:5" x14ac:dyDescent="0.25">
      <c r="A202" t="s">
        <v>349</v>
      </c>
      <c r="B202" t="s">
        <v>327</v>
      </c>
      <c r="C202">
        <v>1.2082999999999999</v>
      </c>
      <c r="D202">
        <v>0.4138</v>
      </c>
      <c r="E202">
        <v>0.97299999999999998</v>
      </c>
    </row>
    <row r="203" spans="1:5" x14ac:dyDescent="0.25">
      <c r="A203" t="s">
        <v>349</v>
      </c>
      <c r="B203" t="s">
        <v>265</v>
      </c>
      <c r="C203">
        <v>1.2082999999999999</v>
      </c>
      <c r="D203">
        <v>0.8276</v>
      </c>
      <c r="E203">
        <v>1.9459</v>
      </c>
    </row>
    <row r="204" spans="1:5" x14ac:dyDescent="0.25">
      <c r="A204" t="s">
        <v>349</v>
      </c>
      <c r="B204" t="s">
        <v>266</v>
      </c>
      <c r="C204">
        <v>1.2082999999999999</v>
      </c>
      <c r="D204">
        <v>0.8276</v>
      </c>
      <c r="E204">
        <v>1.2972999999999999</v>
      </c>
    </row>
    <row r="205" spans="1:5" x14ac:dyDescent="0.25">
      <c r="A205" t="s">
        <v>349</v>
      </c>
      <c r="B205" t="s">
        <v>267</v>
      </c>
      <c r="C205">
        <v>1.2082999999999999</v>
      </c>
      <c r="D205">
        <v>0</v>
      </c>
      <c r="E205">
        <v>0.64859999999999995</v>
      </c>
    </row>
    <row r="206" spans="1:5" x14ac:dyDescent="0.25">
      <c r="A206" t="s">
        <v>349</v>
      </c>
      <c r="B206" t="s">
        <v>268</v>
      </c>
      <c r="C206">
        <v>1.2082999999999999</v>
      </c>
      <c r="D206">
        <v>2.4828000000000001</v>
      </c>
      <c r="E206">
        <v>0.64859999999999995</v>
      </c>
    </row>
    <row r="207" spans="1:5" x14ac:dyDescent="0.25">
      <c r="A207" t="s">
        <v>349</v>
      </c>
      <c r="B207" t="s">
        <v>328</v>
      </c>
      <c r="C207">
        <v>1.2082999999999999</v>
      </c>
      <c r="D207">
        <v>0.8276</v>
      </c>
      <c r="E207">
        <v>0</v>
      </c>
    </row>
    <row r="208" spans="1:5" x14ac:dyDescent="0.25">
      <c r="A208" t="s">
        <v>349</v>
      </c>
      <c r="B208" t="s">
        <v>269</v>
      </c>
      <c r="C208">
        <v>1.2082999999999999</v>
      </c>
      <c r="D208">
        <v>1.2414000000000001</v>
      </c>
      <c r="E208">
        <v>0.32429999999999998</v>
      </c>
    </row>
    <row r="209" spans="1:5" x14ac:dyDescent="0.25">
      <c r="A209" t="s">
        <v>349</v>
      </c>
      <c r="B209" t="s">
        <v>270</v>
      </c>
      <c r="C209">
        <v>1.2082999999999999</v>
      </c>
      <c r="D209">
        <v>1.6552</v>
      </c>
      <c r="E209">
        <v>0</v>
      </c>
    </row>
    <row r="210" spans="1:5" x14ac:dyDescent="0.25">
      <c r="A210" t="s">
        <v>349</v>
      </c>
      <c r="B210" t="s">
        <v>271</v>
      </c>
      <c r="C210">
        <v>1.2082999999999999</v>
      </c>
      <c r="D210">
        <v>0.8276</v>
      </c>
      <c r="E210">
        <v>1.2972999999999999</v>
      </c>
    </row>
    <row r="211" spans="1:5" x14ac:dyDescent="0.25">
      <c r="A211" t="s">
        <v>349</v>
      </c>
      <c r="B211" t="s">
        <v>272</v>
      </c>
      <c r="C211">
        <v>1.2082999999999999</v>
      </c>
      <c r="D211">
        <v>1.2414000000000001</v>
      </c>
      <c r="E211">
        <v>1.2972999999999999</v>
      </c>
    </row>
    <row r="212" spans="1:5" x14ac:dyDescent="0.25">
      <c r="A212" t="s">
        <v>349</v>
      </c>
      <c r="B212" t="s">
        <v>273</v>
      </c>
      <c r="C212">
        <v>1.2082999999999999</v>
      </c>
      <c r="D212">
        <v>0.4138</v>
      </c>
      <c r="E212">
        <v>1.2972999999999999</v>
      </c>
    </row>
    <row r="213" spans="1:5" x14ac:dyDescent="0.25">
      <c r="A213" t="s">
        <v>349</v>
      </c>
      <c r="B213" t="s">
        <v>274</v>
      </c>
      <c r="C213">
        <v>1.2082999999999999</v>
      </c>
      <c r="D213">
        <v>2.4828000000000001</v>
      </c>
      <c r="E213">
        <v>1.2972999999999999</v>
      </c>
    </row>
    <row r="214" spans="1:5" x14ac:dyDescent="0.25">
      <c r="A214" t="s">
        <v>350</v>
      </c>
      <c r="B214" t="s">
        <v>275</v>
      </c>
      <c r="C214">
        <v>1.4911000000000001</v>
      </c>
      <c r="D214">
        <v>1.0898000000000001</v>
      </c>
      <c r="E214">
        <v>0.47060000000000002</v>
      </c>
    </row>
    <row r="215" spans="1:5" x14ac:dyDescent="0.25">
      <c r="A215" t="s">
        <v>350</v>
      </c>
      <c r="B215" t="s">
        <v>276</v>
      </c>
      <c r="C215">
        <v>1.4911000000000001</v>
      </c>
      <c r="D215">
        <v>1.006</v>
      </c>
      <c r="E215">
        <v>1.2548999999999999</v>
      </c>
    </row>
    <row r="216" spans="1:5" x14ac:dyDescent="0.25">
      <c r="A216" t="s">
        <v>350</v>
      </c>
      <c r="B216" t="s">
        <v>277</v>
      </c>
      <c r="C216">
        <v>1.4911000000000001</v>
      </c>
      <c r="D216">
        <v>1.4251</v>
      </c>
      <c r="E216">
        <v>0.82350000000000001</v>
      </c>
    </row>
    <row r="217" spans="1:5" x14ac:dyDescent="0.25">
      <c r="A217" t="s">
        <v>350</v>
      </c>
      <c r="B217" t="s">
        <v>278</v>
      </c>
      <c r="C217">
        <v>1.4911000000000001</v>
      </c>
      <c r="D217">
        <v>1.1736</v>
      </c>
      <c r="E217">
        <v>0.94120000000000004</v>
      </c>
    </row>
    <row r="218" spans="1:5" x14ac:dyDescent="0.25">
      <c r="A218" t="s">
        <v>350</v>
      </c>
      <c r="B218" t="s">
        <v>279</v>
      </c>
      <c r="C218">
        <v>1.4911000000000001</v>
      </c>
      <c r="D218">
        <v>0.92210000000000003</v>
      </c>
      <c r="E218">
        <v>1.2941</v>
      </c>
    </row>
    <row r="219" spans="1:5" x14ac:dyDescent="0.25">
      <c r="A219" t="s">
        <v>350</v>
      </c>
      <c r="B219" t="s">
        <v>280</v>
      </c>
      <c r="C219">
        <v>1.4911000000000001</v>
      </c>
      <c r="D219">
        <v>1.4371</v>
      </c>
      <c r="E219">
        <v>1.3445</v>
      </c>
    </row>
    <row r="220" spans="1:5" x14ac:dyDescent="0.25">
      <c r="A220" t="s">
        <v>350</v>
      </c>
      <c r="B220" t="s">
        <v>281</v>
      </c>
      <c r="C220">
        <v>1.4911000000000001</v>
      </c>
      <c r="D220">
        <v>0.38319999999999999</v>
      </c>
      <c r="E220">
        <v>0.40339999999999998</v>
      </c>
    </row>
    <row r="221" spans="1:5" x14ac:dyDescent="0.25">
      <c r="A221" t="s">
        <v>350</v>
      </c>
      <c r="B221" t="s">
        <v>282</v>
      </c>
      <c r="C221">
        <v>1.4911000000000001</v>
      </c>
      <c r="D221">
        <v>1.5328999999999999</v>
      </c>
      <c r="E221">
        <v>1.0755999999999999</v>
      </c>
    </row>
    <row r="222" spans="1:5" x14ac:dyDescent="0.25">
      <c r="A222" t="s">
        <v>350</v>
      </c>
      <c r="B222" t="s">
        <v>283</v>
      </c>
      <c r="C222">
        <v>1.4911000000000001</v>
      </c>
      <c r="D222">
        <v>0.57479999999999998</v>
      </c>
      <c r="E222">
        <v>0.67230000000000001</v>
      </c>
    </row>
    <row r="223" spans="1:5" x14ac:dyDescent="0.25">
      <c r="A223" t="s">
        <v>350</v>
      </c>
      <c r="B223" t="s">
        <v>284</v>
      </c>
      <c r="C223">
        <v>1.4911000000000001</v>
      </c>
      <c r="D223">
        <v>1.7884</v>
      </c>
      <c r="E223">
        <v>1.0980000000000001</v>
      </c>
    </row>
    <row r="224" spans="1:5" x14ac:dyDescent="0.25">
      <c r="A224" t="s">
        <v>350</v>
      </c>
      <c r="B224" t="s">
        <v>285</v>
      </c>
      <c r="C224">
        <v>1.4911000000000001</v>
      </c>
      <c r="D224">
        <v>0.33529999999999999</v>
      </c>
      <c r="E224">
        <v>0.62749999999999995</v>
      </c>
    </row>
    <row r="225" spans="1:5" x14ac:dyDescent="0.25">
      <c r="A225" t="s">
        <v>350</v>
      </c>
      <c r="B225" t="s">
        <v>286</v>
      </c>
      <c r="C225">
        <v>1.4911000000000001</v>
      </c>
      <c r="D225">
        <v>0.95809999999999995</v>
      </c>
      <c r="E225">
        <v>1.0755999999999999</v>
      </c>
    </row>
    <row r="226" spans="1:5" x14ac:dyDescent="0.25">
      <c r="A226" t="s">
        <v>350</v>
      </c>
      <c r="B226" t="s">
        <v>287</v>
      </c>
      <c r="C226">
        <v>1.4911000000000001</v>
      </c>
      <c r="D226">
        <v>0.47899999999999998</v>
      </c>
      <c r="E226">
        <v>1.3445</v>
      </c>
    </row>
    <row r="227" spans="1:5" x14ac:dyDescent="0.25">
      <c r="A227" t="s">
        <v>350</v>
      </c>
      <c r="B227" t="s">
        <v>288</v>
      </c>
      <c r="C227">
        <v>1.4911000000000001</v>
      </c>
      <c r="D227">
        <v>1.2455000000000001</v>
      </c>
      <c r="E227">
        <v>1.2101</v>
      </c>
    </row>
    <row r="228" spans="1:5" x14ac:dyDescent="0.25">
      <c r="A228" t="s">
        <v>350</v>
      </c>
      <c r="B228" t="s">
        <v>289</v>
      </c>
      <c r="C228">
        <v>1.4911000000000001</v>
      </c>
      <c r="D228">
        <v>0.78239999999999998</v>
      </c>
      <c r="E228">
        <v>0.94120000000000004</v>
      </c>
    </row>
    <row r="229" spans="1:5" x14ac:dyDescent="0.25">
      <c r="A229" t="s">
        <v>350</v>
      </c>
      <c r="B229" t="s">
        <v>290</v>
      </c>
      <c r="C229">
        <v>1.4911000000000001</v>
      </c>
      <c r="D229">
        <v>0.76649999999999996</v>
      </c>
      <c r="E229">
        <v>1.4790000000000001</v>
      </c>
    </row>
    <row r="230" spans="1:5" x14ac:dyDescent="0.25">
      <c r="A230" t="s">
        <v>291</v>
      </c>
      <c r="B230" t="s">
        <v>292</v>
      </c>
      <c r="C230">
        <v>1.5840000000000001</v>
      </c>
      <c r="D230">
        <v>0.72150000000000003</v>
      </c>
      <c r="E230">
        <v>0.92249999999999999</v>
      </c>
    </row>
    <row r="231" spans="1:5" x14ac:dyDescent="0.25">
      <c r="A231" t="s">
        <v>291</v>
      </c>
      <c r="B231" t="s">
        <v>293</v>
      </c>
      <c r="C231">
        <v>1.5840000000000001</v>
      </c>
      <c r="D231">
        <v>0.63129999999999997</v>
      </c>
      <c r="E231">
        <v>0.92249999999999999</v>
      </c>
    </row>
    <row r="232" spans="1:5" x14ac:dyDescent="0.25">
      <c r="A232" t="s">
        <v>291</v>
      </c>
      <c r="B232" t="s">
        <v>294</v>
      </c>
      <c r="C232">
        <v>1.5840000000000001</v>
      </c>
      <c r="D232">
        <v>0.89439999999999997</v>
      </c>
      <c r="E232">
        <v>1.1531</v>
      </c>
    </row>
    <row r="233" spans="1:5" x14ac:dyDescent="0.25">
      <c r="A233" t="s">
        <v>291</v>
      </c>
      <c r="B233" t="s">
        <v>295</v>
      </c>
      <c r="C233">
        <v>1.5840000000000001</v>
      </c>
      <c r="D233">
        <v>1.1837</v>
      </c>
      <c r="E233">
        <v>1.2685</v>
      </c>
    </row>
    <row r="234" spans="1:5" x14ac:dyDescent="0.25">
      <c r="A234" t="s">
        <v>291</v>
      </c>
      <c r="B234" t="s">
        <v>296</v>
      </c>
      <c r="C234">
        <v>1.5840000000000001</v>
      </c>
      <c r="D234">
        <v>1.1223000000000001</v>
      </c>
      <c r="E234">
        <v>0.82</v>
      </c>
    </row>
    <row r="235" spans="1:5" x14ac:dyDescent="0.25">
      <c r="A235" t="s">
        <v>291</v>
      </c>
      <c r="B235" t="s">
        <v>297</v>
      </c>
      <c r="C235">
        <v>1.5840000000000001</v>
      </c>
      <c r="D235">
        <v>1.0522</v>
      </c>
      <c r="E235">
        <v>1.23</v>
      </c>
    </row>
    <row r="236" spans="1:5" x14ac:dyDescent="0.25">
      <c r="A236" t="s">
        <v>291</v>
      </c>
      <c r="B236" t="s">
        <v>298</v>
      </c>
      <c r="C236">
        <v>1.5840000000000001</v>
      </c>
      <c r="D236">
        <v>1.1048</v>
      </c>
      <c r="E236">
        <v>0.5766</v>
      </c>
    </row>
    <row r="237" spans="1:5" x14ac:dyDescent="0.25">
      <c r="A237" t="s">
        <v>291</v>
      </c>
      <c r="B237" t="s">
        <v>299</v>
      </c>
      <c r="C237">
        <v>1.5840000000000001</v>
      </c>
      <c r="D237">
        <v>0.54110000000000003</v>
      </c>
      <c r="E237">
        <v>1.3179000000000001</v>
      </c>
    </row>
    <row r="238" spans="1:5" x14ac:dyDescent="0.25">
      <c r="A238" t="s">
        <v>291</v>
      </c>
      <c r="B238" t="s">
        <v>300</v>
      </c>
      <c r="C238">
        <v>1.5840000000000001</v>
      </c>
      <c r="D238">
        <v>1.2625999999999999</v>
      </c>
      <c r="E238">
        <v>0.82</v>
      </c>
    </row>
    <row r="239" spans="1:5" x14ac:dyDescent="0.25">
      <c r="A239" t="s">
        <v>291</v>
      </c>
      <c r="B239" t="s">
        <v>301</v>
      </c>
      <c r="C239">
        <v>1.5840000000000001</v>
      </c>
      <c r="D239">
        <v>0.81169999999999998</v>
      </c>
      <c r="E239">
        <v>0.79069999999999996</v>
      </c>
    </row>
    <row r="240" spans="1:5" x14ac:dyDescent="0.25">
      <c r="A240" t="s">
        <v>291</v>
      </c>
      <c r="B240" t="s">
        <v>302</v>
      </c>
      <c r="C240">
        <v>1.5840000000000001</v>
      </c>
      <c r="D240">
        <v>0.63129999999999997</v>
      </c>
      <c r="E240">
        <v>1.9475</v>
      </c>
    </row>
    <row r="241" spans="1:5" x14ac:dyDescent="0.25">
      <c r="A241" t="s">
        <v>291</v>
      </c>
      <c r="B241" t="s">
        <v>303</v>
      </c>
      <c r="C241">
        <v>1.5840000000000001</v>
      </c>
      <c r="D241">
        <v>1.0101</v>
      </c>
      <c r="E241">
        <v>1.2915000000000001</v>
      </c>
    </row>
    <row r="242" spans="1:5" x14ac:dyDescent="0.25">
      <c r="A242" t="s">
        <v>291</v>
      </c>
      <c r="B242" t="s">
        <v>304</v>
      </c>
      <c r="C242">
        <v>1.5840000000000001</v>
      </c>
      <c r="D242">
        <v>1.1364000000000001</v>
      </c>
      <c r="E242">
        <v>0.92249999999999999</v>
      </c>
    </row>
    <row r="243" spans="1:5" x14ac:dyDescent="0.25">
      <c r="A243" t="s">
        <v>291</v>
      </c>
      <c r="B243" t="s">
        <v>305</v>
      </c>
      <c r="C243">
        <v>1.5840000000000001</v>
      </c>
      <c r="D243">
        <v>0.84179999999999999</v>
      </c>
      <c r="E243">
        <v>0.61499999999999999</v>
      </c>
    </row>
    <row r="244" spans="1:5" x14ac:dyDescent="0.25">
      <c r="A244" t="s">
        <v>291</v>
      </c>
      <c r="B244" t="s">
        <v>306</v>
      </c>
      <c r="C244">
        <v>1.5840000000000001</v>
      </c>
      <c r="D244">
        <v>1.2625999999999999</v>
      </c>
      <c r="E244">
        <v>0.83860000000000001</v>
      </c>
    </row>
    <row r="245" spans="1:5" x14ac:dyDescent="0.25">
      <c r="A245" t="s">
        <v>291</v>
      </c>
      <c r="B245" t="s">
        <v>307</v>
      </c>
      <c r="C245">
        <v>1.5840000000000001</v>
      </c>
      <c r="D245">
        <v>1.1223000000000001</v>
      </c>
      <c r="E245">
        <v>0.92249999999999999</v>
      </c>
    </row>
    <row r="246" spans="1:5" x14ac:dyDescent="0.25">
      <c r="A246" t="s">
        <v>291</v>
      </c>
      <c r="B246" t="s">
        <v>308</v>
      </c>
      <c r="C246">
        <v>1.5840000000000001</v>
      </c>
      <c r="D246">
        <v>1.5431999999999999</v>
      </c>
      <c r="E246">
        <v>0.82</v>
      </c>
    </row>
    <row r="247" spans="1:5" x14ac:dyDescent="0.25">
      <c r="A247" t="s">
        <v>291</v>
      </c>
      <c r="B247" t="s">
        <v>309</v>
      </c>
      <c r="C247">
        <v>1.5840000000000001</v>
      </c>
      <c r="D247">
        <v>0.94699999999999995</v>
      </c>
      <c r="E247">
        <v>0.80720000000000003</v>
      </c>
    </row>
    <row r="248" spans="1:5" x14ac:dyDescent="0.25">
      <c r="A248" t="s">
        <v>291</v>
      </c>
      <c r="B248" t="s">
        <v>310</v>
      </c>
      <c r="C248">
        <v>1.5840000000000001</v>
      </c>
      <c r="D248">
        <v>1.1924999999999999</v>
      </c>
      <c r="E248">
        <v>0.71750000000000003</v>
      </c>
    </row>
    <row r="249" spans="1:5" x14ac:dyDescent="0.25">
      <c r="A249" t="s">
        <v>291</v>
      </c>
      <c r="B249" t="s">
        <v>311</v>
      </c>
      <c r="C249">
        <v>1.5840000000000001</v>
      </c>
      <c r="D249">
        <v>0.91190000000000004</v>
      </c>
      <c r="E249">
        <v>0.71750000000000003</v>
      </c>
    </row>
    <row r="250" spans="1:5" x14ac:dyDescent="0.25">
      <c r="A250" t="s">
        <v>291</v>
      </c>
      <c r="B250" t="s">
        <v>312</v>
      </c>
      <c r="C250">
        <v>1.5840000000000001</v>
      </c>
      <c r="D250">
        <v>1.0522</v>
      </c>
      <c r="E250">
        <v>0.92249999999999999</v>
      </c>
    </row>
    <row r="251" spans="1:5" x14ac:dyDescent="0.25">
      <c r="A251" t="s">
        <v>291</v>
      </c>
      <c r="B251" t="s">
        <v>313</v>
      </c>
      <c r="C251">
        <v>1.5840000000000001</v>
      </c>
      <c r="D251">
        <v>0.98199999999999998</v>
      </c>
      <c r="E251">
        <v>0.92249999999999999</v>
      </c>
    </row>
    <row r="252" spans="1:5" x14ac:dyDescent="0.25">
      <c r="A252" t="s">
        <v>291</v>
      </c>
      <c r="B252" t="s">
        <v>314</v>
      </c>
      <c r="C252">
        <v>1.5840000000000001</v>
      </c>
      <c r="D252">
        <v>0.94699999999999995</v>
      </c>
      <c r="E252">
        <v>1.4991000000000001</v>
      </c>
    </row>
    <row r="253" spans="1:5" x14ac:dyDescent="0.25">
      <c r="A253" t="s">
        <v>291</v>
      </c>
      <c r="B253" t="s">
        <v>315</v>
      </c>
      <c r="C253">
        <v>1.5840000000000001</v>
      </c>
      <c r="D253">
        <v>1.0330999999999999</v>
      </c>
      <c r="E253">
        <v>0.75480000000000003</v>
      </c>
    </row>
    <row r="254" spans="1:5" x14ac:dyDescent="0.25">
      <c r="A254" t="s">
        <v>291</v>
      </c>
      <c r="B254" t="s">
        <v>316</v>
      </c>
      <c r="C254">
        <v>1.5840000000000001</v>
      </c>
      <c r="D254">
        <v>1.1924999999999999</v>
      </c>
      <c r="E254">
        <v>1.0249999999999999</v>
      </c>
    </row>
    <row r="255" spans="1:5" x14ac:dyDescent="0.25">
      <c r="A255" t="s">
        <v>291</v>
      </c>
      <c r="B255" t="s">
        <v>317</v>
      </c>
      <c r="C255">
        <v>1.5840000000000001</v>
      </c>
      <c r="D255">
        <v>0.86809999999999998</v>
      </c>
      <c r="E255">
        <v>1.3837999999999999</v>
      </c>
    </row>
    <row r="256" spans="1:5" x14ac:dyDescent="0.25">
      <c r="A256" t="s">
        <v>291</v>
      </c>
      <c r="B256" t="s">
        <v>318</v>
      </c>
      <c r="C256">
        <v>1.5840000000000001</v>
      </c>
      <c r="D256">
        <v>0.63129999999999997</v>
      </c>
      <c r="E256">
        <v>1.1531</v>
      </c>
    </row>
    <row r="257" spans="1:5" x14ac:dyDescent="0.25">
      <c r="A257" t="s">
        <v>358</v>
      </c>
      <c r="B257" t="s">
        <v>336</v>
      </c>
      <c r="C257">
        <v>1.8667</v>
      </c>
      <c r="D257">
        <v>2.9464000000000001</v>
      </c>
      <c r="E257">
        <v>0.625</v>
      </c>
    </row>
    <row r="258" spans="1:5" x14ac:dyDescent="0.25">
      <c r="A258" t="s">
        <v>358</v>
      </c>
      <c r="B258" t="s">
        <v>335</v>
      </c>
      <c r="C258">
        <v>1.8667</v>
      </c>
      <c r="D258">
        <v>0.80359999999999998</v>
      </c>
      <c r="E258">
        <v>0.9375</v>
      </c>
    </row>
    <row r="259" spans="1:5" x14ac:dyDescent="0.25">
      <c r="A259" t="s">
        <v>358</v>
      </c>
      <c r="B259" t="s">
        <v>331</v>
      </c>
      <c r="C259">
        <v>1.8667</v>
      </c>
      <c r="D259">
        <v>0.53569999999999995</v>
      </c>
      <c r="E259">
        <v>1.25</v>
      </c>
    </row>
    <row r="260" spans="1:5" x14ac:dyDescent="0.25">
      <c r="A260" t="s">
        <v>358</v>
      </c>
      <c r="B260" t="s">
        <v>333</v>
      </c>
      <c r="C260">
        <v>1.8667</v>
      </c>
      <c r="D260">
        <v>0.53569999999999995</v>
      </c>
      <c r="E260">
        <v>0.9375</v>
      </c>
    </row>
    <row r="261" spans="1:5" x14ac:dyDescent="0.25">
      <c r="A261" t="s">
        <v>358</v>
      </c>
      <c r="B261" t="s">
        <v>329</v>
      </c>
      <c r="C261">
        <v>1.8667</v>
      </c>
      <c r="D261">
        <v>1.0713999999999999</v>
      </c>
      <c r="E261">
        <v>2.1875</v>
      </c>
    </row>
    <row r="262" spans="1:5" x14ac:dyDescent="0.25">
      <c r="A262" t="s">
        <v>358</v>
      </c>
      <c r="B262" t="s">
        <v>338</v>
      </c>
      <c r="C262">
        <v>1.8667</v>
      </c>
      <c r="D262">
        <v>0</v>
      </c>
      <c r="E262">
        <v>1.25</v>
      </c>
    </row>
    <row r="263" spans="1:5" x14ac:dyDescent="0.25">
      <c r="A263" t="s">
        <v>358</v>
      </c>
      <c r="B263" t="s">
        <v>337</v>
      </c>
      <c r="C263">
        <v>1.8667</v>
      </c>
      <c r="D263">
        <v>0.53569999999999995</v>
      </c>
      <c r="E263">
        <v>0.625</v>
      </c>
    </row>
    <row r="264" spans="1:5" x14ac:dyDescent="0.25">
      <c r="A264" t="s">
        <v>358</v>
      </c>
      <c r="B264" t="s">
        <v>332</v>
      </c>
      <c r="C264">
        <v>1.8667</v>
      </c>
      <c r="D264">
        <v>1.0713999999999999</v>
      </c>
      <c r="E264">
        <v>1.25</v>
      </c>
    </row>
    <row r="265" spans="1:5" x14ac:dyDescent="0.25">
      <c r="A265" t="s">
        <v>358</v>
      </c>
      <c r="B265" t="s">
        <v>330</v>
      </c>
      <c r="C265">
        <v>1.8667</v>
      </c>
      <c r="D265">
        <v>0</v>
      </c>
      <c r="E265">
        <v>0</v>
      </c>
    </row>
    <row r="266" spans="1:5" x14ac:dyDescent="0.25">
      <c r="A266" t="s">
        <v>358</v>
      </c>
      <c r="B266" t="s">
        <v>334</v>
      </c>
      <c r="C266">
        <v>1.8667</v>
      </c>
      <c r="D266">
        <v>1.6071</v>
      </c>
      <c r="E266">
        <v>0.625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opLeftCell="A247" zoomScale="80" zoomScaleNormal="80" workbookViewId="0">
      <selection activeCell="J275" sqref="J275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1.1721999999999999</v>
      </c>
      <c r="D41">
        <v>0.53320000000000001</v>
      </c>
      <c r="E41">
        <v>0.58979999999999999</v>
      </c>
    </row>
    <row r="42" spans="1:5" x14ac:dyDescent="0.25">
      <c r="A42" t="s">
        <v>340</v>
      </c>
      <c r="B42" t="s">
        <v>111</v>
      </c>
      <c r="C42">
        <v>1.1721999999999999</v>
      </c>
      <c r="D42">
        <v>1.4624999999999999</v>
      </c>
      <c r="E42">
        <v>1.2134</v>
      </c>
    </row>
    <row r="43" spans="1:5" x14ac:dyDescent="0.25">
      <c r="A43" t="s">
        <v>340</v>
      </c>
      <c r="B43" t="s">
        <v>112</v>
      </c>
      <c r="C43">
        <v>1.1721999999999999</v>
      </c>
      <c r="D43">
        <v>1.7061999999999999</v>
      </c>
      <c r="E43">
        <v>0.58979999999999999</v>
      </c>
    </row>
    <row r="44" spans="1:5" x14ac:dyDescent="0.25">
      <c r="A44" t="s">
        <v>340</v>
      </c>
      <c r="B44" t="s">
        <v>113</v>
      </c>
      <c r="C44">
        <v>1.1721999999999999</v>
      </c>
      <c r="D44">
        <v>0.74650000000000005</v>
      </c>
      <c r="E44">
        <v>0.82579999999999998</v>
      </c>
    </row>
    <row r="45" spans="1:5" x14ac:dyDescent="0.25">
      <c r="A45" t="s">
        <v>340</v>
      </c>
      <c r="B45" t="s">
        <v>114</v>
      </c>
      <c r="C45">
        <v>1.1721999999999999</v>
      </c>
      <c r="D45">
        <v>0.9597</v>
      </c>
      <c r="E45">
        <v>1.4156</v>
      </c>
    </row>
    <row r="46" spans="1:5" x14ac:dyDescent="0.25">
      <c r="A46" t="s">
        <v>340</v>
      </c>
      <c r="B46" t="s">
        <v>115</v>
      </c>
      <c r="C46">
        <v>1.1721999999999999</v>
      </c>
      <c r="D46">
        <v>1.4624999999999999</v>
      </c>
      <c r="E46">
        <v>1.2134</v>
      </c>
    </row>
    <row r="47" spans="1:5" x14ac:dyDescent="0.25">
      <c r="A47" t="s">
        <v>340</v>
      </c>
      <c r="B47" t="s">
        <v>116</v>
      </c>
      <c r="C47">
        <v>1.1721999999999999</v>
      </c>
      <c r="D47">
        <v>1.2323</v>
      </c>
      <c r="E47">
        <v>0.94379999999999997</v>
      </c>
    </row>
    <row r="48" spans="1:5" x14ac:dyDescent="0.25">
      <c r="A48" t="s">
        <v>340</v>
      </c>
      <c r="B48" t="s">
        <v>117</v>
      </c>
      <c r="C48">
        <v>1.1721999999999999</v>
      </c>
      <c r="D48">
        <v>0.36559999999999998</v>
      </c>
      <c r="E48">
        <v>1.6178999999999999</v>
      </c>
    </row>
    <row r="49" spans="1:5" x14ac:dyDescent="0.25">
      <c r="A49" t="s">
        <v>340</v>
      </c>
      <c r="B49" t="s">
        <v>118</v>
      </c>
      <c r="C49">
        <v>1.1721999999999999</v>
      </c>
      <c r="D49">
        <v>0.73119999999999996</v>
      </c>
      <c r="E49">
        <v>1.3482000000000001</v>
      </c>
    </row>
    <row r="50" spans="1:5" x14ac:dyDescent="0.25">
      <c r="A50" t="s">
        <v>340</v>
      </c>
      <c r="B50" t="s">
        <v>119</v>
      </c>
      <c r="C50">
        <v>1.1721999999999999</v>
      </c>
      <c r="D50">
        <v>0.97499999999999998</v>
      </c>
      <c r="E50">
        <v>1.4830000000000001</v>
      </c>
    </row>
    <row r="51" spans="1:5" x14ac:dyDescent="0.25">
      <c r="A51" t="s">
        <v>340</v>
      </c>
      <c r="B51" t="s">
        <v>120</v>
      </c>
      <c r="C51">
        <v>1.1721999999999999</v>
      </c>
      <c r="D51">
        <v>1.4928999999999999</v>
      </c>
      <c r="E51">
        <v>1.2977000000000001</v>
      </c>
    </row>
    <row r="52" spans="1:5" x14ac:dyDescent="0.25">
      <c r="A52" t="s">
        <v>340</v>
      </c>
      <c r="B52" t="s">
        <v>121</v>
      </c>
      <c r="C52">
        <v>1.1721999999999999</v>
      </c>
      <c r="D52">
        <v>0.56869999999999998</v>
      </c>
      <c r="E52">
        <v>0.94379999999999997</v>
      </c>
    </row>
    <row r="53" spans="1:5" x14ac:dyDescent="0.25">
      <c r="A53" t="s">
        <v>340</v>
      </c>
      <c r="B53" t="s">
        <v>122</v>
      </c>
      <c r="C53">
        <v>1.1721999999999999</v>
      </c>
      <c r="D53">
        <v>1.9499</v>
      </c>
      <c r="E53">
        <v>0.5393</v>
      </c>
    </row>
    <row r="54" spans="1:5" x14ac:dyDescent="0.25">
      <c r="A54" t="s">
        <v>340</v>
      </c>
      <c r="B54" t="s">
        <v>123</v>
      </c>
      <c r="C54">
        <v>1.1721999999999999</v>
      </c>
      <c r="D54">
        <v>0.60940000000000005</v>
      </c>
      <c r="E54">
        <v>0.80889999999999995</v>
      </c>
    </row>
    <row r="55" spans="1:5" x14ac:dyDescent="0.25">
      <c r="A55" t="s">
        <v>340</v>
      </c>
      <c r="B55" t="s">
        <v>124</v>
      </c>
      <c r="C55">
        <v>1.1721999999999999</v>
      </c>
      <c r="D55">
        <v>0.74650000000000005</v>
      </c>
      <c r="E55">
        <v>1.0617000000000001</v>
      </c>
    </row>
    <row r="56" spans="1:5" x14ac:dyDescent="0.25">
      <c r="A56" t="s">
        <v>340</v>
      </c>
      <c r="B56" t="s">
        <v>125</v>
      </c>
      <c r="C56">
        <v>1.1721999999999999</v>
      </c>
      <c r="D56">
        <v>0.74650000000000005</v>
      </c>
      <c r="E56">
        <v>1.0617000000000001</v>
      </c>
    </row>
    <row r="57" spans="1:5" x14ac:dyDescent="0.25">
      <c r="A57" t="s">
        <v>340</v>
      </c>
      <c r="B57" t="s">
        <v>126</v>
      </c>
      <c r="C57">
        <v>1.1721999999999999</v>
      </c>
      <c r="D57">
        <v>1.8128</v>
      </c>
      <c r="E57">
        <v>1.1797</v>
      </c>
    </row>
    <row r="58" spans="1:5" x14ac:dyDescent="0.25">
      <c r="A58" t="s">
        <v>340</v>
      </c>
      <c r="B58" t="s">
        <v>127</v>
      </c>
      <c r="C58">
        <v>1.1721999999999999</v>
      </c>
      <c r="D58">
        <v>0.9597</v>
      </c>
      <c r="E58">
        <v>0.35389999999999999</v>
      </c>
    </row>
    <row r="59" spans="1:5" x14ac:dyDescent="0.25">
      <c r="A59" t="s">
        <v>340</v>
      </c>
      <c r="B59" t="s">
        <v>128</v>
      </c>
      <c r="C59">
        <v>1.1721999999999999</v>
      </c>
      <c r="D59">
        <v>0.60940000000000005</v>
      </c>
      <c r="E59">
        <v>0.80889999999999995</v>
      </c>
    </row>
    <row r="60" spans="1:5" x14ac:dyDescent="0.25">
      <c r="A60" t="s">
        <v>340</v>
      </c>
      <c r="B60" t="s">
        <v>129</v>
      </c>
      <c r="C60">
        <v>1.1721999999999999</v>
      </c>
      <c r="D60">
        <v>0.21329999999999999</v>
      </c>
      <c r="E60">
        <v>0.82579999999999998</v>
      </c>
    </row>
    <row r="61" spans="1:5" x14ac:dyDescent="0.25">
      <c r="A61" t="s">
        <v>341</v>
      </c>
      <c r="B61" t="s">
        <v>130</v>
      </c>
      <c r="C61">
        <v>1.3889</v>
      </c>
      <c r="D61">
        <v>1.08</v>
      </c>
      <c r="E61">
        <v>0.5373</v>
      </c>
    </row>
    <row r="62" spans="1:5" x14ac:dyDescent="0.25">
      <c r="A62" t="s">
        <v>341</v>
      </c>
      <c r="B62" t="s">
        <v>131</v>
      </c>
      <c r="C62">
        <v>1.3889</v>
      </c>
      <c r="D62">
        <v>0.51429999999999998</v>
      </c>
      <c r="E62">
        <v>0.92110000000000003</v>
      </c>
    </row>
    <row r="63" spans="1:5" x14ac:dyDescent="0.25">
      <c r="A63" t="s">
        <v>341</v>
      </c>
      <c r="B63" t="s">
        <v>132</v>
      </c>
      <c r="C63">
        <v>1.3889</v>
      </c>
      <c r="D63">
        <v>0.96</v>
      </c>
      <c r="E63">
        <v>0.1343</v>
      </c>
    </row>
    <row r="64" spans="1:5" x14ac:dyDescent="0.25">
      <c r="A64" t="s">
        <v>341</v>
      </c>
      <c r="B64" t="s">
        <v>133</v>
      </c>
      <c r="C64">
        <v>1.3889</v>
      </c>
      <c r="D64">
        <v>1.1314</v>
      </c>
      <c r="E64">
        <v>1.6120000000000001</v>
      </c>
    </row>
    <row r="65" spans="1:5" x14ac:dyDescent="0.25">
      <c r="A65" t="s">
        <v>341</v>
      </c>
      <c r="B65" t="s">
        <v>134</v>
      </c>
      <c r="C65">
        <v>1.3889</v>
      </c>
      <c r="D65">
        <v>0.51429999999999998</v>
      </c>
      <c r="E65">
        <v>1.6120000000000001</v>
      </c>
    </row>
    <row r="66" spans="1:5" x14ac:dyDescent="0.25">
      <c r="A66" t="s">
        <v>341</v>
      </c>
      <c r="B66" t="s">
        <v>135</v>
      </c>
      <c r="C66">
        <v>1.3889</v>
      </c>
      <c r="D66">
        <v>1.44</v>
      </c>
      <c r="E66">
        <v>1.6120000000000001</v>
      </c>
    </row>
    <row r="67" spans="1:5" x14ac:dyDescent="0.25">
      <c r="A67" t="s">
        <v>341</v>
      </c>
      <c r="B67" t="s">
        <v>136</v>
      </c>
      <c r="C67">
        <v>1.3889</v>
      </c>
      <c r="D67">
        <v>2.16</v>
      </c>
      <c r="E67">
        <v>0.69089999999999996</v>
      </c>
    </row>
    <row r="68" spans="1:5" x14ac:dyDescent="0.25">
      <c r="A68" t="s">
        <v>341</v>
      </c>
      <c r="B68" t="s">
        <v>137</v>
      </c>
      <c r="C68">
        <v>1.3889</v>
      </c>
      <c r="D68">
        <v>0.82289999999999996</v>
      </c>
      <c r="E68">
        <v>0.46060000000000001</v>
      </c>
    </row>
    <row r="69" spans="1:5" x14ac:dyDescent="0.25">
      <c r="A69" t="s">
        <v>341</v>
      </c>
      <c r="B69" t="s">
        <v>138</v>
      </c>
      <c r="C69">
        <v>1.3889</v>
      </c>
      <c r="D69">
        <v>0.92569999999999997</v>
      </c>
      <c r="E69">
        <v>0.69089999999999996</v>
      </c>
    </row>
    <row r="70" spans="1:5" x14ac:dyDescent="0.25">
      <c r="A70" t="s">
        <v>341</v>
      </c>
      <c r="B70" t="s">
        <v>139</v>
      </c>
      <c r="C70">
        <v>1.3889</v>
      </c>
      <c r="D70">
        <v>0.41139999999999999</v>
      </c>
      <c r="E70">
        <v>2.0726</v>
      </c>
    </row>
    <row r="71" spans="1:5" x14ac:dyDescent="0.25">
      <c r="A71" t="s">
        <v>341</v>
      </c>
      <c r="B71" t="s">
        <v>140</v>
      </c>
      <c r="C71">
        <v>1.3889</v>
      </c>
      <c r="D71">
        <v>1.44</v>
      </c>
      <c r="E71">
        <v>0.46060000000000001</v>
      </c>
    </row>
    <row r="72" spans="1:5" x14ac:dyDescent="0.25">
      <c r="A72" t="s">
        <v>341</v>
      </c>
      <c r="B72" t="s">
        <v>141</v>
      </c>
      <c r="C72">
        <v>1.3889</v>
      </c>
      <c r="D72">
        <v>1.32</v>
      </c>
      <c r="E72">
        <v>0.1343</v>
      </c>
    </row>
    <row r="73" spans="1:5" x14ac:dyDescent="0.25">
      <c r="A73" t="s">
        <v>341</v>
      </c>
      <c r="B73" t="s">
        <v>142</v>
      </c>
      <c r="C73">
        <v>1.3889</v>
      </c>
      <c r="D73">
        <v>0.82289999999999996</v>
      </c>
      <c r="E73">
        <v>0.69089999999999996</v>
      </c>
    </row>
    <row r="74" spans="1:5" x14ac:dyDescent="0.25">
      <c r="A74" t="s">
        <v>341</v>
      </c>
      <c r="B74" t="s">
        <v>143</v>
      </c>
      <c r="C74">
        <v>1.3889</v>
      </c>
      <c r="D74">
        <v>0.82289999999999996</v>
      </c>
      <c r="E74">
        <v>0.69089999999999996</v>
      </c>
    </row>
    <row r="75" spans="1:5" x14ac:dyDescent="0.25">
      <c r="A75" t="s">
        <v>341</v>
      </c>
      <c r="B75" t="s">
        <v>144</v>
      </c>
      <c r="C75">
        <v>1.3889</v>
      </c>
      <c r="D75">
        <v>0.92569999999999997</v>
      </c>
      <c r="E75">
        <v>2.1877</v>
      </c>
    </row>
    <row r="76" spans="1:5" x14ac:dyDescent="0.25">
      <c r="A76" t="s">
        <v>341</v>
      </c>
      <c r="B76" t="s">
        <v>145</v>
      </c>
      <c r="C76">
        <v>1.3889</v>
      </c>
      <c r="D76">
        <v>0.72</v>
      </c>
      <c r="E76">
        <v>1.2090000000000001</v>
      </c>
    </row>
    <row r="77" spans="1:5" x14ac:dyDescent="0.25">
      <c r="A77" t="s">
        <v>342</v>
      </c>
      <c r="B77" t="s">
        <v>146</v>
      </c>
      <c r="C77">
        <v>1.2082999999999999</v>
      </c>
      <c r="D77">
        <v>0.8276</v>
      </c>
      <c r="E77">
        <v>0.44440000000000002</v>
      </c>
    </row>
    <row r="78" spans="1:5" x14ac:dyDescent="0.25">
      <c r="A78" t="s">
        <v>342</v>
      </c>
      <c r="B78" t="s">
        <v>147</v>
      </c>
      <c r="C78">
        <v>1.2082999999999999</v>
      </c>
      <c r="D78">
        <v>0.8276</v>
      </c>
      <c r="E78">
        <v>1.3332999999999999</v>
      </c>
    </row>
    <row r="79" spans="1:5" x14ac:dyDescent="0.25">
      <c r="A79" t="s">
        <v>342</v>
      </c>
      <c r="B79" t="s">
        <v>148</v>
      </c>
      <c r="C79">
        <v>1.2082999999999999</v>
      </c>
      <c r="D79">
        <v>0.8276</v>
      </c>
      <c r="E79">
        <v>0.88890000000000002</v>
      </c>
    </row>
    <row r="80" spans="1:5" x14ac:dyDescent="0.25">
      <c r="A80" t="s">
        <v>342</v>
      </c>
      <c r="B80" t="s">
        <v>149</v>
      </c>
      <c r="C80">
        <v>1.2082999999999999</v>
      </c>
      <c r="D80">
        <v>1.6552</v>
      </c>
      <c r="E80">
        <v>1.1852</v>
      </c>
    </row>
    <row r="81" spans="1:5" x14ac:dyDescent="0.25">
      <c r="A81" t="s">
        <v>342</v>
      </c>
      <c r="B81" t="s">
        <v>150</v>
      </c>
      <c r="C81">
        <v>1.2082999999999999</v>
      </c>
      <c r="D81">
        <v>2.069</v>
      </c>
      <c r="E81">
        <v>1.3332999999999999</v>
      </c>
    </row>
    <row r="82" spans="1:5" x14ac:dyDescent="0.25">
      <c r="A82" t="s">
        <v>342</v>
      </c>
      <c r="B82" t="s">
        <v>151</v>
      </c>
      <c r="C82">
        <v>1.2082999999999999</v>
      </c>
      <c r="D82">
        <v>1.1034999999999999</v>
      </c>
      <c r="E82">
        <v>0.88890000000000002</v>
      </c>
    </row>
    <row r="83" spans="1:5" x14ac:dyDescent="0.25">
      <c r="A83" t="s">
        <v>342</v>
      </c>
      <c r="B83" t="s">
        <v>152</v>
      </c>
      <c r="C83">
        <v>1.2082999999999999</v>
      </c>
      <c r="D83">
        <v>0</v>
      </c>
      <c r="E83">
        <v>1.7778</v>
      </c>
    </row>
    <row r="84" spans="1:5" x14ac:dyDescent="0.25">
      <c r="A84" t="s">
        <v>342</v>
      </c>
      <c r="B84" t="s">
        <v>153</v>
      </c>
      <c r="C84">
        <v>1.2082999999999999</v>
      </c>
      <c r="D84">
        <v>0.8276</v>
      </c>
      <c r="E84">
        <v>0.44440000000000002</v>
      </c>
    </row>
    <row r="85" spans="1:5" x14ac:dyDescent="0.25">
      <c r="A85" t="s">
        <v>342</v>
      </c>
      <c r="B85" t="s">
        <v>319</v>
      </c>
      <c r="C85">
        <v>1.2082999999999999</v>
      </c>
      <c r="D85">
        <v>1.1034999999999999</v>
      </c>
      <c r="E85">
        <v>0.29630000000000001</v>
      </c>
    </row>
    <row r="86" spans="1:5" x14ac:dyDescent="0.25">
      <c r="A86" t="s">
        <v>342</v>
      </c>
      <c r="B86" t="s">
        <v>154</v>
      </c>
      <c r="C86">
        <v>1.2082999999999999</v>
      </c>
      <c r="D86">
        <v>0.4138</v>
      </c>
      <c r="E86">
        <v>0.88890000000000002</v>
      </c>
    </row>
    <row r="87" spans="1:5" x14ac:dyDescent="0.25">
      <c r="A87" t="s">
        <v>342</v>
      </c>
      <c r="B87" t="s">
        <v>155</v>
      </c>
      <c r="C87">
        <v>1.2082999999999999</v>
      </c>
      <c r="D87">
        <v>0.8276</v>
      </c>
      <c r="E87">
        <v>1.7778</v>
      </c>
    </row>
    <row r="88" spans="1:5" x14ac:dyDescent="0.25">
      <c r="A88" t="s">
        <v>342</v>
      </c>
      <c r="B88" t="s">
        <v>320</v>
      </c>
      <c r="C88">
        <v>1.2082999999999999</v>
      </c>
      <c r="D88">
        <v>0</v>
      </c>
      <c r="E88">
        <v>1.7778</v>
      </c>
    </row>
    <row r="89" spans="1:5" x14ac:dyDescent="0.25">
      <c r="A89" t="s">
        <v>352</v>
      </c>
      <c r="B89" t="s">
        <v>156</v>
      </c>
      <c r="C89">
        <v>1.1839</v>
      </c>
      <c r="D89">
        <v>0.52790000000000004</v>
      </c>
      <c r="E89">
        <v>1.3317000000000001</v>
      </c>
    </row>
    <row r="90" spans="1:5" x14ac:dyDescent="0.25">
      <c r="A90" t="s">
        <v>352</v>
      </c>
      <c r="B90" t="s">
        <v>157</v>
      </c>
      <c r="C90">
        <v>1.1839</v>
      </c>
      <c r="D90">
        <v>0.56310000000000004</v>
      </c>
      <c r="E90">
        <v>1.1837</v>
      </c>
    </row>
    <row r="91" spans="1:5" x14ac:dyDescent="0.25">
      <c r="A91" t="s">
        <v>352</v>
      </c>
      <c r="B91" t="s">
        <v>158</v>
      </c>
      <c r="C91">
        <v>1.1839</v>
      </c>
      <c r="D91">
        <v>0.84470000000000001</v>
      </c>
      <c r="E91">
        <v>1.1414</v>
      </c>
    </row>
    <row r="92" spans="1:5" x14ac:dyDescent="0.25">
      <c r="A92" t="s">
        <v>352</v>
      </c>
      <c r="B92" t="s">
        <v>159</v>
      </c>
      <c r="C92">
        <v>1.1839</v>
      </c>
      <c r="D92">
        <v>1.81</v>
      </c>
      <c r="E92">
        <v>0.50729999999999997</v>
      </c>
    </row>
    <row r="93" spans="1:5" x14ac:dyDescent="0.25">
      <c r="A93" t="s">
        <v>352</v>
      </c>
      <c r="B93" t="s">
        <v>160</v>
      </c>
      <c r="C93">
        <v>1.1839</v>
      </c>
      <c r="D93">
        <v>1.0860000000000001</v>
      </c>
      <c r="E93">
        <v>1.0145999999999999</v>
      </c>
    </row>
    <row r="94" spans="1:5" x14ac:dyDescent="0.25">
      <c r="A94" t="s">
        <v>352</v>
      </c>
      <c r="B94" t="s">
        <v>161</v>
      </c>
      <c r="C94">
        <v>1.1839</v>
      </c>
      <c r="D94">
        <v>1.0860000000000001</v>
      </c>
      <c r="E94">
        <v>0.88780000000000003</v>
      </c>
    </row>
    <row r="95" spans="1:5" x14ac:dyDescent="0.25">
      <c r="A95" t="s">
        <v>352</v>
      </c>
      <c r="B95" t="s">
        <v>162</v>
      </c>
      <c r="C95">
        <v>1.1839</v>
      </c>
      <c r="D95">
        <v>1.3726</v>
      </c>
      <c r="E95">
        <v>0.66579999999999995</v>
      </c>
    </row>
    <row r="96" spans="1:5" x14ac:dyDescent="0.25">
      <c r="A96" t="s">
        <v>352</v>
      </c>
      <c r="B96" t="s">
        <v>163</v>
      </c>
      <c r="C96">
        <v>1.1839</v>
      </c>
      <c r="D96">
        <v>0.48270000000000002</v>
      </c>
      <c r="E96">
        <v>1.6487000000000001</v>
      </c>
    </row>
    <row r="97" spans="1:5" x14ac:dyDescent="0.25">
      <c r="A97" t="s">
        <v>352</v>
      </c>
      <c r="B97" t="s">
        <v>164</v>
      </c>
      <c r="C97">
        <v>1.1839</v>
      </c>
      <c r="D97">
        <v>1.1614</v>
      </c>
      <c r="E97">
        <v>0.55489999999999995</v>
      </c>
    </row>
    <row r="98" spans="1:5" x14ac:dyDescent="0.25">
      <c r="A98" t="s">
        <v>352</v>
      </c>
      <c r="B98" t="s">
        <v>165</v>
      </c>
      <c r="C98">
        <v>1.1839</v>
      </c>
      <c r="D98">
        <v>1.4782</v>
      </c>
      <c r="E98">
        <v>0.88780000000000003</v>
      </c>
    </row>
    <row r="99" spans="1:5" x14ac:dyDescent="0.25">
      <c r="A99" t="s">
        <v>352</v>
      </c>
      <c r="B99" t="s">
        <v>166</v>
      </c>
      <c r="C99">
        <v>1.1839</v>
      </c>
      <c r="D99">
        <v>0.36199999999999999</v>
      </c>
      <c r="E99">
        <v>1.3951</v>
      </c>
    </row>
    <row r="100" spans="1:5" x14ac:dyDescent="0.25">
      <c r="A100" t="s">
        <v>352</v>
      </c>
      <c r="B100" t="s">
        <v>167</v>
      </c>
      <c r="C100">
        <v>1.1839</v>
      </c>
      <c r="D100">
        <v>1.0860000000000001</v>
      </c>
      <c r="E100">
        <v>0.88780000000000003</v>
      </c>
    </row>
    <row r="101" spans="1:5" x14ac:dyDescent="0.25">
      <c r="A101" t="s">
        <v>343</v>
      </c>
      <c r="B101" t="s">
        <v>168</v>
      </c>
      <c r="C101">
        <v>1.3063</v>
      </c>
      <c r="D101">
        <v>1.8093999999999999</v>
      </c>
      <c r="E101">
        <v>0.90369999999999995</v>
      </c>
    </row>
    <row r="102" spans="1:5" x14ac:dyDescent="0.25">
      <c r="A102" t="s">
        <v>343</v>
      </c>
      <c r="B102" t="s">
        <v>169</v>
      </c>
      <c r="C102">
        <v>1.3063</v>
      </c>
      <c r="D102">
        <v>1.0206999999999999</v>
      </c>
      <c r="E102">
        <v>1.1735</v>
      </c>
    </row>
    <row r="103" spans="1:5" x14ac:dyDescent="0.25">
      <c r="A103" t="s">
        <v>343</v>
      </c>
      <c r="B103" t="s">
        <v>170</v>
      </c>
      <c r="C103">
        <v>1.3063</v>
      </c>
      <c r="D103">
        <v>1.1134999999999999</v>
      </c>
      <c r="E103">
        <v>0.90369999999999995</v>
      </c>
    </row>
    <row r="104" spans="1:5" x14ac:dyDescent="0.25">
      <c r="A104" t="s">
        <v>343</v>
      </c>
      <c r="B104" t="s">
        <v>171</v>
      </c>
      <c r="C104">
        <v>1.3063</v>
      </c>
      <c r="D104">
        <v>0.83509999999999995</v>
      </c>
      <c r="E104">
        <v>1.2049000000000001</v>
      </c>
    </row>
    <row r="105" spans="1:5" x14ac:dyDescent="0.25">
      <c r="A105" t="s">
        <v>343</v>
      </c>
      <c r="B105" t="s">
        <v>172</v>
      </c>
      <c r="C105">
        <v>1.3063</v>
      </c>
      <c r="D105">
        <v>0.53590000000000004</v>
      </c>
      <c r="E105">
        <v>1.0769</v>
      </c>
    </row>
    <row r="106" spans="1:5" x14ac:dyDescent="0.25">
      <c r="A106" t="s">
        <v>343</v>
      </c>
      <c r="B106" t="s">
        <v>173</v>
      </c>
      <c r="C106">
        <v>1.3063</v>
      </c>
      <c r="D106">
        <v>0.4466</v>
      </c>
      <c r="E106">
        <v>1.3116000000000001</v>
      </c>
    </row>
    <row r="107" spans="1:5" x14ac:dyDescent="0.25">
      <c r="A107" t="s">
        <v>343</v>
      </c>
      <c r="B107" t="s">
        <v>174</v>
      </c>
      <c r="C107">
        <v>1.3063</v>
      </c>
      <c r="D107">
        <v>1.2759</v>
      </c>
      <c r="E107">
        <v>0.69030000000000002</v>
      </c>
    </row>
    <row r="108" spans="1:5" x14ac:dyDescent="0.25">
      <c r="A108" t="s">
        <v>343</v>
      </c>
      <c r="B108" t="s">
        <v>175</v>
      </c>
      <c r="C108">
        <v>1.3063</v>
      </c>
      <c r="D108">
        <v>1.0717000000000001</v>
      </c>
      <c r="E108">
        <v>0.57989999999999997</v>
      </c>
    </row>
    <row r="109" spans="1:5" x14ac:dyDescent="0.25">
      <c r="A109" t="s">
        <v>343</v>
      </c>
      <c r="B109" t="s">
        <v>176</v>
      </c>
      <c r="C109">
        <v>1.3063</v>
      </c>
      <c r="D109">
        <v>1.3918999999999999</v>
      </c>
      <c r="E109">
        <v>0.52710000000000001</v>
      </c>
    </row>
    <row r="110" spans="1:5" x14ac:dyDescent="0.25">
      <c r="A110" t="s">
        <v>343</v>
      </c>
      <c r="B110" t="s">
        <v>177</v>
      </c>
      <c r="C110">
        <v>1.3063</v>
      </c>
      <c r="D110">
        <v>0.48709999999999998</v>
      </c>
      <c r="E110">
        <v>1.5813999999999999</v>
      </c>
    </row>
    <row r="111" spans="1:5" x14ac:dyDescent="0.25">
      <c r="A111" t="s">
        <v>344</v>
      </c>
      <c r="B111" t="s">
        <v>178</v>
      </c>
      <c r="C111">
        <v>1.3012999999999999</v>
      </c>
      <c r="D111">
        <v>0.83830000000000005</v>
      </c>
      <c r="E111">
        <v>0.99929999999999997</v>
      </c>
    </row>
    <row r="112" spans="1:5" x14ac:dyDescent="0.25">
      <c r="A112" t="s">
        <v>344</v>
      </c>
      <c r="B112" t="s">
        <v>179</v>
      </c>
      <c r="C112">
        <v>1.3012999999999999</v>
      </c>
      <c r="D112">
        <v>1.0246</v>
      </c>
      <c r="E112">
        <v>0.91600000000000004</v>
      </c>
    </row>
    <row r="113" spans="1:5" x14ac:dyDescent="0.25">
      <c r="A113" t="s">
        <v>344</v>
      </c>
      <c r="B113" t="s">
        <v>180</v>
      </c>
      <c r="C113">
        <v>1.3012999999999999</v>
      </c>
      <c r="D113">
        <v>1.3272999999999999</v>
      </c>
      <c r="E113">
        <v>1.4988999999999999</v>
      </c>
    </row>
    <row r="114" spans="1:5" x14ac:dyDescent="0.25">
      <c r="A114" t="s">
        <v>344</v>
      </c>
      <c r="B114" t="s">
        <v>181</v>
      </c>
      <c r="C114">
        <v>1.3012999999999999</v>
      </c>
      <c r="D114">
        <v>0.6986</v>
      </c>
      <c r="E114">
        <v>1.2491000000000001</v>
      </c>
    </row>
    <row r="115" spans="1:5" x14ac:dyDescent="0.25">
      <c r="A115" t="s">
        <v>344</v>
      </c>
      <c r="B115" t="s">
        <v>182</v>
      </c>
      <c r="C115">
        <v>1.3012999999999999</v>
      </c>
      <c r="D115">
        <v>1.3972</v>
      </c>
      <c r="E115">
        <v>1.1657999999999999</v>
      </c>
    </row>
    <row r="116" spans="1:5" x14ac:dyDescent="0.25">
      <c r="A116" t="s">
        <v>344</v>
      </c>
      <c r="B116" t="s">
        <v>183</v>
      </c>
      <c r="C116">
        <v>1.3012999999999999</v>
      </c>
      <c r="D116">
        <v>1.5368999999999999</v>
      </c>
      <c r="E116">
        <v>0.99929999999999997</v>
      </c>
    </row>
    <row r="117" spans="1:5" x14ac:dyDescent="0.25">
      <c r="A117" t="s">
        <v>344</v>
      </c>
      <c r="B117" t="s">
        <v>184</v>
      </c>
      <c r="C117">
        <v>1.3012999999999999</v>
      </c>
      <c r="D117">
        <v>0.97799999999999998</v>
      </c>
      <c r="E117">
        <v>1.4988999999999999</v>
      </c>
    </row>
    <row r="118" spans="1:5" x14ac:dyDescent="0.25">
      <c r="A118" t="s">
        <v>344</v>
      </c>
      <c r="B118" t="s">
        <v>185</v>
      </c>
      <c r="C118">
        <v>1.3012999999999999</v>
      </c>
      <c r="D118">
        <v>1.5960000000000001</v>
      </c>
      <c r="E118">
        <v>0.7046</v>
      </c>
    </row>
    <row r="119" spans="1:5" x14ac:dyDescent="0.25">
      <c r="A119" t="s">
        <v>344</v>
      </c>
      <c r="B119" t="s">
        <v>186</v>
      </c>
      <c r="C119">
        <v>1.3012999999999999</v>
      </c>
      <c r="D119">
        <v>0.69159999999999999</v>
      </c>
      <c r="E119">
        <v>0.82440000000000002</v>
      </c>
    </row>
    <row r="120" spans="1:5" x14ac:dyDescent="0.25">
      <c r="A120" t="s">
        <v>344</v>
      </c>
      <c r="B120" t="s">
        <v>187</v>
      </c>
      <c r="C120">
        <v>1.3012999999999999</v>
      </c>
      <c r="D120">
        <v>0.51229999999999998</v>
      </c>
      <c r="E120">
        <v>1.0687</v>
      </c>
    </row>
    <row r="121" spans="1:5" x14ac:dyDescent="0.25">
      <c r="A121" t="s">
        <v>344</v>
      </c>
      <c r="B121" t="s">
        <v>188</v>
      </c>
      <c r="C121">
        <v>1.3012999999999999</v>
      </c>
      <c r="D121">
        <v>1.4729000000000001</v>
      </c>
      <c r="E121">
        <v>0.45800000000000002</v>
      </c>
    </row>
    <row r="122" spans="1:5" x14ac:dyDescent="0.25">
      <c r="A122" t="s">
        <v>344</v>
      </c>
      <c r="B122" t="s">
        <v>189</v>
      </c>
      <c r="C122">
        <v>1.3012999999999999</v>
      </c>
      <c r="D122">
        <v>0.62870000000000004</v>
      </c>
      <c r="E122">
        <v>0.8327</v>
      </c>
    </row>
    <row r="123" spans="1:5" x14ac:dyDescent="0.25">
      <c r="A123" t="s">
        <v>344</v>
      </c>
      <c r="B123" t="s">
        <v>190</v>
      </c>
      <c r="C123">
        <v>1.3012999999999999</v>
      </c>
      <c r="D123">
        <v>0.6986</v>
      </c>
      <c r="E123">
        <v>1.3324</v>
      </c>
    </row>
    <row r="124" spans="1:5" x14ac:dyDescent="0.25">
      <c r="A124" t="s">
        <v>344</v>
      </c>
      <c r="B124" t="s">
        <v>191</v>
      </c>
      <c r="C124">
        <v>1.3012999999999999</v>
      </c>
      <c r="D124">
        <v>0.57630000000000003</v>
      </c>
      <c r="E124">
        <v>0.76329999999999998</v>
      </c>
    </row>
    <row r="125" spans="1:5" x14ac:dyDescent="0.25">
      <c r="A125" t="s">
        <v>344</v>
      </c>
      <c r="B125" t="s">
        <v>192</v>
      </c>
      <c r="C125">
        <v>1.3012999999999999</v>
      </c>
      <c r="D125">
        <v>0.70440000000000003</v>
      </c>
      <c r="E125">
        <v>0.99229999999999996</v>
      </c>
    </row>
    <row r="126" spans="1:5" x14ac:dyDescent="0.25">
      <c r="A126" t="s">
        <v>344</v>
      </c>
      <c r="B126" t="s">
        <v>193</v>
      </c>
      <c r="C126">
        <v>1.3012999999999999</v>
      </c>
      <c r="D126">
        <v>1.0887</v>
      </c>
      <c r="E126">
        <v>0.91600000000000004</v>
      </c>
    </row>
    <row r="127" spans="1:5" x14ac:dyDescent="0.25">
      <c r="A127" t="s">
        <v>344</v>
      </c>
      <c r="B127" t="s">
        <v>194</v>
      </c>
      <c r="C127">
        <v>1.3012999999999999</v>
      </c>
      <c r="D127">
        <v>0.55889999999999995</v>
      </c>
      <c r="E127">
        <v>1.2491000000000001</v>
      </c>
    </row>
    <row r="128" spans="1:5" x14ac:dyDescent="0.25">
      <c r="A128" t="s">
        <v>344</v>
      </c>
      <c r="B128" t="s">
        <v>195</v>
      </c>
      <c r="C128">
        <v>1.3012999999999999</v>
      </c>
      <c r="D128">
        <v>1.2575000000000001</v>
      </c>
      <c r="E128">
        <v>0.66620000000000001</v>
      </c>
    </row>
    <row r="129" spans="1:5" x14ac:dyDescent="0.25">
      <c r="A129" t="s">
        <v>344</v>
      </c>
      <c r="B129" t="s">
        <v>196</v>
      </c>
      <c r="C129">
        <v>1.3012999999999999</v>
      </c>
      <c r="D129">
        <v>1.601</v>
      </c>
      <c r="E129">
        <v>0.45800000000000002</v>
      </c>
    </row>
    <row r="130" spans="1:5" x14ac:dyDescent="0.25">
      <c r="A130" t="s">
        <v>344</v>
      </c>
      <c r="B130" t="s">
        <v>197</v>
      </c>
      <c r="C130">
        <v>1.3012999999999999</v>
      </c>
      <c r="D130">
        <v>0.70440000000000003</v>
      </c>
      <c r="E130">
        <v>1.5266999999999999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1.8142</v>
      </c>
      <c r="D149">
        <v>1.5158</v>
      </c>
      <c r="E149">
        <v>0.94169999999999998</v>
      </c>
    </row>
    <row r="150" spans="1:5" x14ac:dyDescent="0.25">
      <c r="A150" t="s">
        <v>346</v>
      </c>
      <c r="B150" t="s">
        <v>217</v>
      </c>
      <c r="C150">
        <v>1.8142</v>
      </c>
      <c r="D150">
        <v>0.63</v>
      </c>
      <c r="E150">
        <v>1.3152999999999999</v>
      </c>
    </row>
    <row r="151" spans="1:5" x14ac:dyDescent="0.25">
      <c r="A151" t="s">
        <v>346</v>
      </c>
      <c r="B151" t="s">
        <v>218</v>
      </c>
      <c r="C151">
        <v>1.8142</v>
      </c>
      <c r="D151">
        <v>1.2599</v>
      </c>
      <c r="E151">
        <v>0.4783</v>
      </c>
    </row>
    <row r="152" spans="1:5" x14ac:dyDescent="0.25">
      <c r="A152" t="s">
        <v>346</v>
      </c>
      <c r="B152" t="s">
        <v>219</v>
      </c>
      <c r="C152">
        <v>1.8142</v>
      </c>
      <c r="D152">
        <v>0.78739999999999999</v>
      </c>
      <c r="E152">
        <v>0.59789999999999999</v>
      </c>
    </row>
    <row r="153" spans="1:5" x14ac:dyDescent="0.25">
      <c r="A153" t="s">
        <v>346</v>
      </c>
      <c r="B153" t="s">
        <v>220</v>
      </c>
      <c r="C153">
        <v>1.8142</v>
      </c>
      <c r="D153">
        <v>0.86619999999999997</v>
      </c>
      <c r="E153">
        <v>0.71750000000000003</v>
      </c>
    </row>
    <row r="154" spans="1:5" x14ac:dyDescent="0.25">
      <c r="A154" t="s">
        <v>346</v>
      </c>
      <c r="B154" t="s">
        <v>221</v>
      </c>
      <c r="C154">
        <v>1.8142</v>
      </c>
      <c r="D154">
        <v>0.7087</v>
      </c>
      <c r="E154">
        <v>1.0762</v>
      </c>
    </row>
    <row r="155" spans="1:5" x14ac:dyDescent="0.25">
      <c r="A155" t="s">
        <v>346</v>
      </c>
      <c r="B155" t="s">
        <v>222</v>
      </c>
      <c r="C155">
        <v>1.8142</v>
      </c>
      <c r="D155">
        <v>1.8603000000000001</v>
      </c>
      <c r="E155">
        <v>0.94169999999999998</v>
      </c>
    </row>
    <row r="156" spans="1:5" x14ac:dyDescent="0.25">
      <c r="A156" t="s">
        <v>346</v>
      </c>
      <c r="B156" t="s">
        <v>223</v>
      </c>
      <c r="C156">
        <v>1.8142</v>
      </c>
      <c r="D156">
        <v>1.1024</v>
      </c>
      <c r="E156">
        <v>1.1160000000000001</v>
      </c>
    </row>
    <row r="157" spans="1:5" x14ac:dyDescent="0.25">
      <c r="A157" t="s">
        <v>346</v>
      </c>
      <c r="B157" t="s">
        <v>224</v>
      </c>
      <c r="C157">
        <v>1.8142</v>
      </c>
      <c r="D157">
        <v>1.1812</v>
      </c>
      <c r="E157">
        <v>0.95660000000000001</v>
      </c>
    </row>
    <row r="158" spans="1:5" x14ac:dyDescent="0.25">
      <c r="A158" t="s">
        <v>346</v>
      </c>
      <c r="B158" t="s">
        <v>225</v>
      </c>
      <c r="C158">
        <v>1.8142</v>
      </c>
      <c r="D158">
        <v>0.68899999999999995</v>
      </c>
      <c r="E158">
        <v>1.0463</v>
      </c>
    </row>
    <row r="159" spans="1:5" x14ac:dyDescent="0.25">
      <c r="A159" t="s">
        <v>346</v>
      </c>
      <c r="B159" t="s">
        <v>226</v>
      </c>
      <c r="C159">
        <v>1.8142</v>
      </c>
      <c r="D159">
        <v>0.39369999999999999</v>
      </c>
      <c r="E159">
        <v>0.71750000000000003</v>
      </c>
    </row>
    <row r="160" spans="1:5" x14ac:dyDescent="0.25">
      <c r="A160" t="s">
        <v>346</v>
      </c>
      <c r="B160" t="s">
        <v>227</v>
      </c>
      <c r="C160">
        <v>1.8142</v>
      </c>
      <c r="D160">
        <v>0.7087</v>
      </c>
      <c r="E160">
        <v>1.5545</v>
      </c>
    </row>
    <row r="161" spans="1:5" x14ac:dyDescent="0.25">
      <c r="A161" t="s">
        <v>346</v>
      </c>
      <c r="B161" t="s">
        <v>228</v>
      </c>
      <c r="C161">
        <v>1.8142</v>
      </c>
      <c r="D161">
        <v>1.2599</v>
      </c>
      <c r="E161">
        <v>0.59789999999999999</v>
      </c>
    </row>
    <row r="162" spans="1:5" x14ac:dyDescent="0.25">
      <c r="A162" t="s">
        <v>346</v>
      </c>
      <c r="B162" t="s">
        <v>229</v>
      </c>
      <c r="C162">
        <v>1.8142</v>
      </c>
      <c r="D162">
        <v>0.55120000000000002</v>
      </c>
      <c r="E162">
        <v>1.8136000000000001</v>
      </c>
    </row>
    <row r="163" spans="1:5" x14ac:dyDescent="0.25">
      <c r="A163" t="s">
        <v>346</v>
      </c>
      <c r="B163" t="s">
        <v>230</v>
      </c>
      <c r="C163">
        <v>1.8142</v>
      </c>
      <c r="D163">
        <v>1.0237000000000001</v>
      </c>
      <c r="E163">
        <v>1.0762</v>
      </c>
    </row>
    <row r="164" spans="1:5" x14ac:dyDescent="0.25">
      <c r="A164" t="s">
        <v>346</v>
      </c>
      <c r="B164" t="s">
        <v>231</v>
      </c>
      <c r="C164">
        <v>1.8142</v>
      </c>
      <c r="D164">
        <v>1.2599</v>
      </c>
      <c r="E164">
        <v>1.1958</v>
      </c>
    </row>
    <row r="165" spans="1:5" x14ac:dyDescent="0.25">
      <c r="A165" t="s">
        <v>347</v>
      </c>
      <c r="B165" t="s">
        <v>232</v>
      </c>
      <c r="C165">
        <v>1.3846000000000001</v>
      </c>
      <c r="D165">
        <v>0.72219999999999995</v>
      </c>
      <c r="E165">
        <v>1.9258999999999999</v>
      </c>
    </row>
    <row r="166" spans="1:5" x14ac:dyDescent="0.25">
      <c r="A166" t="s">
        <v>347</v>
      </c>
      <c r="B166" t="s">
        <v>233</v>
      </c>
      <c r="C166">
        <v>1.3846000000000001</v>
      </c>
      <c r="D166">
        <v>0.72219999999999995</v>
      </c>
      <c r="E166">
        <v>1.4443999999999999</v>
      </c>
    </row>
    <row r="167" spans="1:5" x14ac:dyDescent="0.25">
      <c r="A167" t="s">
        <v>347</v>
      </c>
      <c r="B167" t="s">
        <v>234</v>
      </c>
      <c r="C167">
        <v>1.3846000000000001</v>
      </c>
      <c r="D167">
        <v>1.2037</v>
      </c>
      <c r="E167">
        <v>0.32100000000000001</v>
      </c>
    </row>
    <row r="168" spans="1:5" x14ac:dyDescent="0.25">
      <c r="A168" t="s">
        <v>347</v>
      </c>
      <c r="B168" t="s">
        <v>235</v>
      </c>
      <c r="C168">
        <v>1.3846000000000001</v>
      </c>
      <c r="D168">
        <v>0.72219999999999995</v>
      </c>
      <c r="E168">
        <v>0</v>
      </c>
    </row>
    <row r="169" spans="1:5" x14ac:dyDescent="0.25">
      <c r="A169" t="s">
        <v>347</v>
      </c>
      <c r="B169" t="s">
        <v>236</v>
      </c>
      <c r="C169">
        <v>1.3846000000000001</v>
      </c>
      <c r="D169">
        <v>0.72219999999999995</v>
      </c>
      <c r="E169">
        <v>0</v>
      </c>
    </row>
    <row r="170" spans="1:5" x14ac:dyDescent="0.25">
      <c r="A170" t="s">
        <v>347</v>
      </c>
      <c r="B170" t="s">
        <v>323</v>
      </c>
      <c r="C170">
        <v>1.3846000000000001</v>
      </c>
      <c r="D170">
        <v>0.36109999999999998</v>
      </c>
      <c r="E170">
        <v>2.4073000000000002</v>
      </c>
    </row>
    <row r="171" spans="1:5" x14ac:dyDescent="0.25">
      <c r="A171" t="s">
        <v>347</v>
      </c>
      <c r="B171" t="s">
        <v>237</v>
      </c>
      <c r="C171">
        <v>1.3846000000000001</v>
      </c>
      <c r="D171">
        <v>0.72219999999999995</v>
      </c>
      <c r="E171">
        <v>0</v>
      </c>
    </row>
    <row r="172" spans="1:5" x14ac:dyDescent="0.25">
      <c r="A172" t="s">
        <v>347</v>
      </c>
      <c r="B172" t="s">
        <v>238</v>
      </c>
      <c r="C172">
        <v>1.3846000000000001</v>
      </c>
      <c r="D172">
        <v>1.4444999999999999</v>
      </c>
      <c r="E172">
        <v>2.8887999999999998</v>
      </c>
    </row>
    <row r="173" spans="1:5" x14ac:dyDescent="0.25">
      <c r="A173" t="s">
        <v>347</v>
      </c>
      <c r="B173" t="s">
        <v>239</v>
      </c>
      <c r="C173">
        <v>1.3846000000000001</v>
      </c>
      <c r="D173">
        <v>1.0832999999999999</v>
      </c>
      <c r="E173">
        <v>0</v>
      </c>
    </row>
    <row r="174" spans="1:5" x14ac:dyDescent="0.25">
      <c r="A174" t="s">
        <v>347</v>
      </c>
      <c r="B174" t="s">
        <v>322</v>
      </c>
      <c r="C174">
        <v>1.3846000000000001</v>
      </c>
      <c r="D174">
        <v>2.1667000000000001</v>
      </c>
      <c r="E174">
        <v>0.96289999999999998</v>
      </c>
    </row>
    <row r="175" spans="1:5" x14ac:dyDescent="0.25">
      <c r="A175" t="s">
        <v>347</v>
      </c>
      <c r="B175" t="s">
        <v>241</v>
      </c>
      <c r="C175">
        <v>1.3846000000000001</v>
      </c>
      <c r="D175">
        <v>1.0832999999999999</v>
      </c>
      <c r="E175">
        <v>1.4443999999999999</v>
      </c>
    </row>
    <row r="176" spans="1:5" x14ac:dyDescent="0.25">
      <c r="A176" t="s">
        <v>347</v>
      </c>
      <c r="B176" t="s">
        <v>242</v>
      </c>
      <c r="C176">
        <v>1.3846000000000001</v>
      </c>
      <c r="D176">
        <v>0</v>
      </c>
      <c r="E176">
        <v>1.9258999999999999</v>
      </c>
    </row>
    <row r="177" spans="1:5" x14ac:dyDescent="0.25">
      <c r="A177" t="s">
        <v>347</v>
      </c>
      <c r="B177" t="s">
        <v>321</v>
      </c>
      <c r="C177">
        <v>1.3846000000000001</v>
      </c>
      <c r="D177">
        <v>1.0832999999999999</v>
      </c>
      <c r="E177">
        <v>1.4443999999999999</v>
      </c>
    </row>
    <row r="178" spans="1:5" x14ac:dyDescent="0.25">
      <c r="A178" t="s">
        <v>347</v>
      </c>
      <c r="B178" t="s">
        <v>243</v>
      </c>
      <c r="C178">
        <v>1.3846000000000001</v>
      </c>
      <c r="D178">
        <v>0.72219999999999995</v>
      </c>
      <c r="E178">
        <v>0.96289999999999998</v>
      </c>
    </row>
    <row r="179" spans="1:5" x14ac:dyDescent="0.25">
      <c r="A179" t="s">
        <v>347</v>
      </c>
      <c r="B179" t="s">
        <v>244</v>
      </c>
      <c r="C179">
        <v>1.3846000000000001</v>
      </c>
      <c r="D179">
        <v>1.4444999999999999</v>
      </c>
      <c r="E179">
        <v>0.96289999999999998</v>
      </c>
    </row>
    <row r="180" spans="1:5" x14ac:dyDescent="0.25">
      <c r="A180" t="s">
        <v>347</v>
      </c>
      <c r="B180" t="s">
        <v>245</v>
      </c>
      <c r="C180">
        <v>1.3846000000000001</v>
      </c>
      <c r="D180">
        <v>0.72219999999999995</v>
      </c>
      <c r="E180">
        <v>0</v>
      </c>
    </row>
    <row r="181" spans="1:5" x14ac:dyDescent="0.25">
      <c r="A181" t="s">
        <v>347</v>
      </c>
      <c r="B181" t="s">
        <v>246</v>
      </c>
      <c r="C181">
        <v>1.3846000000000001</v>
      </c>
      <c r="D181">
        <v>2.1667000000000001</v>
      </c>
      <c r="E181">
        <v>0.96289999999999998</v>
      </c>
    </row>
    <row r="182" spans="1:5" x14ac:dyDescent="0.25">
      <c r="A182" t="s">
        <v>348</v>
      </c>
      <c r="B182" t="s">
        <v>247</v>
      </c>
      <c r="C182">
        <v>1.2811999999999999</v>
      </c>
      <c r="D182">
        <v>0.78049999999999997</v>
      </c>
      <c r="E182">
        <v>2.3702000000000001</v>
      </c>
    </row>
    <row r="183" spans="1:5" x14ac:dyDescent="0.25">
      <c r="A183" t="s">
        <v>348</v>
      </c>
      <c r="B183" t="s">
        <v>248</v>
      </c>
      <c r="C183">
        <v>1.2811999999999999</v>
      </c>
      <c r="D183">
        <v>1.5609999999999999</v>
      </c>
      <c r="E183">
        <v>1.1851</v>
      </c>
    </row>
    <row r="184" spans="1:5" x14ac:dyDescent="0.25">
      <c r="A184" t="s">
        <v>348</v>
      </c>
      <c r="B184" t="s">
        <v>249</v>
      </c>
      <c r="C184">
        <v>1.2811999999999999</v>
      </c>
      <c r="D184">
        <v>0.78049999999999997</v>
      </c>
      <c r="E184">
        <v>0.59260000000000002</v>
      </c>
    </row>
    <row r="185" spans="1:5" x14ac:dyDescent="0.25">
      <c r="A185" t="s">
        <v>348</v>
      </c>
      <c r="B185" t="s">
        <v>250</v>
      </c>
      <c r="C185">
        <v>1.2811999999999999</v>
      </c>
      <c r="D185">
        <v>2.3416000000000001</v>
      </c>
      <c r="E185">
        <v>1.7777000000000001</v>
      </c>
    </row>
    <row r="186" spans="1:5" x14ac:dyDescent="0.25">
      <c r="A186" t="s">
        <v>348</v>
      </c>
      <c r="B186" t="s">
        <v>325</v>
      </c>
      <c r="C186">
        <v>1.2811999999999999</v>
      </c>
      <c r="D186">
        <v>1.1708000000000001</v>
      </c>
      <c r="E186">
        <v>0</v>
      </c>
    </row>
    <row r="187" spans="1:5" x14ac:dyDescent="0.25">
      <c r="A187" t="s">
        <v>348</v>
      </c>
      <c r="B187" t="s">
        <v>251</v>
      </c>
      <c r="C187">
        <v>1.2811999999999999</v>
      </c>
      <c r="D187">
        <v>0</v>
      </c>
      <c r="E187">
        <v>1.1851</v>
      </c>
    </row>
    <row r="188" spans="1:5" x14ac:dyDescent="0.25">
      <c r="A188" t="s">
        <v>348</v>
      </c>
      <c r="B188" t="s">
        <v>252</v>
      </c>
      <c r="C188">
        <v>1.2811999999999999</v>
      </c>
      <c r="D188">
        <v>0.78049999999999997</v>
      </c>
      <c r="E188">
        <v>0.59260000000000002</v>
      </c>
    </row>
    <row r="189" spans="1:5" x14ac:dyDescent="0.25">
      <c r="A189" t="s">
        <v>348</v>
      </c>
      <c r="B189" t="s">
        <v>324</v>
      </c>
      <c r="C189">
        <v>1.2811999999999999</v>
      </c>
      <c r="D189">
        <v>0.39029999999999998</v>
      </c>
      <c r="E189">
        <v>0</v>
      </c>
    </row>
    <row r="190" spans="1:5" x14ac:dyDescent="0.25">
      <c r="A190" t="s">
        <v>348</v>
      </c>
      <c r="B190" t="s">
        <v>253</v>
      </c>
      <c r="C190">
        <v>1.2811999999999999</v>
      </c>
      <c r="D190">
        <v>2.3416000000000001</v>
      </c>
      <c r="E190">
        <v>1.1851</v>
      </c>
    </row>
    <row r="191" spans="1:5" x14ac:dyDescent="0.25">
      <c r="A191" t="s">
        <v>348</v>
      </c>
      <c r="B191" t="s">
        <v>254</v>
      </c>
      <c r="C191">
        <v>1.2811999999999999</v>
      </c>
      <c r="D191">
        <v>0.78049999999999997</v>
      </c>
      <c r="E191">
        <v>1.1851</v>
      </c>
    </row>
    <row r="192" spans="1:5" x14ac:dyDescent="0.25">
      <c r="A192" t="s">
        <v>348</v>
      </c>
      <c r="B192" t="s">
        <v>256</v>
      </c>
      <c r="C192">
        <v>1.2811999999999999</v>
      </c>
      <c r="D192">
        <v>1.1708000000000001</v>
      </c>
      <c r="E192">
        <v>1.1851</v>
      </c>
    </row>
    <row r="193" spans="1:5" x14ac:dyDescent="0.25">
      <c r="A193" t="s">
        <v>348</v>
      </c>
      <c r="B193" t="s">
        <v>257</v>
      </c>
      <c r="C193">
        <v>1.2811999999999999</v>
      </c>
      <c r="D193">
        <v>0</v>
      </c>
      <c r="E193">
        <v>1.7777000000000001</v>
      </c>
    </row>
    <row r="194" spans="1:5" x14ac:dyDescent="0.25">
      <c r="A194" t="s">
        <v>348</v>
      </c>
      <c r="B194" t="s">
        <v>258</v>
      </c>
      <c r="C194">
        <v>1.2811999999999999</v>
      </c>
      <c r="D194">
        <v>1.1708000000000001</v>
      </c>
      <c r="E194">
        <v>1.1851</v>
      </c>
    </row>
    <row r="195" spans="1:5" x14ac:dyDescent="0.25">
      <c r="A195" t="s">
        <v>348</v>
      </c>
      <c r="B195" t="s">
        <v>326</v>
      </c>
      <c r="C195">
        <v>1.2811999999999999</v>
      </c>
      <c r="D195">
        <v>0.78049999999999997</v>
      </c>
      <c r="E195">
        <v>0</v>
      </c>
    </row>
    <row r="196" spans="1:5" x14ac:dyDescent="0.25">
      <c r="A196" t="s">
        <v>348</v>
      </c>
      <c r="B196" t="s">
        <v>259</v>
      </c>
      <c r="C196">
        <v>1.2811999999999999</v>
      </c>
      <c r="D196">
        <v>1.3008999999999999</v>
      </c>
      <c r="E196">
        <v>0.79010000000000002</v>
      </c>
    </row>
    <row r="197" spans="1:5" x14ac:dyDescent="0.25">
      <c r="A197" t="s">
        <v>348</v>
      </c>
      <c r="B197" t="s">
        <v>260</v>
      </c>
      <c r="C197">
        <v>1.2811999999999999</v>
      </c>
      <c r="D197">
        <v>0.39029999999999998</v>
      </c>
      <c r="E197">
        <v>0.59260000000000002</v>
      </c>
    </row>
    <row r="198" spans="1:5" x14ac:dyDescent="0.25">
      <c r="A198" t="s">
        <v>349</v>
      </c>
      <c r="B198" t="s">
        <v>261</v>
      </c>
      <c r="C198">
        <v>1.2082999999999999</v>
      </c>
      <c r="D198">
        <v>0.8276</v>
      </c>
      <c r="E198">
        <v>1.2972999999999999</v>
      </c>
    </row>
    <row r="199" spans="1:5" x14ac:dyDescent="0.25">
      <c r="A199" t="s">
        <v>349</v>
      </c>
      <c r="B199" t="s">
        <v>262</v>
      </c>
      <c r="C199">
        <v>1.2082999999999999</v>
      </c>
      <c r="D199">
        <v>0.8276</v>
      </c>
      <c r="E199">
        <v>1.2972999999999999</v>
      </c>
    </row>
    <row r="200" spans="1:5" x14ac:dyDescent="0.25">
      <c r="A200" t="s">
        <v>349</v>
      </c>
      <c r="B200" t="s">
        <v>263</v>
      </c>
      <c r="C200">
        <v>1.2082999999999999</v>
      </c>
      <c r="D200">
        <v>0.8276</v>
      </c>
      <c r="E200">
        <v>0.64859999999999995</v>
      </c>
    </row>
    <row r="201" spans="1:5" x14ac:dyDescent="0.25">
      <c r="A201" t="s">
        <v>349</v>
      </c>
      <c r="B201" t="s">
        <v>264</v>
      </c>
      <c r="C201">
        <v>1.2082999999999999</v>
      </c>
      <c r="D201">
        <v>1.6552</v>
      </c>
      <c r="E201">
        <v>0.64859999999999995</v>
      </c>
    </row>
    <row r="202" spans="1:5" x14ac:dyDescent="0.25">
      <c r="A202" t="s">
        <v>349</v>
      </c>
      <c r="B202" t="s">
        <v>327</v>
      </c>
      <c r="C202">
        <v>1.2082999999999999</v>
      </c>
      <c r="D202">
        <v>0.4138</v>
      </c>
      <c r="E202">
        <v>0.97299999999999998</v>
      </c>
    </row>
    <row r="203" spans="1:5" x14ac:dyDescent="0.25">
      <c r="A203" t="s">
        <v>349</v>
      </c>
      <c r="B203" t="s">
        <v>265</v>
      </c>
      <c r="C203">
        <v>1.2082999999999999</v>
      </c>
      <c r="D203">
        <v>0.8276</v>
      </c>
      <c r="E203">
        <v>1.9459</v>
      </c>
    </row>
    <row r="204" spans="1:5" x14ac:dyDescent="0.25">
      <c r="A204" t="s">
        <v>349</v>
      </c>
      <c r="B204" t="s">
        <v>266</v>
      </c>
      <c r="C204">
        <v>1.2082999999999999</v>
      </c>
      <c r="D204">
        <v>0.8276</v>
      </c>
      <c r="E204">
        <v>1.2972999999999999</v>
      </c>
    </row>
    <row r="205" spans="1:5" x14ac:dyDescent="0.25">
      <c r="A205" t="s">
        <v>349</v>
      </c>
      <c r="B205" t="s">
        <v>267</v>
      </c>
      <c r="C205">
        <v>1.2082999999999999</v>
      </c>
      <c r="D205">
        <v>0</v>
      </c>
      <c r="E205">
        <v>0.64859999999999995</v>
      </c>
    </row>
    <row r="206" spans="1:5" x14ac:dyDescent="0.25">
      <c r="A206" t="s">
        <v>349</v>
      </c>
      <c r="B206" t="s">
        <v>268</v>
      </c>
      <c r="C206">
        <v>1.2082999999999999</v>
      </c>
      <c r="D206">
        <v>2.4828000000000001</v>
      </c>
      <c r="E206">
        <v>0.64859999999999995</v>
      </c>
    </row>
    <row r="207" spans="1:5" x14ac:dyDescent="0.25">
      <c r="A207" t="s">
        <v>349</v>
      </c>
      <c r="B207" t="s">
        <v>328</v>
      </c>
      <c r="C207">
        <v>1.2082999999999999</v>
      </c>
      <c r="D207">
        <v>0.8276</v>
      </c>
      <c r="E207">
        <v>0</v>
      </c>
    </row>
    <row r="208" spans="1:5" x14ac:dyDescent="0.25">
      <c r="A208" t="s">
        <v>349</v>
      </c>
      <c r="B208" t="s">
        <v>269</v>
      </c>
      <c r="C208">
        <v>1.2082999999999999</v>
      </c>
      <c r="D208">
        <v>1.2414000000000001</v>
      </c>
      <c r="E208">
        <v>0.32429999999999998</v>
      </c>
    </row>
    <row r="209" spans="1:5" x14ac:dyDescent="0.25">
      <c r="A209" t="s">
        <v>349</v>
      </c>
      <c r="B209" t="s">
        <v>270</v>
      </c>
      <c r="C209">
        <v>1.2082999999999999</v>
      </c>
      <c r="D209">
        <v>1.6552</v>
      </c>
      <c r="E209">
        <v>0</v>
      </c>
    </row>
    <row r="210" spans="1:5" x14ac:dyDescent="0.25">
      <c r="A210" t="s">
        <v>349</v>
      </c>
      <c r="B210" t="s">
        <v>271</v>
      </c>
      <c r="C210">
        <v>1.2082999999999999</v>
      </c>
      <c r="D210">
        <v>0.8276</v>
      </c>
      <c r="E210">
        <v>1.2972999999999999</v>
      </c>
    </row>
    <row r="211" spans="1:5" x14ac:dyDescent="0.25">
      <c r="A211" t="s">
        <v>349</v>
      </c>
      <c r="B211" t="s">
        <v>272</v>
      </c>
      <c r="C211">
        <v>1.2082999999999999</v>
      </c>
      <c r="D211">
        <v>1.2414000000000001</v>
      </c>
      <c r="E211">
        <v>1.2972999999999999</v>
      </c>
    </row>
    <row r="212" spans="1:5" x14ac:dyDescent="0.25">
      <c r="A212" t="s">
        <v>349</v>
      </c>
      <c r="B212" t="s">
        <v>273</v>
      </c>
      <c r="C212">
        <v>1.2082999999999999</v>
      </c>
      <c r="D212">
        <v>0.4138</v>
      </c>
      <c r="E212">
        <v>1.2972999999999999</v>
      </c>
    </row>
    <row r="213" spans="1:5" x14ac:dyDescent="0.25">
      <c r="A213" t="s">
        <v>349</v>
      </c>
      <c r="B213" t="s">
        <v>274</v>
      </c>
      <c r="C213">
        <v>1.2082999999999999</v>
      </c>
      <c r="D213">
        <v>2.4828000000000001</v>
      </c>
      <c r="E213">
        <v>1.2972999999999999</v>
      </c>
    </row>
    <row r="214" spans="1:5" x14ac:dyDescent="0.25">
      <c r="A214" t="s">
        <v>350</v>
      </c>
      <c r="B214" t="s">
        <v>275</v>
      </c>
      <c r="C214">
        <v>1.4911000000000001</v>
      </c>
      <c r="D214">
        <v>1.0898000000000001</v>
      </c>
      <c r="E214">
        <v>0.47060000000000002</v>
      </c>
    </row>
    <row r="215" spans="1:5" x14ac:dyDescent="0.25">
      <c r="A215" t="s">
        <v>350</v>
      </c>
      <c r="B215" t="s">
        <v>276</v>
      </c>
      <c r="C215">
        <v>1.4911000000000001</v>
      </c>
      <c r="D215">
        <v>1.006</v>
      </c>
      <c r="E215">
        <v>1.2548999999999999</v>
      </c>
    </row>
    <row r="216" spans="1:5" x14ac:dyDescent="0.25">
      <c r="A216" t="s">
        <v>350</v>
      </c>
      <c r="B216" t="s">
        <v>277</v>
      </c>
      <c r="C216">
        <v>1.4911000000000001</v>
      </c>
      <c r="D216">
        <v>1.4251</v>
      </c>
      <c r="E216">
        <v>0.82350000000000001</v>
      </c>
    </row>
    <row r="217" spans="1:5" x14ac:dyDescent="0.25">
      <c r="A217" t="s">
        <v>350</v>
      </c>
      <c r="B217" t="s">
        <v>278</v>
      </c>
      <c r="C217">
        <v>1.4911000000000001</v>
      </c>
      <c r="D217">
        <v>1.1736</v>
      </c>
      <c r="E217">
        <v>0.94120000000000004</v>
      </c>
    </row>
    <row r="218" spans="1:5" x14ac:dyDescent="0.25">
      <c r="A218" t="s">
        <v>350</v>
      </c>
      <c r="B218" t="s">
        <v>279</v>
      </c>
      <c r="C218">
        <v>1.4911000000000001</v>
      </c>
      <c r="D218">
        <v>0.92210000000000003</v>
      </c>
      <c r="E218">
        <v>1.2941</v>
      </c>
    </row>
    <row r="219" spans="1:5" x14ac:dyDescent="0.25">
      <c r="A219" t="s">
        <v>350</v>
      </c>
      <c r="B219" t="s">
        <v>280</v>
      </c>
      <c r="C219">
        <v>1.4911000000000001</v>
      </c>
      <c r="D219">
        <v>1.4371</v>
      </c>
      <c r="E219">
        <v>1.3445</v>
      </c>
    </row>
    <row r="220" spans="1:5" x14ac:dyDescent="0.25">
      <c r="A220" t="s">
        <v>350</v>
      </c>
      <c r="B220" t="s">
        <v>281</v>
      </c>
      <c r="C220">
        <v>1.4911000000000001</v>
      </c>
      <c r="D220">
        <v>0.38319999999999999</v>
      </c>
      <c r="E220">
        <v>0.40339999999999998</v>
      </c>
    </row>
    <row r="221" spans="1:5" x14ac:dyDescent="0.25">
      <c r="A221" t="s">
        <v>350</v>
      </c>
      <c r="B221" t="s">
        <v>282</v>
      </c>
      <c r="C221">
        <v>1.4911000000000001</v>
      </c>
      <c r="D221">
        <v>1.5328999999999999</v>
      </c>
      <c r="E221">
        <v>1.0755999999999999</v>
      </c>
    </row>
    <row r="222" spans="1:5" x14ac:dyDescent="0.25">
      <c r="A222" t="s">
        <v>350</v>
      </c>
      <c r="B222" t="s">
        <v>283</v>
      </c>
      <c r="C222">
        <v>1.4911000000000001</v>
      </c>
      <c r="D222">
        <v>0.57479999999999998</v>
      </c>
      <c r="E222">
        <v>0.67230000000000001</v>
      </c>
    </row>
    <row r="223" spans="1:5" x14ac:dyDescent="0.25">
      <c r="A223" t="s">
        <v>350</v>
      </c>
      <c r="B223" t="s">
        <v>284</v>
      </c>
      <c r="C223">
        <v>1.4911000000000001</v>
      </c>
      <c r="D223">
        <v>1.7884</v>
      </c>
      <c r="E223">
        <v>1.0980000000000001</v>
      </c>
    </row>
    <row r="224" spans="1:5" x14ac:dyDescent="0.25">
      <c r="A224" t="s">
        <v>350</v>
      </c>
      <c r="B224" t="s">
        <v>285</v>
      </c>
      <c r="C224">
        <v>1.4911000000000001</v>
      </c>
      <c r="D224">
        <v>0.33529999999999999</v>
      </c>
      <c r="E224">
        <v>0.62749999999999995</v>
      </c>
    </row>
    <row r="225" spans="1:5" x14ac:dyDescent="0.25">
      <c r="A225" t="s">
        <v>350</v>
      </c>
      <c r="B225" t="s">
        <v>286</v>
      </c>
      <c r="C225">
        <v>1.4911000000000001</v>
      </c>
      <c r="D225">
        <v>0.95809999999999995</v>
      </c>
      <c r="E225">
        <v>1.0755999999999999</v>
      </c>
    </row>
    <row r="226" spans="1:5" x14ac:dyDescent="0.25">
      <c r="A226" t="s">
        <v>350</v>
      </c>
      <c r="B226" t="s">
        <v>287</v>
      </c>
      <c r="C226">
        <v>1.4911000000000001</v>
      </c>
      <c r="D226">
        <v>0.47899999999999998</v>
      </c>
      <c r="E226">
        <v>1.3445</v>
      </c>
    </row>
    <row r="227" spans="1:5" x14ac:dyDescent="0.25">
      <c r="A227" t="s">
        <v>350</v>
      </c>
      <c r="B227" t="s">
        <v>288</v>
      </c>
      <c r="C227">
        <v>1.4911000000000001</v>
      </c>
      <c r="D227">
        <v>1.2455000000000001</v>
      </c>
      <c r="E227">
        <v>1.2101</v>
      </c>
    </row>
    <row r="228" spans="1:5" x14ac:dyDescent="0.25">
      <c r="A228" t="s">
        <v>350</v>
      </c>
      <c r="B228" t="s">
        <v>289</v>
      </c>
      <c r="C228">
        <v>1.4911000000000001</v>
      </c>
      <c r="D228">
        <v>0.78239999999999998</v>
      </c>
      <c r="E228">
        <v>0.94120000000000004</v>
      </c>
    </row>
    <row r="229" spans="1:5" x14ac:dyDescent="0.25">
      <c r="A229" t="s">
        <v>350</v>
      </c>
      <c r="B229" t="s">
        <v>290</v>
      </c>
      <c r="C229">
        <v>1.4911000000000001</v>
      </c>
      <c r="D229">
        <v>0.76649999999999996</v>
      </c>
      <c r="E229">
        <v>1.4790000000000001</v>
      </c>
    </row>
    <row r="230" spans="1:5" x14ac:dyDescent="0.25">
      <c r="A230" t="s">
        <v>291</v>
      </c>
      <c r="B230" t="s">
        <v>292</v>
      </c>
      <c r="C230">
        <v>1.5840000000000001</v>
      </c>
      <c r="D230">
        <v>0.72150000000000003</v>
      </c>
      <c r="E230">
        <v>0.92249999999999999</v>
      </c>
    </row>
    <row r="231" spans="1:5" x14ac:dyDescent="0.25">
      <c r="A231" t="s">
        <v>291</v>
      </c>
      <c r="B231" t="s">
        <v>293</v>
      </c>
      <c r="C231">
        <v>1.5840000000000001</v>
      </c>
      <c r="D231">
        <v>0.63129999999999997</v>
      </c>
      <c r="E231">
        <v>0.92249999999999999</v>
      </c>
    </row>
    <row r="232" spans="1:5" x14ac:dyDescent="0.25">
      <c r="A232" t="s">
        <v>291</v>
      </c>
      <c r="B232" t="s">
        <v>294</v>
      </c>
      <c r="C232">
        <v>1.5840000000000001</v>
      </c>
      <c r="D232">
        <v>0.89439999999999997</v>
      </c>
      <c r="E232">
        <v>1.1531</v>
      </c>
    </row>
    <row r="233" spans="1:5" x14ac:dyDescent="0.25">
      <c r="A233" t="s">
        <v>291</v>
      </c>
      <c r="B233" t="s">
        <v>295</v>
      </c>
      <c r="C233">
        <v>1.5840000000000001</v>
      </c>
      <c r="D233">
        <v>1.1837</v>
      </c>
      <c r="E233">
        <v>1.2685</v>
      </c>
    </row>
    <row r="234" spans="1:5" x14ac:dyDescent="0.25">
      <c r="A234" t="s">
        <v>291</v>
      </c>
      <c r="B234" t="s">
        <v>296</v>
      </c>
      <c r="C234">
        <v>1.5840000000000001</v>
      </c>
      <c r="D234">
        <v>1.1223000000000001</v>
      </c>
      <c r="E234">
        <v>0.82</v>
      </c>
    </row>
    <row r="235" spans="1:5" x14ac:dyDescent="0.25">
      <c r="A235" t="s">
        <v>291</v>
      </c>
      <c r="B235" t="s">
        <v>297</v>
      </c>
      <c r="C235">
        <v>1.5840000000000001</v>
      </c>
      <c r="D235">
        <v>1.0522</v>
      </c>
      <c r="E235">
        <v>1.23</v>
      </c>
    </row>
    <row r="236" spans="1:5" x14ac:dyDescent="0.25">
      <c r="A236" t="s">
        <v>291</v>
      </c>
      <c r="B236" t="s">
        <v>298</v>
      </c>
      <c r="C236">
        <v>1.5840000000000001</v>
      </c>
      <c r="D236">
        <v>1.1048</v>
      </c>
      <c r="E236">
        <v>0.5766</v>
      </c>
    </row>
    <row r="237" spans="1:5" x14ac:dyDescent="0.25">
      <c r="A237" t="s">
        <v>291</v>
      </c>
      <c r="B237" t="s">
        <v>299</v>
      </c>
      <c r="C237">
        <v>1.5840000000000001</v>
      </c>
      <c r="D237">
        <v>0.54110000000000003</v>
      </c>
      <c r="E237">
        <v>1.3179000000000001</v>
      </c>
    </row>
    <row r="238" spans="1:5" x14ac:dyDescent="0.25">
      <c r="A238" t="s">
        <v>291</v>
      </c>
      <c r="B238" t="s">
        <v>300</v>
      </c>
      <c r="C238">
        <v>1.5840000000000001</v>
      </c>
      <c r="D238">
        <v>1.2625999999999999</v>
      </c>
      <c r="E238">
        <v>0.82</v>
      </c>
    </row>
    <row r="239" spans="1:5" x14ac:dyDescent="0.25">
      <c r="A239" t="s">
        <v>291</v>
      </c>
      <c r="B239" t="s">
        <v>301</v>
      </c>
      <c r="C239">
        <v>1.5840000000000001</v>
      </c>
      <c r="D239">
        <v>0.81169999999999998</v>
      </c>
      <c r="E239">
        <v>0.79069999999999996</v>
      </c>
    </row>
    <row r="240" spans="1:5" x14ac:dyDescent="0.25">
      <c r="A240" t="s">
        <v>291</v>
      </c>
      <c r="B240" t="s">
        <v>302</v>
      </c>
      <c r="C240">
        <v>1.5840000000000001</v>
      </c>
      <c r="D240">
        <v>0.63129999999999997</v>
      </c>
      <c r="E240">
        <v>1.9475</v>
      </c>
    </row>
    <row r="241" spans="1:5" x14ac:dyDescent="0.25">
      <c r="A241" t="s">
        <v>291</v>
      </c>
      <c r="B241" t="s">
        <v>303</v>
      </c>
      <c r="C241">
        <v>1.5840000000000001</v>
      </c>
      <c r="D241">
        <v>1.0101</v>
      </c>
      <c r="E241">
        <v>1.2915000000000001</v>
      </c>
    </row>
    <row r="242" spans="1:5" x14ac:dyDescent="0.25">
      <c r="A242" t="s">
        <v>291</v>
      </c>
      <c r="B242" t="s">
        <v>304</v>
      </c>
      <c r="C242">
        <v>1.5840000000000001</v>
      </c>
      <c r="D242">
        <v>1.1364000000000001</v>
      </c>
      <c r="E242">
        <v>0.92249999999999999</v>
      </c>
    </row>
    <row r="243" spans="1:5" x14ac:dyDescent="0.25">
      <c r="A243" t="s">
        <v>291</v>
      </c>
      <c r="B243" t="s">
        <v>305</v>
      </c>
      <c r="C243">
        <v>1.5840000000000001</v>
      </c>
      <c r="D243">
        <v>0.84179999999999999</v>
      </c>
      <c r="E243">
        <v>0.61499999999999999</v>
      </c>
    </row>
    <row r="244" spans="1:5" x14ac:dyDescent="0.25">
      <c r="A244" t="s">
        <v>291</v>
      </c>
      <c r="B244" t="s">
        <v>306</v>
      </c>
      <c r="C244">
        <v>1.5840000000000001</v>
      </c>
      <c r="D244">
        <v>1.2625999999999999</v>
      </c>
      <c r="E244">
        <v>0.83860000000000001</v>
      </c>
    </row>
    <row r="245" spans="1:5" x14ac:dyDescent="0.25">
      <c r="A245" t="s">
        <v>291</v>
      </c>
      <c r="B245" t="s">
        <v>307</v>
      </c>
      <c r="C245">
        <v>1.5840000000000001</v>
      </c>
      <c r="D245">
        <v>1.1223000000000001</v>
      </c>
      <c r="E245">
        <v>0.92249999999999999</v>
      </c>
    </row>
    <row r="246" spans="1:5" x14ac:dyDescent="0.25">
      <c r="A246" t="s">
        <v>291</v>
      </c>
      <c r="B246" t="s">
        <v>308</v>
      </c>
      <c r="C246">
        <v>1.5840000000000001</v>
      </c>
      <c r="D246">
        <v>1.5431999999999999</v>
      </c>
      <c r="E246">
        <v>0.82</v>
      </c>
    </row>
    <row r="247" spans="1:5" x14ac:dyDescent="0.25">
      <c r="A247" t="s">
        <v>291</v>
      </c>
      <c r="B247" t="s">
        <v>309</v>
      </c>
      <c r="C247">
        <v>1.5840000000000001</v>
      </c>
      <c r="D247">
        <v>0.94699999999999995</v>
      </c>
      <c r="E247">
        <v>0.80720000000000003</v>
      </c>
    </row>
    <row r="248" spans="1:5" x14ac:dyDescent="0.25">
      <c r="A248" t="s">
        <v>291</v>
      </c>
      <c r="B248" t="s">
        <v>310</v>
      </c>
      <c r="C248">
        <v>1.5840000000000001</v>
      </c>
      <c r="D248">
        <v>1.1924999999999999</v>
      </c>
      <c r="E248">
        <v>0.71750000000000003</v>
      </c>
    </row>
    <row r="249" spans="1:5" x14ac:dyDescent="0.25">
      <c r="A249" t="s">
        <v>291</v>
      </c>
      <c r="B249" t="s">
        <v>311</v>
      </c>
      <c r="C249">
        <v>1.5840000000000001</v>
      </c>
      <c r="D249">
        <v>0.91190000000000004</v>
      </c>
      <c r="E249">
        <v>0.71750000000000003</v>
      </c>
    </row>
    <row r="250" spans="1:5" x14ac:dyDescent="0.25">
      <c r="A250" t="s">
        <v>291</v>
      </c>
      <c r="B250" t="s">
        <v>312</v>
      </c>
      <c r="C250">
        <v>1.5840000000000001</v>
      </c>
      <c r="D250">
        <v>1.0522</v>
      </c>
      <c r="E250">
        <v>0.92249999999999999</v>
      </c>
    </row>
    <row r="251" spans="1:5" x14ac:dyDescent="0.25">
      <c r="A251" t="s">
        <v>291</v>
      </c>
      <c r="B251" t="s">
        <v>313</v>
      </c>
      <c r="C251">
        <v>1.5840000000000001</v>
      </c>
      <c r="D251">
        <v>0.98199999999999998</v>
      </c>
      <c r="E251">
        <v>0.92249999999999999</v>
      </c>
    </row>
    <row r="252" spans="1:5" x14ac:dyDescent="0.25">
      <c r="A252" t="s">
        <v>291</v>
      </c>
      <c r="B252" t="s">
        <v>314</v>
      </c>
      <c r="C252">
        <v>1.5840000000000001</v>
      </c>
      <c r="D252">
        <v>0.94699999999999995</v>
      </c>
      <c r="E252">
        <v>1.4991000000000001</v>
      </c>
    </row>
    <row r="253" spans="1:5" x14ac:dyDescent="0.25">
      <c r="A253" t="s">
        <v>291</v>
      </c>
      <c r="B253" t="s">
        <v>315</v>
      </c>
      <c r="C253">
        <v>1.5840000000000001</v>
      </c>
      <c r="D253">
        <v>1.0330999999999999</v>
      </c>
      <c r="E253">
        <v>0.75480000000000003</v>
      </c>
    </row>
    <row r="254" spans="1:5" x14ac:dyDescent="0.25">
      <c r="A254" t="s">
        <v>291</v>
      </c>
      <c r="B254" t="s">
        <v>316</v>
      </c>
      <c r="C254">
        <v>1.5840000000000001</v>
      </c>
      <c r="D254">
        <v>1.1924999999999999</v>
      </c>
      <c r="E254">
        <v>1.0249999999999999</v>
      </c>
    </row>
    <row r="255" spans="1:5" x14ac:dyDescent="0.25">
      <c r="A255" t="s">
        <v>291</v>
      </c>
      <c r="B255" t="s">
        <v>317</v>
      </c>
      <c r="C255">
        <v>1.5840000000000001</v>
      </c>
      <c r="D255">
        <v>0.86809999999999998</v>
      </c>
      <c r="E255">
        <v>1.3837999999999999</v>
      </c>
    </row>
    <row r="256" spans="1:5" x14ac:dyDescent="0.25">
      <c r="A256" t="s">
        <v>291</v>
      </c>
      <c r="B256" t="s">
        <v>318</v>
      </c>
      <c r="C256">
        <v>1.5840000000000001</v>
      </c>
      <c r="D256">
        <v>0.63129999999999997</v>
      </c>
      <c r="E256">
        <v>1.1531</v>
      </c>
    </row>
    <row r="257" spans="1:5" x14ac:dyDescent="0.25">
      <c r="A257" t="s">
        <v>358</v>
      </c>
      <c r="B257" t="s">
        <v>336</v>
      </c>
      <c r="C257">
        <v>1.8667</v>
      </c>
      <c r="D257">
        <v>2.9464000000000001</v>
      </c>
      <c r="E257">
        <v>0.625</v>
      </c>
    </row>
    <row r="258" spans="1:5" x14ac:dyDescent="0.25">
      <c r="A258" t="s">
        <v>358</v>
      </c>
      <c r="B258" t="s">
        <v>335</v>
      </c>
      <c r="C258">
        <v>1.8667</v>
      </c>
      <c r="D258">
        <v>0.80359999999999998</v>
      </c>
      <c r="E258">
        <v>0.9375</v>
      </c>
    </row>
    <row r="259" spans="1:5" x14ac:dyDescent="0.25">
      <c r="A259" t="s">
        <v>358</v>
      </c>
      <c r="B259" t="s">
        <v>331</v>
      </c>
      <c r="C259">
        <v>1.8667</v>
      </c>
      <c r="D259">
        <v>0.53569999999999995</v>
      </c>
      <c r="E259">
        <v>1.25</v>
      </c>
    </row>
    <row r="260" spans="1:5" x14ac:dyDescent="0.25">
      <c r="A260" t="s">
        <v>358</v>
      </c>
      <c r="B260" t="s">
        <v>333</v>
      </c>
      <c r="C260">
        <v>1.8667</v>
      </c>
      <c r="D260">
        <v>0.53569999999999995</v>
      </c>
      <c r="E260">
        <v>0.9375</v>
      </c>
    </row>
    <row r="261" spans="1:5" x14ac:dyDescent="0.25">
      <c r="A261" t="s">
        <v>358</v>
      </c>
      <c r="B261" t="s">
        <v>329</v>
      </c>
      <c r="C261">
        <v>1.8667</v>
      </c>
      <c r="D261">
        <v>1.0713999999999999</v>
      </c>
      <c r="E261">
        <v>2.1875</v>
      </c>
    </row>
    <row r="262" spans="1:5" x14ac:dyDescent="0.25">
      <c r="A262" t="s">
        <v>358</v>
      </c>
      <c r="B262" t="s">
        <v>338</v>
      </c>
      <c r="C262">
        <v>1.8667</v>
      </c>
      <c r="D262">
        <v>0</v>
      </c>
      <c r="E262">
        <v>1.25</v>
      </c>
    </row>
    <row r="263" spans="1:5" x14ac:dyDescent="0.25">
      <c r="A263" t="s">
        <v>358</v>
      </c>
      <c r="B263" t="s">
        <v>337</v>
      </c>
      <c r="C263">
        <v>1.8667</v>
      </c>
      <c r="D263">
        <v>0.53569999999999995</v>
      </c>
      <c r="E263">
        <v>0.625</v>
      </c>
    </row>
    <row r="264" spans="1:5" x14ac:dyDescent="0.25">
      <c r="A264" t="s">
        <v>358</v>
      </c>
      <c r="B264" t="s">
        <v>332</v>
      </c>
      <c r="C264">
        <v>1.8667</v>
      </c>
      <c r="D264">
        <v>1.0713999999999999</v>
      </c>
      <c r="E264">
        <v>1.25</v>
      </c>
    </row>
    <row r="265" spans="1:5" x14ac:dyDescent="0.25">
      <c r="A265" t="s">
        <v>358</v>
      </c>
      <c r="B265" t="s">
        <v>330</v>
      </c>
      <c r="C265">
        <v>1.8667</v>
      </c>
      <c r="D265">
        <v>0</v>
      </c>
      <c r="E265">
        <v>0</v>
      </c>
    </row>
    <row r="266" spans="1:5" x14ac:dyDescent="0.25">
      <c r="A266" t="s">
        <v>358</v>
      </c>
      <c r="B266" t="s">
        <v>334</v>
      </c>
      <c r="C266">
        <v>1.8667</v>
      </c>
      <c r="D266">
        <v>1.6071</v>
      </c>
      <c r="E266">
        <v>0.625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441" activePane="bottomRight" state="frozen"/>
      <selection pane="topRight" activeCell="M1" sqref="M1"/>
      <selection pane="bottomLeft" activeCell="A2" sqref="A2"/>
      <selection pane="bottomRight" activeCell="K353" sqref="K353:L470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339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1.0216000000000001</v>
      </c>
      <c r="H2">
        <f>VLOOKUP(A2,away!$A$2:$E$405,3,FALSE)</f>
        <v>1.3068</v>
      </c>
      <c r="I2">
        <f>VLOOKUP(C2,away!$B$2:$E$405,3,FALSE)</f>
        <v>0.76519999999999999</v>
      </c>
      <c r="J2">
        <f>VLOOKUP(B2,home!$B$2:$E$405,4,FALSE)</f>
        <v>1.2508999999999999</v>
      </c>
      <c r="K2" s="3">
        <f>E2*F2*G2</f>
        <v>2.481013953792</v>
      </c>
      <c r="L2" s="3">
        <f>H2*I2*J2</f>
        <v>1.2508541670239999</v>
      </c>
      <c r="M2" s="5">
        <f>_xlfn.POISSON.DIST(0,$K2,FALSE) * _xlfn.POISSON.DIST(0,$L2,FALSE)</f>
        <v>2.3948056160593249E-2</v>
      </c>
      <c r="N2" s="5">
        <f>_xlfn.POISSON.DIST(1,K2,FALSE) * _xlfn.POISSON.DIST(0,L2,FALSE)</f>
        <v>5.9415461500626328E-2</v>
      </c>
      <c r="O2" s="5">
        <f>_xlfn.POISSON.DIST(0,K2,FALSE) * _xlfn.POISSON.DIST(1,L2,FALSE)</f>
        <v>2.9955525840602838E-2</v>
      </c>
      <c r="P2" s="5">
        <f>_xlfn.POISSON.DIST(1,K2,FALSE) * _xlfn.POISSON.DIST(1,L2,FALSE)</f>
        <v>7.4320077603712481E-2</v>
      </c>
      <c r="Q2" s="5">
        <f>_xlfn.POISSON.DIST(2,K2,FALSE) * _xlfn.POISSON.DIST(0,L2,FALSE)</f>
        <v>7.3705294527022652E-2</v>
      </c>
      <c r="R2" s="5">
        <f>_xlfn.POISSON.DIST(0,K2,FALSE) * _xlfn.POISSON.DIST(2,L2,FALSE)</f>
        <v>1.8734997161556587E-2</v>
      </c>
      <c r="S2" s="5">
        <f>_xlfn.POISSON.DIST(2,K2,FALSE) * _xlfn.POISSON.DIST(2,L2,FALSE)</f>
        <v>5.7660984027074959E-2</v>
      </c>
      <c r="T2" s="5">
        <f>_xlfn.POISSON.DIST(2,K2,FALSE) * _xlfn.POISSON.DIST(1,L2,FALSE)</f>
        <v>9.2194574790857492E-2</v>
      </c>
      <c r="U2" s="5">
        <f>_xlfn.POISSON.DIST(1,K2,FALSE) * _xlfn.POISSON.DIST(2,L2,FALSE)</f>
        <v>4.6481789382075409E-2</v>
      </c>
      <c r="V2" s="5">
        <f>_xlfn.POISSON.DIST(3,K2,FALSE) * _xlfn.POISSON.DIST(3,L2,FALSE)</f>
        <v>1.9882703069516533E-2</v>
      </c>
      <c r="W2" s="5">
        <f>_xlfn.POISSON.DIST(3,K2,FALSE) * _xlfn.POISSON.DIST(0,L2,FALSE)</f>
        <v>6.095462139663077E-2</v>
      </c>
      <c r="X2" s="5">
        <f>_xlfn.POISSON.DIST(3,K2,FALSE) * _xlfn.POISSON.DIST(1,L2,FALSE)</f>
        <v>7.6245342173345859E-2</v>
      </c>
      <c r="Y2" s="5">
        <f>_xlfn.POISSON.DIST(3,K2,FALSE) * _xlfn.POISSON.DIST(2,L2,FALSE)</f>
        <v>4.7685901986850202E-2</v>
      </c>
      <c r="Z2" s="5">
        <f>_xlfn.POISSON.DIST(0,K2,FALSE) * _xlfn.POISSON.DIST(3,L2,FALSE)</f>
        <v>7.8115830895719544E-3</v>
      </c>
      <c r="AA2" s="5">
        <f>_xlfn.POISSON.DIST(1,K2,FALSE) * _xlfn.POISSON.DIST(3,L2,FALSE)</f>
        <v>1.9380646646433644E-2</v>
      </c>
      <c r="AB2" s="5">
        <f>_xlfn.POISSON.DIST(2,K2,FALSE) * _xlfn.POISSON.DIST(3,L2,FALSE)</f>
        <v>2.4041827381656999E-2</v>
      </c>
      <c r="AC2" s="5">
        <f>_xlfn.POISSON.DIST(4,K2,FALSE) * _xlfn.POISSON.DIST(4,L2,FALSE)</f>
        <v>3.8564821952271435E-3</v>
      </c>
      <c r="AD2" s="5">
        <f>_xlfn.POISSON.DIST(4,K2,FALSE) * _xlfn.POISSON.DIST(0,L2,FALSE)</f>
        <v>3.7807316558287334E-2</v>
      </c>
      <c r="AE2" s="5">
        <f>_xlfn.POISSON.DIST(4,K2,FALSE) * _xlfn.POISSON.DIST(1,L2,FALSE)</f>
        <v>4.7291439460929174E-2</v>
      </c>
      <c r="AF2" s="5">
        <f>_xlfn.POISSON.DIST(4,K2,FALSE) * _xlfn.POISSON.DIST(2,L2,FALSE)</f>
        <v>2.9577347057133246E-2</v>
      </c>
      <c r="AG2" s="5">
        <f>_xlfn.POISSON.DIST(4,K2,FALSE) * _xlfn.POISSON.DIST(3,L2,FALSE)</f>
        <v>1.2332315938643385E-2</v>
      </c>
      <c r="AH2" s="5">
        <f>_xlfn.POISSON.DIST(0,K2,FALSE) * _xlfn.POISSON.DIST(4,L2,FALSE)</f>
        <v>2.4427878146613233E-3</v>
      </c>
      <c r="AI2" s="5">
        <f>_xlfn.POISSON.DIST(1,K2,FALSE) * _xlfn.POISSON.DIST(4,L2,FALSE)</f>
        <v>6.0605906543278101E-3</v>
      </c>
      <c r="AJ2" s="5">
        <f>_xlfn.POISSON.DIST(2,K2,FALSE) * _xlfn.POISSON.DIST(4,L2,FALSE)</f>
        <v>7.5182049908043428E-3</v>
      </c>
      <c r="AK2" s="5">
        <f>_xlfn.POISSON.DIST(3,K2,FALSE) * _xlfn.POISSON.DIST(4,L2,FALSE)</f>
        <v>6.2175904965514096E-3</v>
      </c>
      <c r="AL2" s="5">
        <f>_xlfn.POISSON.DIST(5,K2,FALSE) * _xlfn.POISSON.DIST(5,L2,FALSE)</f>
        <v>4.7872621327528487E-4</v>
      </c>
      <c r="AM2" s="5">
        <f>_xlfn.POISSON.DIST(5,K2,FALSE) * _xlfn.POISSON.DIST(0,L2,FALSE)</f>
        <v>1.8760095987308444E-2</v>
      </c>
      <c r="AN2" s="5">
        <f>_xlfn.POISSON.DIST(5,K2,FALSE) * _xlfn.POISSON.DIST(1,L2,FALSE)</f>
        <v>2.3466144239494984E-2</v>
      </c>
      <c r="AO2" s="5">
        <f>_xlfn.POISSON.DIST(5,K2,FALSE) * _xlfn.POISSON.DIST(2,L2,FALSE)</f>
        <v>1.4676362152979268E-2</v>
      </c>
      <c r="AP2" s="5">
        <f>_xlfn.POISSON.DIST(5,K2,FALSE) * _xlfn.POISSON.DIST(3,L2,FALSE)</f>
        <v>6.1193295852691454E-3</v>
      </c>
      <c r="AQ2" s="5">
        <f>_xlfn.POISSON.DIST(5,K2,FALSE) * _xlfn.POISSON.DIST(4,L2,FALSE)</f>
        <v>1.9135972277817897E-3</v>
      </c>
      <c r="AR2" s="5">
        <f>_xlfn.POISSON.DIST(0,K2,FALSE) * _xlfn.POISSON.DIST(5,L2,FALSE)</f>
        <v>6.1111426342491302E-4</v>
      </c>
      <c r="AS2" s="5">
        <f>_xlfn.POISSON.DIST(1,K2,FALSE) * _xlfn.POISSON.DIST(5,L2,FALSE)</f>
        <v>1.5161830149185292E-3</v>
      </c>
      <c r="AT2" s="5">
        <f>_xlfn.POISSON.DIST(2,K2,FALSE) * _xlfn.POISSON.DIST(5,L2,FALSE)</f>
        <v>1.8808356082576478E-3</v>
      </c>
      <c r="AU2" s="5">
        <f>_xlfn.POISSON.DIST(3,K2,FALSE) * _xlfn.POISSON.DIST(5,L2,FALSE)</f>
        <v>1.5554597962920292E-3</v>
      </c>
      <c r="AV2" s="5">
        <f>_xlfn.POISSON.DIST(4,K2,FALSE) * _xlfn.POISSON.DIST(5,L2,FALSE)</f>
        <v>9.6477936479074647E-4</v>
      </c>
      <c r="AW2" s="5">
        <f>_xlfn.POISSON.DIST(6,K2,FALSE) * _xlfn.POISSON.DIST(6,L2,FALSE)</f>
        <v>4.1268681547635167E-5</v>
      </c>
      <c r="AX2" s="5">
        <f>_xlfn.POISSON.DIST(6,K2,FALSE) * _xlfn.POISSON.DIST(0,L2,FALSE)</f>
        <v>7.757343319831596E-3</v>
      </c>
      <c r="AY2" s="5">
        <f>_xlfn.POISSON.DIST(6,K2,FALSE) * _xlfn.POISSON.DIST(1,L2,FALSE)</f>
        <v>9.7033052166471401E-3</v>
      </c>
      <c r="AZ2" s="5">
        <f>_xlfn.POISSON.DIST(6,K2,FALSE) * _xlfn.POISSON.DIST(2,L2,FALSE)</f>
        <v>6.0687098820743964E-3</v>
      </c>
      <c r="BA2" s="5">
        <f>_xlfn.POISSON.DIST(6,K2,FALSE) * _xlfn.POISSON.DIST(3,L2,FALSE)</f>
        <v>2.5303570148174949E-3</v>
      </c>
      <c r="BB2" s="5">
        <f>_xlfn.POISSON.DIST(6,K2,FALSE) * _xlfn.POISSON.DIST(4,L2,FALSE)</f>
        <v>7.9127690401071843E-4</v>
      </c>
      <c r="BC2" s="5">
        <f>_xlfn.POISSON.DIST(6,K2,FALSE) * _xlfn.POISSON.DIST(5,L2,FALSE)</f>
        <v>1.9795440253033122E-4</v>
      </c>
      <c r="BD2" s="5">
        <f>_xlfn.POISSON.DIST(0,K2,FALSE) * _xlfn.POISSON.DIST(6,L2,FALSE)</f>
        <v>1.2740247048880911E-4</v>
      </c>
      <c r="BE2" s="5">
        <f>_xlfn.POISSON.DIST(1,K2,FALSE) * _xlfn.POISSON.DIST(6,L2,FALSE)</f>
        <v>3.1608730703030889E-4</v>
      </c>
      <c r="BF2" s="5">
        <f>_xlfn.POISSON.DIST(2,K2,FALSE) * _xlfn.POISSON.DIST(6,L2,FALSE)</f>
        <v>3.9210850967936626E-4</v>
      </c>
      <c r="BG2" s="5">
        <f>_xlfn.POISSON.DIST(3,K2,FALSE) * _xlfn.POISSON.DIST(6,L2,FALSE)</f>
        <v>3.2427556130503105E-4</v>
      </c>
      <c r="BH2" s="5">
        <f>_xlfn.POISSON.DIST(4,K2,FALSE) * _xlfn.POISSON.DIST(6,L2,FALSE)</f>
        <v>2.0113304811787878E-4</v>
      </c>
      <c r="BI2" s="5">
        <f>_xlfn.POISSON.DIST(5,K2,FALSE) * _xlfn.POISSON.DIST(6,L2,FALSE)</f>
        <v>9.9802779789835017E-5</v>
      </c>
      <c r="BJ2" s="8">
        <f>SUM(N2,Q2,T2,W2,X2,Y2,AD2,AE2,AF2,AG2,AM2,AN2,AO2,AP2,AQ2,AX2,AY2,AZ2,BA2,BB2,BC2)</f>
        <v>0.6291940913230718</v>
      </c>
      <c r="BK2" s="8">
        <f>SUM(M2,P2,S2,V2,AC2,AL2,AY2)</f>
        <v>0.18985033448604677</v>
      </c>
      <c r="BL2" s="8">
        <f>SUM(O2,R2,U2,AA2,AB2,AH2,AI2,AJ2,AK2,AR2,AS2,AT2,AU2,AV2,BD2,BE2,BF2,BG2,BH2,BI2)</f>
        <v>0.1688231420927655</v>
      </c>
      <c r="BM2" s="8">
        <f>SUM(S2:BI2)</f>
        <v>0.70593770166224246</v>
      </c>
      <c r="BN2" s="8">
        <f>SUM(M2:R2)</f>
        <v>0.28007941279411408</v>
      </c>
    </row>
    <row r="3" spans="1:88" x14ac:dyDescent="0.25">
      <c r="A3" t="s">
        <v>351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0.68640000000000001</v>
      </c>
      <c r="H3">
        <f>VLOOKUP(A3,away!$A$2:$E$405,3,FALSE)</f>
        <v>1.599</v>
      </c>
      <c r="I3">
        <f>VLOOKUP(C3,away!$B$2:$E$405,3,FALSE)</f>
        <v>1.9934000000000001</v>
      </c>
      <c r="J3">
        <f>VLOOKUP(B3,home!$B$2:$E$405,4,FALSE)</f>
        <v>0.72929999999999995</v>
      </c>
      <c r="K3" s="3">
        <f t="shared" ref="K3:K8" si="0">E3*F3*G3</f>
        <v>1.3728200428799999</v>
      </c>
      <c r="L3" s="3">
        <f t="shared" ref="L3:L8" si="1">H3*I3*J3</f>
        <v>2.3246048053799999</v>
      </c>
      <c r="M3" s="5">
        <f>_xlfn.POISSON.DIST(0,K3,FALSE) * _xlfn.POISSON.DIST(0,L3,FALSE)</f>
        <v>2.4787275348837397E-2</v>
      </c>
      <c r="N3" s="5">
        <f>_xlfn.POISSON.DIST(1,K3,FALSE) * _xlfn.POISSON.DIST(0,L3,FALSE)</f>
        <v>3.4028468407269322E-2</v>
      </c>
      <c r="O3" s="5">
        <f>_xlfn.POISSON.DIST(0,K3,FALSE) * _xlfn.POISSON.DIST(1,L3,FALSE)</f>
        <v>5.7620619388184628E-2</v>
      </c>
      <c r="P3" s="5">
        <f>_xlfn.POISSON.DIST(1,K3,FALSE) * _xlfn.POISSON.DIST(1,L3,FALSE)</f>
        <v>7.9102741179259778E-2</v>
      </c>
      <c r="Q3" s="5">
        <f>_xlfn.POISSON.DIST(2,K3,FALSE) * _xlfn.POISSON.DIST(0,L3,FALSE)</f>
        <v>2.33574817290041E-2</v>
      </c>
      <c r="R3" s="5">
        <f>_xlfn.POISSON.DIST(0,K3,FALSE) * _xlfn.POISSON.DIST(2,L3,FALSE)</f>
        <v>6.6972584359373005E-2</v>
      </c>
      <c r="S3" s="5">
        <f>_xlfn.POISSON.DIST(2,K3,FALSE) * _xlfn.POISSON.DIST(2,L3,FALSE)</f>
        <v>6.3109433913300678E-2</v>
      </c>
      <c r="T3" s="5">
        <f>_xlfn.POISSON.DIST(2,K3,FALSE) * _xlfn.POISSON.DIST(1,L3,FALSE)</f>
        <v>5.4296914268818483E-2</v>
      </c>
      <c r="U3" s="5">
        <f>_xlfn.POISSON.DIST(1,K3,FALSE) * _xlfn.POISSON.DIST(2,L3,FALSE)</f>
        <v>9.1941306132018855E-2</v>
      </c>
      <c r="V3" s="5">
        <f>_xlfn.POISSON.DIST(3,K3,FALSE) * _xlfn.POISSON.DIST(3,L3,FALSE)</f>
        <v>2.2377652093028305E-2</v>
      </c>
      <c r="W3" s="5">
        <f>_xlfn.POISSON.DIST(3,K3,FALSE) * _xlfn.POISSON.DIST(0,L3,FALSE)</f>
        <v>1.0688539689593405E-2</v>
      </c>
      <c r="X3" s="5">
        <f>_xlfn.POISSON.DIST(3,K3,FALSE) * _xlfn.POISSON.DIST(1,L3,FALSE)</f>
        <v>2.4846630724923682E-2</v>
      </c>
      <c r="Y3" s="5">
        <f>_xlfn.POISSON.DIST(3,K3,FALSE) * _xlfn.POISSON.DIST(2,L3,FALSE)</f>
        <v>2.8879298590329974E-2</v>
      </c>
      <c r="Z3" s="5">
        <f>_xlfn.POISSON.DIST(0,K3,FALSE) * _xlfn.POISSON.DIST(3,L3,FALSE)</f>
        <v>5.189493047683863E-2</v>
      </c>
      <c r="AA3" s="5">
        <f>_xlfn.POISSON.DIST(1,K3,FALSE) * _xlfn.POISSON.DIST(3,L3,FALSE)</f>
        <v>7.1242400682468218E-2</v>
      </c>
      <c r="AB3" s="5">
        <f>_xlfn.POISSON.DIST(2,K3,FALSE) * _xlfn.POISSON.DIST(3,L3,FALSE)</f>
        <v>4.8901497779890092E-2</v>
      </c>
      <c r="AC3" s="5">
        <f>_xlfn.POISSON.DIST(4,K3,FALSE) * _xlfn.POISSON.DIST(4,L3,FALSE)</f>
        <v>4.4633123165082056E-3</v>
      </c>
      <c r="AD3" s="5">
        <f>_xlfn.POISSON.DIST(4,K3,FALSE) * _xlfn.POISSON.DIST(0,L3,FALSE)</f>
        <v>3.6683603787480506E-3</v>
      </c>
      <c r="AE3" s="5">
        <f>_xlfn.POISSON.DIST(4,K3,FALSE) * _xlfn.POISSON.DIST(1,L3,FALSE)</f>
        <v>8.5274881643033155E-3</v>
      </c>
      <c r="AF3" s="5">
        <f>_xlfn.POISSON.DIST(4,K3,FALSE) * _xlfn.POISSON.DIST(2,L3,FALSE)</f>
        <v>9.911519982280282E-3</v>
      </c>
      <c r="AG3" s="5">
        <f>_xlfn.POISSON.DIST(4,K3,FALSE) * _xlfn.POISSON.DIST(3,L3,FALSE)</f>
        <v>7.6801223264762108E-3</v>
      </c>
      <c r="AH3" s="5">
        <f>_xlfn.POISSON.DIST(0,K3,FALSE) * _xlfn.POISSON.DIST(4,L3,FALSE)</f>
        <v>3.0158801190330018E-2</v>
      </c>
      <c r="AI3" s="5">
        <f>_xlfn.POISSON.DIST(1,K3,FALSE) * _xlfn.POISSON.DIST(4,L3,FALSE)</f>
        <v>4.1402606743318249E-2</v>
      </c>
      <c r="AJ3" s="5">
        <f>_xlfn.POISSON.DIST(2,K3,FALSE) * _xlfn.POISSON.DIST(4,L3,FALSE)</f>
        <v>2.841916418235297E-2</v>
      </c>
      <c r="AK3" s="5">
        <f>_xlfn.POISSON.DIST(3,K3,FALSE) * _xlfn.POISSON.DIST(4,L3,FALSE)</f>
        <v>1.300479939714385E-2</v>
      </c>
      <c r="AL3" s="5">
        <f>_xlfn.POISSON.DIST(5,K3,FALSE) * _xlfn.POISSON.DIST(5,L3,FALSE)</f>
        <v>5.6974432890464577E-4</v>
      </c>
      <c r="AM3" s="5">
        <f>_xlfn.POISSON.DIST(5,K3,FALSE) * _xlfn.POISSON.DIST(0,L3,FALSE)</f>
        <v>1.007199730490438E-3</v>
      </c>
      <c r="AN3" s="5">
        <f>_xlfn.POISSON.DIST(5,K3,FALSE) * _xlfn.POISSON.DIST(1,L3,FALSE)</f>
        <v>2.3413413334755131E-3</v>
      </c>
      <c r="AO3" s="5">
        <f>_xlfn.POISSON.DIST(5,K3,FALSE) * _xlfn.POISSON.DIST(2,L3,FALSE)</f>
        <v>2.7213466574159974E-3</v>
      </c>
      <c r="AP3" s="5">
        <f>_xlfn.POISSON.DIST(5,K3,FALSE) * _xlfn.POISSON.DIST(3,L3,FALSE)</f>
        <v>2.1086851723113426E-3</v>
      </c>
      <c r="AQ3" s="5">
        <f>_xlfn.POISSON.DIST(5,K3,FALSE) * _xlfn.POISSON.DIST(4,L3,FALSE)</f>
        <v>1.2254649211471248E-3</v>
      </c>
      <c r="AR3" s="5">
        <f>_xlfn.POISSON.DIST(0,K3,FALSE) * _xlfn.POISSON.DIST(5,L3,FALSE)</f>
        <v>1.4021458834308243E-2</v>
      </c>
      <c r="AS3" s="5">
        <f>_xlfn.POISSON.DIST(1,K3,FALSE) * _xlfn.POISSON.DIST(5,L3,FALSE)</f>
        <v>1.9248939718155195E-2</v>
      </c>
      <c r="AT3" s="5">
        <f>_xlfn.POISSON.DIST(2,K3,FALSE) * _xlfn.POISSON.DIST(5,L3,FALSE)</f>
        <v>1.3212665124636177E-2</v>
      </c>
      <c r="AU3" s="5">
        <f>_xlfn.POISSON.DIST(3,K3,FALSE) * _xlfn.POISSON.DIST(5,L3,FALSE)</f>
        <v>6.0462038343207037E-3</v>
      </c>
      <c r="AV3" s="5">
        <f>_xlfn.POISSON.DIST(4,K3,FALSE) * _xlfn.POISSON.DIST(5,L3,FALSE)</f>
        <v>2.0750874517733425E-3</v>
      </c>
      <c r="AW3" s="5">
        <f>_xlfn.POISSON.DIST(6,K3,FALSE) * _xlfn.POISSON.DIST(6,L3,FALSE)</f>
        <v>5.0505683475624552E-5</v>
      </c>
      <c r="AX3" s="5">
        <f>_xlfn.POISSON.DIST(6,K3,FALSE) * _xlfn.POISSON.DIST(0,L3,FALSE)</f>
        <v>2.3045066286676762E-4</v>
      </c>
      <c r="AY3" s="5">
        <f>_xlfn.POISSON.DIST(6,K3,FALSE) * _xlfn.POISSON.DIST(1,L3,FALSE)</f>
        <v>5.3570671830309436E-4</v>
      </c>
      <c r="AZ3" s="5">
        <f>_xlfn.POISSON.DIST(6,K3,FALSE) * _xlfn.POISSON.DIST(2,L3,FALSE)</f>
        <v>6.2265320582086158E-4</v>
      </c>
      <c r="BA3" s="5">
        <f>_xlfn.POISSON.DIST(6,K3,FALSE) * _xlfn.POISSON.DIST(3,L3,FALSE)</f>
        <v>4.8247421144547901E-4</v>
      </c>
      <c r="BB3" s="5">
        <f>_xlfn.POISSON.DIST(6,K3,FALSE) * _xlfn.POISSON.DIST(4,L3,FALSE)</f>
        <v>2.8039046759952159E-4</v>
      </c>
      <c r="BC3" s="5">
        <f>_xlfn.POISSON.DIST(6,K3,FALSE) * _xlfn.POISSON.DIST(5,L3,FALSE)</f>
        <v>1.303594056729186E-4</v>
      </c>
      <c r="BD3" s="5">
        <f>_xlfn.POISSON.DIST(0,K3,FALSE) * _xlfn.POISSON.DIST(6,L3,FALSE)</f>
        <v>5.4323917641117972E-3</v>
      </c>
      <c r="BE3" s="5">
        <f>_xlfn.POISSON.DIST(1,K3,FALSE) * _xlfn.POISSON.DIST(6,L3,FALSE)</f>
        <v>7.4576962945489154E-3</v>
      </c>
      <c r="BF3" s="5">
        <f>_xlfn.POISSON.DIST(2,K3,FALSE) * _xlfn.POISSON.DIST(6,L3,FALSE)</f>
        <v>5.1190374734343307E-3</v>
      </c>
      <c r="BG3" s="5">
        <f>_xlfn.POISSON.DIST(3,K3,FALSE) * _xlfn.POISSON.DIST(6,L3,FALSE)</f>
        <v>2.3425057479281473E-3</v>
      </c>
      <c r="BH3" s="5">
        <f>_xlfn.POISSON.DIST(4,K3,FALSE) * _xlfn.POISSON.DIST(6,L3,FALSE)</f>
        <v>8.0395971032934149E-4</v>
      </c>
      <c r="BI3" s="5">
        <f>_xlfn.POISSON.DIST(5,K3,FALSE) * _xlfn.POISSON.DIST(6,L3,FALSE)</f>
        <v>2.2073840080162371E-4</v>
      </c>
      <c r="BJ3" s="8">
        <f>SUM(N3,Q3,T3,W3,X3,Y3,AD3,AE3,AF3,AG3,AM3,AN3,AO3,AP3,AQ3,AX3,AY3,AZ3,BA3,BB3,BC3)</f>
        <v>0.21757089674829586</v>
      </c>
      <c r="BK3" s="8">
        <f>SUM(M3,P3,S3,V3,AC3,AL3,AY3)</f>
        <v>0.19494586589814208</v>
      </c>
      <c r="BL3" s="8">
        <f>SUM(O3,R3,U3,AA3,AB3,AH3,AI3,AJ3,AK3,AR3,AS3,AT3,AU3,AV3,BD3,BE3,BF3,BG3,BH3,BI3)</f>
        <v>0.52564446420942779</v>
      </c>
      <c r="BM3" s="8">
        <f>SUM(S3:BI3)</f>
        <v>0.70370178588594889</v>
      </c>
      <c r="BN3" s="8">
        <f>SUM(M3:R3)</f>
        <v>0.28586917041192822</v>
      </c>
    </row>
    <row r="4" spans="1:88" x14ac:dyDescent="0.25">
      <c r="A4" t="s">
        <v>352</v>
      </c>
      <c r="B4" t="s">
        <v>158</v>
      </c>
      <c r="C4" t="s">
        <v>163</v>
      </c>
      <c r="D4" t="s">
        <v>67</v>
      </c>
      <c r="E4">
        <f>VLOOKUP(A4,home!$A$2:$E$405,3,FALSE)</f>
        <v>1.1839</v>
      </c>
      <c r="F4">
        <f>VLOOKUP(B4,home!$B$2:$E$405,3,FALSE)</f>
        <v>0.84470000000000001</v>
      </c>
      <c r="G4">
        <f>VLOOKUP(C4,away!$B$2:$E$405,4,FALSE)</f>
        <v>1.6487000000000001</v>
      </c>
      <c r="H4">
        <f>VLOOKUP(A4,away!$A$2:$E$405,3,FALSE)</f>
        <v>1.1839</v>
      </c>
      <c r="I4">
        <f>VLOOKUP(C4,away!$B$2:$E$405,3,FALSE)</f>
        <v>0.48270000000000002</v>
      </c>
      <c r="J4">
        <f>VLOOKUP(B4,home!$B$2:$E$405,4,FALSE)</f>
        <v>1.1414</v>
      </c>
      <c r="K4" s="3">
        <f t="shared" si="0"/>
        <v>1.6487664920710001</v>
      </c>
      <c r="L4" s="3">
        <f t="shared" si="1"/>
        <v>0.652274180142</v>
      </c>
      <c r="M4" s="5">
        <f t="shared" ref="M4:M8" si="2">_xlfn.POISSON.DIST(0,K4,FALSE) * _xlfn.POISSON.DIST(0,L4,FALSE)</f>
        <v>0.10015456140130249</v>
      </c>
      <c r="N4" s="5">
        <f t="shared" ref="N4:N8" si="3">_xlfn.POISSON.DIST(1,K4,FALSE) * _xlfn.POISSON.DIST(0,L4,FALSE)</f>
        <v>0.16513148486653509</v>
      </c>
      <c r="O4" s="5">
        <f t="shared" ref="O4:O8" si="4">_xlfn.POISSON.DIST(0,K4,FALSE) * _xlfn.POISSON.DIST(1,L4,FALSE)</f>
        <v>6.5328234425516191E-2</v>
      </c>
      <c r="P4" s="5">
        <f t="shared" ref="P4:P8" si="5">_xlfn.POISSON.DIST(1,K4,FALSE) * _xlfn.POISSON.DIST(1,L4,FALSE)</f>
        <v>0.10771100390695028</v>
      </c>
      <c r="Q4" s="5">
        <f t="shared" ref="Q4:Q8" si="6">_xlfn.POISSON.DIST(2,K4,FALSE) * _xlfn.POISSON.DIST(0,L4,FALSE)</f>
        <v>0.1361316295169363</v>
      </c>
      <c r="R4" s="5">
        <f t="shared" ref="R4:R8" si="7">_xlfn.POISSON.DIST(0,K4,FALSE) * _xlfn.POISSON.DIST(2,L4,FALSE)</f>
        <v>2.1305960275013972E-2</v>
      </c>
      <c r="S4" s="5">
        <f t="shared" ref="S4:S8" si="8">_xlfn.POISSON.DIST(2,K4,FALSE) * _xlfn.POISSON.DIST(2,L4,FALSE)</f>
        <v>2.8959390866276056E-2</v>
      </c>
      <c r="T4" s="5">
        <f t="shared" ref="T4:T8" si="9">_xlfn.POISSON.DIST(2,K4,FALSE) * _xlfn.POISSON.DIST(1,L4,FALSE)</f>
        <v>8.8795147034554128E-2</v>
      </c>
      <c r="U4" s="5">
        <f t="shared" ref="U4:U8" si="10">_xlfn.POISSON.DIST(1,K4,FALSE) * _xlfn.POISSON.DIST(2,L4,FALSE)</f>
        <v>3.5128553382838865E-2</v>
      </c>
      <c r="V4" s="5">
        <f t="shared" ref="V4:V8" si="11">_xlfn.POISSON.DIST(3,K4,FALSE) * _xlfn.POISSON.DIST(3,L4,FALSE)</f>
        <v>3.4604792822189108E-3</v>
      </c>
      <c r="W4" s="5">
        <f t="shared" ref="W4:W8" si="12">_xlfn.POISSON.DIST(3,K4,FALSE) * _xlfn.POISSON.DIST(0,L4,FALSE)</f>
        <v>7.4816423086182707E-2</v>
      </c>
      <c r="X4" s="5">
        <f t="shared" ref="X4:X8" si="13">_xlfn.POISSON.DIST(3,K4,FALSE) * _xlfn.POISSON.DIST(1,L4,FALSE)</f>
        <v>4.8800821029696836E-2</v>
      </c>
      <c r="Y4" s="5">
        <f t="shared" ref="Y4:Y8" si="14">_xlfn.POISSON.DIST(3,K4,FALSE) * _xlfn.POISSON.DIST(2,L4,FALSE)</f>
        <v>1.5915757763700984E-2</v>
      </c>
      <c r="Z4" s="5">
        <f t="shared" ref="Z4:Z8" si="15">_xlfn.POISSON.DIST(0,K4,FALSE) * _xlfn.POISSON.DIST(3,L4,FALSE)</f>
        <v>4.6324425901742546E-3</v>
      </c>
      <c r="AA4" s="5">
        <f t="shared" ref="AA4:AA8" si="16">_xlfn.POISSON.DIST(1,K4,FALSE) * _xlfn.POISSON.DIST(3,L4,FALSE)</f>
        <v>7.6378161191219028E-3</v>
      </c>
      <c r="AB4" s="5">
        <f t="shared" ref="AB4:AB8" si="17">_xlfn.POISSON.DIST(2,K4,FALSE) * _xlfn.POISSON.DIST(3,L4,FALSE)</f>
        <v>6.2964876449039808E-3</v>
      </c>
      <c r="AC4" s="5">
        <f t="shared" ref="AC4:AC8" si="18">_xlfn.POISSON.DIST(4,K4,FALSE) * _xlfn.POISSON.DIST(4,L4,FALSE)</f>
        <v>2.3259780450333664E-4</v>
      </c>
      <c r="AD4" s="5">
        <f t="shared" ref="AD4:AD8" si="19">_xlfn.POISSON.DIST(4,K4,FALSE) * _xlfn.POISSON.DIST(0,L4,FALSE)</f>
        <v>3.0838702860276301E-2</v>
      </c>
      <c r="AE4" s="5">
        <f t="shared" ref="AE4:AE8" si="20">_xlfn.POISSON.DIST(4,K4,FALSE) * _xlfn.POISSON.DIST(1,L4,FALSE)</f>
        <v>2.0115289624829478E-2</v>
      </c>
      <c r="AF4" s="5">
        <f t="shared" ref="AF4:AF8" si="21">_xlfn.POISSON.DIST(4,K4,FALSE) * _xlfn.POISSON.DIST(2,L4,FALSE)</f>
        <v>6.5603420241772611E-3</v>
      </c>
      <c r="AG4" s="5">
        <f t="shared" ref="AG4:AG8" si="22">_xlfn.POISSON.DIST(4,K4,FALSE) * _xlfn.POISSON.DIST(3,L4,FALSE)</f>
        <v>1.4263805717571109E-3</v>
      </c>
      <c r="AH4" s="5">
        <f t="shared" ref="AH4:AH8" si="23">_xlfn.POISSON.DIST(0,K4,FALSE) * _xlfn.POISSON.DIST(4,L4,FALSE)</f>
        <v>7.5540567314019843E-4</v>
      </c>
      <c r="AI4" s="5">
        <f t="shared" ref="AI4:AI8" si="24">_xlfn.POISSON.DIST(1,K4,FALSE) * _xlfn.POISSON.DIST(4,L4,FALSE)</f>
        <v>1.2454875617938974E-3</v>
      </c>
      <c r="AJ4" s="5">
        <f t="shared" ref="AJ4:AJ8" si="25">_xlfn.POISSON.DIST(2,K4,FALSE) * _xlfn.POISSON.DIST(4,L4,FALSE)</f>
        <v>1.0267590790884939E-3</v>
      </c>
      <c r="AK4" s="5">
        <f t="shared" ref="AK4:AK8" si="26">_xlfn.POISSON.DIST(3,K4,FALSE) * _xlfn.POISSON.DIST(4,L4,FALSE)</f>
        <v>5.6429532167692905E-4</v>
      </c>
      <c r="AL4" s="5">
        <f t="shared" ref="AL4:AL8" si="27">_xlfn.POISSON.DIST(5,K4,FALSE) * _xlfn.POISSON.DIST(5,L4,FALSE)</f>
        <v>1.0005871995873415E-5</v>
      </c>
      <c r="AM4" s="5">
        <f t="shared" ref="AM4:AM8" si="28">_xlfn.POISSON.DIST(5,K4,FALSE) * _xlfn.POISSON.DIST(0,L4,FALSE)</f>
        <v>1.0169163986991525E-2</v>
      </c>
      <c r="AN4" s="5">
        <f t="shared" ref="AN4:AN8" si="29">_xlfn.POISSON.DIST(5,K4,FALSE) * _xlfn.POISSON.DIST(1,L4,FALSE)</f>
        <v>6.6330831023444503E-3</v>
      </c>
      <c r="AO4" s="5">
        <f t="shared" ref="AO4:AO8" si="30">_xlfn.POISSON.DIST(5,K4,FALSE) * _xlfn.POISSON.DIST(2,L4,FALSE)</f>
        <v>2.1632944211977395E-3</v>
      </c>
      <c r="AP4" s="5">
        <f t="shared" ref="AP4:AP8" si="31">_xlfn.POISSON.DIST(5,K4,FALSE) * _xlfn.POISSON.DIST(3,L4,FALSE)</f>
        <v>4.703536983308394E-4</v>
      </c>
      <c r="AQ4" s="5">
        <f t="shared" ref="AQ4:AQ8" si="32">_xlfn.POISSON.DIST(5,K4,FALSE) * _xlfn.POISSON.DIST(4,L4,FALSE)</f>
        <v>7.6699893238876452E-5</v>
      </c>
      <c r="AR4" s="5">
        <f t="shared" ref="AR4:AR8" si="33">_xlfn.POISSON.DIST(0,K4,FALSE) * _xlfn.POISSON.DIST(5,L4,FALSE)</f>
        <v>9.8546323224427734E-5</v>
      </c>
      <c r="AS4" s="5">
        <f t="shared" ref="AS4:AS8" si="34">_xlfn.POISSON.DIST(1,K4,FALSE) * _xlfn.POISSON.DIST(5,L4,FALSE)</f>
        <v>1.6247987564923464E-4</v>
      </c>
      <c r="AT4" s="5">
        <f t="shared" ref="AT4:AT8" si="35">_xlfn.POISSON.DIST(2,K4,FALSE) * _xlfn.POISSON.DIST(5,L4,FALSE)</f>
        <v>1.3394568730316049E-4</v>
      </c>
      <c r="AU4" s="5">
        <f t="shared" ref="AU4:AU8" si="36">_xlfn.POISSON.DIST(3,K4,FALSE) * _xlfn.POISSON.DIST(5,L4,FALSE)</f>
        <v>7.3615053660957031E-5</v>
      </c>
      <c r="AV4" s="5">
        <f t="shared" ref="AV4:AV8" si="37">_xlfn.POISSON.DIST(4,K4,FALSE) * _xlfn.POISSON.DIST(5,L4,FALSE)</f>
        <v>3.0343508447048625E-5</v>
      </c>
      <c r="AW4" s="5">
        <f t="shared" ref="AW4:AW8" si="38">_xlfn.POISSON.DIST(6,K4,FALSE) * _xlfn.POISSON.DIST(6,L4,FALSE)</f>
        <v>2.9891092065904047E-7</v>
      </c>
      <c r="AX4" s="5">
        <f t="shared" ref="AX4:AX8" si="39">_xlfn.POISSON.DIST(6,K4,FALSE) * _xlfn.POISSON.DIST(0,L4,FALSE)</f>
        <v>2.794429472354463E-3</v>
      </c>
      <c r="AY4" s="5">
        <f t="shared" ref="AY4:AY8" si="40">_xlfn.POISSON.DIST(6,K4,FALSE) * _xlfn.POISSON.DIST(1,L4,FALSE)</f>
        <v>1.8227341930446494E-3</v>
      </c>
      <c r="AZ4" s="5">
        <f t="shared" ref="AZ4:AZ8" si="41">_xlfn.POISSON.DIST(6,K4,FALSE) * _xlfn.POISSON.DIST(2,L4,FALSE)</f>
        <v>5.9446122569249411E-4</v>
      </c>
      <c r="BA4" s="5">
        <f t="shared" ref="BA4:BA8" si="42">_xlfn.POISSON.DIST(6,K4,FALSE) * _xlfn.POISSON.DIST(3,L4,FALSE)</f>
        <v>1.2925056953826003E-4</v>
      </c>
      <c r="BB4" s="5">
        <f t="shared" ref="BB4:BB8" si="43">_xlfn.POISSON.DIST(6,K4,FALSE) * _xlfn.POISSON.DIST(4,L4,FALSE)</f>
        <v>2.1076702319613778E-5</v>
      </c>
      <c r="BC4" s="5">
        <f t="shared" ref="BC4:BC8" si="44">_xlfn.POISSON.DIST(6,K4,FALSE) * _xlfn.POISSON.DIST(5,L4,FALSE)</f>
        <v>2.7495577451246136E-6</v>
      </c>
      <c r="BD4" s="5">
        <f t="shared" ref="BD4:BD8" si="45">_xlfn.POISSON.DIST(0,K4,FALSE) * _xlfn.POISSON.DIST(6,L4,FALSE)</f>
        <v>1.0713203697870351E-5</v>
      </c>
      <c r="BE4" s="5">
        <f t="shared" ref="BE4:BE8" si="46">_xlfn.POISSON.DIST(1,K4,FALSE) * _xlfn.POISSON.DIST(6,L4,FALSE)</f>
        <v>1.7663571279779765E-5</v>
      </c>
      <c r="BF4" s="5">
        <f t="shared" ref="BF4:BF8" si="47">_xlfn.POISSON.DIST(2,K4,FALSE) * _xlfn.POISSON.DIST(6,L4,FALSE)</f>
        <v>1.4561552228204279E-5</v>
      </c>
      <c r="BG4" s="5">
        <f t="shared" ref="BG4:BG8" si="48">_xlfn.POISSON.DIST(3,K4,FALSE) * _xlfn.POISSON.DIST(6,L4,FALSE)</f>
        <v>8.0028664621350109E-6</v>
      </c>
      <c r="BH4" s="5">
        <f t="shared" ref="BH4:BH8" si="49">_xlfn.POISSON.DIST(4,K4,FALSE) * _xlfn.POISSON.DIST(6,L4,FALSE)</f>
        <v>3.2987145158217478E-6</v>
      </c>
      <c r="BI4" s="5">
        <f t="shared" ref="BI4:BI8" si="50">_xlfn.POISSON.DIST(5,K4,FALSE) * _xlfn.POISSON.DIST(6,L4,FALSE)</f>
        <v>1.087761992119021E-6</v>
      </c>
      <c r="BJ4" s="8">
        <f t="shared" ref="BJ4:BJ8" si="51">SUM(N4,Q4,T4,W4,X4,Y4,AD4,AE4,AF4,AG4,AM4,AN4,AO4,AP4,AQ4,AX4,AY4,AZ4,BA4,BB4,BC4)</f>
        <v>0.61340927520144439</v>
      </c>
      <c r="BK4" s="8">
        <f t="shared" ref="BK4:BK8" si="52">SUM(M4,P4,S4,V4,AC4,AL4,AY4)</f>
        <v>0.2423507733262916</v>
      </c>
      <c r="BL4" s="8">
        <f t="shared" ref="BL4:BL8" si="53">SUM(O4,R4,U4,AA4,AB4,AH4,AI4,AJ4,AK4,AR4,AS4,AT4,AU4,AV4,BD4,BE4,BF4,BG4,BH4,BI4)</f>
        <v>0.13984325760155519</v>
      </c>
      <c r="BM4" s="8">
        <f t="shared" ref="BM4:BM8" si="54">SUM(S4:BI4)</f>
        <v>0.40265043904508713</v>
      </c>
      <c r="BN4" s="8">
        <f t="shared" ref="BN4:BN8" si="55">SUM(M4:R4)</f>
        <v>0.59576287439225428</v>
      </c>
    </row>
    <row r="5" spans="1:88" x14ac:dyDescent="0.25">
      <c r="A5" t="s">
        <v>347</v>
      </c>
      <c r="B5" t="s">
        <v>321</v>
      </c>
      <c r="C5" t="s">
        <v>242</v>
      </c>
      <c r="D5" t="s">
        <v>67</v>
      </c>
      <c r="E5">
        <f>VLOOKUP(A5,home!$A$2:$E$405,3,FALSE)</f>
        <v>1.3846000000000001</v>
      </c>
      <c r="F5">
        <f>VLOOKUP(B5,home!$B$2:$E$405,3,FALSE)</f>
        <v>1.0832999999999999</v>
      </c>
      <c r="G5">
        <f>VLOOKUP(C5,away!$B$2:$E$405,4,FALSE)</f>
        <v>1.9258999999999999</v>
      </c>
      <c r="H5">
        <f>VLOOKUP(A5,away!$A$2:$E$405,3,FALSE)</f>
        <v>1.3846000000000001</v>
      </c>
      <c r="I5">
        <f>VLOOKUP(C5,away!$B$2:$E$405,3,FALSE)</f>
        <v>0</v>
      </c>
      <c r="J5">
        <f>VLOOKUP(B5,home!$B$2:$E$405,4,FALSE)</f>
        <v>1.4443999999999999</v>
      </c>
      <c r="K5" s="3">
        <f t="shared" si="0"/>
        <v>2.8887290149619997</v>
      </c>
      <c r="L5" s="3">
        <f t="shared" si="1"/>
        <v>0</v>
      </c>
      <c r="M5" s="5">
        <f t="shared" si="2"/>
        <v>5.5646894054194145E-2</v>
      </c>
      <c r="N5" s="5">
        <f t="shared" si="3"/>
        <v>0.16074879744686701</v>
      </c>
      <c r="O5" s="5">
        <f t="shared" si="4"/>
        <v>0</v>
      </c>
      <c r="P5" s="5">
        <f t="shared" si="5"/>
        <v>0</v>
      </c>
      <c r="Q5" s="5">
        <f t="shared" si="6"/>
        <v>0.23217985765250712</v>
      </c>
      <c r="R5" s="5">
        <f t="shared" si="7"/>
        <v>0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0.22356823049684804</v>
      </c>
      <c r="X5" s="5">
        <f t="shared" si="13"/>
        <v>0</v>
      </c>
      <c r="Y5" s="5">
        <f t="shared" si="14"/>
        <v>0</v>
      </c>
      <c r="Z5" s="5">
        <f t="shared" si="15"/>
        <v>0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0.16145700856498932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0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9.328110906213051E-2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0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4.4910641049268507E-2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0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0.91614564427261058</v>
      </c>
      <c r="BK5" s="8">
        <f t="shared" si="52"/>
        <v>5.5646894054194145E-2</v>
      </c>
      <c r="BL5" s="8">
        <f t="shared" si="53"/>
        <v>0</v>
      </c>
      <c r="BM5" s="8">
        <f t="shared" si="54"/>
        <v>0.52321698917323634</v>
      </c>
      <c r="BN5" s="8">
        <f t="shared" si="55"/>
        <v>0.44857554915356829</v>
      </c>
    </row>
    <row r="6" spans="1:88" x14ac:dyDescent="0.25">
      <c r="A6" t="s">
        <v>347</v>
      </c>
      <c r="B6" t="s">
        <v>235</v>
      </c>
      <c r="C6" t="s">
        <v>322</v>
      </c>
      <c r="D6" t="s">
        <v>67</v>
      </c>
      <c r="E6">
        <f>VLOOKUP(A6,home!$A$2:$E$405,3,FALSE)</f>
        <v>1.3846000000000001</v>
      </c>
      <c r="F6">
        <f>VLOOKUP(B6,home!$B$2:$E$405,3,FALSE)</f>
        <v>0.72219999999999995</v>
      </c>
      <c r="G6">
        <f>VLOOKUP(C6,away!$B$2:$E$405,4,FALSE)</f>
        <v>0.96289999999999998</v>
      </c>
      <c r="H6">
        <f>VLOOKUP(A6,away!$A$2:$E$405,3,FALSE)</f>
        <v>1.3846000000000001</v>
      </c>
      <c r="I6">
        <f>VLOOKUP(C6,away!$B$2:$E$405,3,FALSE)</f>
        <v>2.1667000000000001</v>
      </c>
      <c r="J6">
        <f>VLOOKUP(B6,home!$B$2:$E$405,4,FALSE)</f>
        <v>0</v>
      </c>
      <c r="K6" s="3">
        <f t="shared" si="0"/>
        <v>0.96285967374799997</v>
      </c>
      <c r="L6" s="3">
        <f t="shared" si="1"/>
        <v>0</v>
      </c>
      <c r="M6" s="5">
        <f t="shared" si="2"/>
        <v>0.38179950134756824</v>
      </c>
      <c r="N6" s="5">
        <f t="shared" si="3"/>
        <v>0.36761934330466867</v>
      </c>
      <c r="O6" s="5">
        <f t="shared" si="4"/>
        <v>0</v>
      </c>
      <c r="P6" s="5">
        <f t="shared" si="5"/>
        <v>0</v>
      </c>
      <c r="Q6" s="5">
        <f t="shared" si="6"/>
        <v>0.17698292047889361</v>
      </c>
      <c r="R6" s="5">
        <f t="shared" si="7"/>
        <v>0</v>
      </c>
      <c r="S6" s="5">
        <f t="shared" si="8"/>
        <v>0</v>
      </c>
      <c r="T6" s="5">
        <f t="shared" si="9"/>
        <v>0</v>
      </c>
      <c r="U6" s="5">
        <f t="shared" si="10"/>
        <v>0</v>
      </c>
      <c r="V6" s="5">
        <f t="shared" si="11"/>
        <v>0</v>
      </c>
      <c r="W6" s="5">
        <f t="shared" si="12"/>
        <v>5.6803239023758577E-2</v>
      </c>
      <c r="X6" s="5">
        <f t="shared" si="13"/>
        <v>0</v>
      </c>
      <c r="Y6" s="5">
        <f t="shared" si="14"/>
        <v>0</v>
      </c>
      <c r="Z6" s="5">
        <f t="shared" si="15"/>
        <v>0</v>
      </c>
      <c r="AA6" s="5">
        <f t="shared" si="16"/>
        <v>0</v>
      </c>
      <c r="AB6" s="5">
        <f t="shared" si="17"/>
        <v>0</v>
      </c>
      <c r="AC6" s="5">
        <f t="shared" si="18"/>
        <v>0</v>
      </c>
      <c r="AD6" s="5">
        <f t="shared" si="19"/>
        <v>1.3673387048561459E-2</v>
      </c>
      <c r="AE6" s="5">
        <f t="shared" si="20"/>
        <v>0</v>
      </c>
      <c r="AF6" s="5">
        <f t="shared" si="21"/>
        <v>0</v>
      </c>
      <c r="AG6" s="5">
        <f t="shared" si="22"/>
        <v>0</v>
      </c>
      <c r="AH6" s="5">
        <f t="shared" si="23"/>
        <v>0</v>
      </c>
      <c r="AI6" s="5">
        <f t="shared" si="24"/>
        <v>0</v>
      </c>
      <c r="AJ6" s="5">
        <f t="shared" si="25"/>
        <v>0</v>
      </c>
      <c r="AK6" s="5">
        <f t="shared" si="26"/>
        <v>0</v>
      </c>
      <c r="AL6" s="5">
        <f t="shared" si="27"/>
        <v>0</v>
      </c>
      <c r="AM6" s="5">
        <f t="shared" si="28"/>
        <v>2.6331105985216039E-3</v>
      </c>
      <c r="AN6" s="5">
        <f t="shared" si="29"/>
        <v>0</v>
      </c>
      <c r="AO6" s="5">
        <f t="shared" si="30"/>
        <v>0</v>
      </c>
      <c r="AP6" s="5">
        <f t="shared" si="31"/>
        <v>0</v>
      </c>
      <c r="AQ6" s="5">
        <f t="shared" si="32"/>
        <v>0</v>
      </c>
      <c r="AR6" s="5">
        <f t="shared" si="33"/>
        <v>0</v>
      </c>
      <c r="AS6" s="5">
        <f t="shared" si="34"/>
        <v>0</v>
      </c>
      <c r="AT6" s="5">
        <f t="shared" si="35"/>
        <v>0</v>
      </c>
      <c r="AU6" s="5">
        <f t="shared" si="36"/>
        <v>0</v>
      </c>
      <c r="AV6" s="5">
        <f t="shared" si="37"/>
        <v>0</v>
      </c>
      <c r="AW6" s="5">
        <f t="shared" si="38"/>
        <v>0</v>
      </c>
      <c r="AX6" s="5">
        <f t="shared" si="39"/>
        <v>4.2255266863915183E-4</v>
      </c>
      <c r="AY6" s="5">
        <f t="shared" si="40"/>
        <v>0</v>
      </c>
      <c r="AZ6" s="5">
        <f t="shared" si="41"/>
        <v>0</v>
      </c>
      <c r="BA6" s="5">
        <f t="shared" si="42"/>
        <v>0</v>
      </c>
      <c r="BB6" s="5">
        <f t="shared" si="43"/>
        <v>0</v>
      </c>
      <c r="BC6" s="5">
        <f t="shared" si="44"/>
        <v>0</v>
      </c>
      <c r="BD6" s="5">
        <f t="shared" si="45"/>
        <v>0</v>
      </c>
      <c r="BE6" s="5">
        <f t="shared" si="46"/>
        <v>0</v>
      </c>
      <c r="BF6" s="5">
        <f t="shared" si="47"/>
        <v>0</v>
      </c>
      <c r="BG6" s="5">
        <f t="shared" si="48"/>
        <v>0</v>
      </c>
      <c r="BH6" s="5">
        <f t="shared" si="49"/>
        <v>0</v>
      </c>
      <c r="BI6" s="5">
        <f t="shared" si="50"/>
        <v>0</v>
      </c>
      <c r="BJ6" s="8">
        <f t="shared" si="51"/>
        <v>0.618134553123043</v>
      </c>
      <c r="BK6" s="8">
        <f t="shared" si="52"/>
        <v>0.38179950134756824</v>
      </c>
      <c r="BL6" s="8">
        <f t="shared" si="53"/>
        <v>0</v>
      </c>
      <c r="BM6" s="8">
        <f t="shared" si="54"/>
        <v>7.3532289339480791E-2</v>
      </c>
      <c r="BN6" s="8">
        <f t="shared" si="55"/>
        <v>0.92640176513113059</v>
      </c>
    </row>
    <row r="7" spans="1:88" x14ac:dyDescent="0.25">
      <c r="A7" t="s">
        <v>348</v>
      </c>
      <c r="B7" t="s">
        <v>251</v>
      </c>
      <c r="C7" t="s">
        <v>260</v>
      </c>
      <c r="D7" t="s">
        <v>67</v>
      </c>
      <c r="E7">
        <f>VLOOKUP(A7,home!$A$2:$E$405,3,FALSE)</f>
        <v>1.2811999999999999</v>
      </c>
      <c r="F7">
        <f>VLOOKUP(B7,home!$B$2:$E$405,3,FALSE)</f>
        <v>0</v>
      </c>
      <c r="G7">
        <f>VLOOKUP(C7,away!$B$2:$E$405,4,FALSE)</f>
        <v>0.59260000000000002</v>
      </c>
      <c r="H7">
        <f>VLOOKUP(A7,away!$A$2:$E$405,3,FALSE)</f>
        <v>1.2811999999999999</v>
      </c>
      <c r="I7">
        <f>VLOOKUP(C7,away!$B$2:$E$405,3,FALSE)</f>
        <v>0.39029999999999998</v>
      </c>
      <c r="J7">
        <f>VLOOKUP(B7,home!$B$2:$E$405,4,FALSE)</f>
        <v>1.1851</v>
      </c>
      <c r="K7" s="3">
        <f t="shared" si="0"/>
        <v>0</v>
      </c>
      <c r="L7" s="3">
        <f t="shared" si="1"/>
        <v>0.59261205183599996</v>
      </c>
      <c r="M7" s="5">
        <f t="shared" si="2"/>
        <v>0.55288124252345061</v>
      </c>
      <c r="N7" s="5">
        <f t="shared" si="3"/>
        <v>0</v>
      </c>
      <c r="O7" s="5">
        <f t="shared" si="4"/>
        <v>0.32764408755345914</v>
      </c>
      <c r="P7" s="5">
        <f t="shared" si="5"/>
        <v>0</v>
      </c>
      <c r="Q7" s="5">
        <f t="shared" si="6"/>
        <v>0</v>
      </c>
      <c r="R7" s="5">
        <f t="shared" si="7"/>
        <v>9.7082917498494722E-2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5">
        <f t="shared" si="11"/>
        <v>0</v>
      </c>
      <c r="W7" s="5">
        <f t="shared" si="12"/>
        <v>0</v>
      </c>
      <c r="X7" s="5">
        <f t="shared" si="13"/>
        <v>0</v>
      </c>
      <c r="Y7" s="5">
        <f t="shared" si="14"/>
        <v>0</v>
      </c>
      <c r="Z7" s="5">
        <f t="shared" si="15"/>
        <v>1.9177502312336021E-2</v>
      </c>
      <c r="AA7" s="5">
        <f t="shared" si="16"/>
        <v>0</v>
      </c>
      <c r="AB7" s="5">
        <f t="shared" si="17"/>
        <v>0</v>
      </c>
      <c r="AC7" s="5">
        <f t="shared" si="18"/>
        <v>0</v>
      </c>
      <c r="AD7" s="5">
        <f t="shared" si="19"/>
        <v>0</v>
      </c>
      <c r="AE7" s="5">
        <f t="shared" si="20"/>
        <v>0</v>
      </c>
      <c r="AF7" s="5">
        <f t="shared" si="21"/>
        <v>0</v>
      </c>
      <c r="AG7" s="5">
        <f t="shared" si="22"/>
        <v>0</v>
      </c>
      <c r="AH7" s="5">
        <f t="shared" si="23"/>
        <v>2.8412047486007707E-3</v>
      </c>
      <c r="AI7" s="5">
        <f t="shared" si="24"/>
        <v>0</v>
      </c>
      <c r="AJ7" s="5">
        <f t="shared" si="25"/>
        <v>0</v>
      </c>
      <c r="AK7" s="5">
        <f t="shared" si="26"/>
        <v>0</v>
      </c>
      <c r="AL7" s="5">
        <f t="shared" si="27"/>
        <v>0</v>
      </c>
      <c r="AM7" s="5">
        <f t="shared" si="28"/>
        <v>0</v>
      </c>
      <c r="AN7" s="5">
        <f t="shared" si="29"/>
        <v>0</v>
      </c>
      <c r="AO7" s="5">
        <f t="shared" si="30"/>
        <v>0</v>
      </c>
      <c r="AP7" s="5">
        <f t="shared" si="31"/>
        <v>0</v>
      </c>
      <c r="AQ7" s="5">
        <f t="shared" si="32"/>
        <v>0</v>
      </c>
      <c r="AR7" s="5">
        <f t="shared" si="33"/>
        <v>3.3674643515089786E-4</v>
      </c>
      <c r="AS7" s="5">
        <f t="shared" si="34"/>
        <v>0</v>
      </c>
      <c r="AT7" s="5">
        <f t="shared" si="35"/>
        <v>0</v>
      </c>
      <c r="AU7" s="5">
        <f t="shared" si="36"/>
        <v>0</v>
      </c>
      <c r="AV7" s="5">
        <f t="shared" si="37"/>
        <v>0</v>
      </c>
      <c r="AW7" s="5">
        <f t="shared" si="38"/>
        <v>0</v>
      </c>
      <c r="AX7" s="5">
        <f t="shared" si="39"/>
        <v>0</v>
      </c>
      <c r="AY7" s="5">
        <f t="shared" si="40"/>
        <v>0</v>
      </c>
      <c r="AZ7" s="5">
        <f t="shared" si="41"/>
        <v>0</v>
      </c>
      <c r="BA7" s="5">
        <f t="shared" si="42"/>
        <v>0</v>
      </c>
      <c r="BB7" s="5">
        <f t="shared" si="43"/>
        <v>0</v>
      </c>
      <c r="BC7" s="5">
        <f t="shared" si="44"/>
        <v>0</v>
      </c>
      <c r="BD7" s="5">
        <f t="shared" si="45"/>
        <v>3.3259999313872003E-5</v>
      </c>
      <c r="BE7" s="5">
        <f t="shared" si="46"/>
        <v>0</v>
      </c>
      <c r="BF7" s="5">
        <f t="shared" si="47"/>
        <v>0</v>
      </c>
      <c r="BG7" s="5">
        <f t="shared" si="48"/>
        <v>0</v>
      </c>
      <c r="BH7" s="5">
        <f t="shared" si="49"/>
        <v>0</v>
      </c>
      <c r="BI7" s="5">
        <f t="shared" si="50"/>
        <v>0</v>
      </c>
      <c r="BJ7" s="8">
        <f t="shared" si="51"/>
        <v>0</v>
      </c>
      <c r="BK7" s="8">
        <f t="shared" si="52"/>
        <v>0.55288124252345061</v>
      </c>
      <c r="BL7" s="8">
        <f t="shared" si="53"/>
        <v>0.42793821623501943</v>
      </c>
      <c r="BM7" s="8">
        <f t="shared" si="54"/>
        <v>2.2388713495401561E-2</v>
      </c>
      <c r="BN7" s="8">
        <f t="shared" si="55"/>
        <v>0.97760824757540454</v>
      </c>
    </row>
    <row r="8" spans="1:88" x14ac:dyDescent="0.25">
      <c r="A8" t="s">
        <v>348</v>
      </c>
      <c r="B8" t="s">
        <v>257</v>
      </c>
      <c r="C8" t="s">
        <v>324</v>
      </c>
      <c r="D8" t="s">
        <v>67</v>
      </c>
      <c r="E8">
        <f>VLOOKUP(A8,home!$A$2:$E$405,3,FALSE)</f>
        <v>1.2811999999999999</v>
      </c>
      <c r="F8">
        <f>VLOOKUP(B8,home!$B$2:$E$405,3,FALSE)</f>
        <v>0</v>
      </c>
      <c r="G8">
        <f>VLOOKUP(C8,away!$B$2:$E$405,4,FALSE)</f>
        <v>0</v>
      </c>
      <c r="H8">
        <f>VLOOKUP(A8,away!$A$2:$E$405,3,FALSE)</f>
        <v>1.2811999999999999</v>
      </c>
      <c r="I8">
        <f>VLOOKUP(C8,away!$B$2:$E$405,3,FALSE)</f>
        <v>0.39029999999999998</v>
      </c>
      <c r="J8">
        <f>VLOOKUP(B8,home!$B$2:$E$405,4,FALSE)</f>
        <v>1.7777000000000001</v>
      </c>
      <c r="K8" s="3">
        <f t="shared" si="0"/>
        <v>0</v>
      </c>
      <c r="L8" s="3">
        <f t="shared" si="1"/>
        <v>0.88894308037199998</v>
      </c>
      <c r="M8" s="5">
        <f t="shared" si="2"/>
        <v>0.41109001232608894</v>
      </c>
      <c r="N8" s="5">
        <f t="shared" si="3"/>
        <v>0</v>
      </c>
      <c r="O8" s="5">
        <f t="shared" si="4"/>
        <v>0.36543562186731693</v>
      </c>
      <c r="P8" s="5">
        <f t="shared" si="5"/>
        <v>0</v>
      </c>
      <c r="Q8" s="5">
        <f t="shared" si="6"/>
        <v>0</v>
      </c>
      <c r="R8" s="5">
        <f t="shared" si="7"/>
        <v>0.16242573369019503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4.8129077346081378E-2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1.0696002567871956E-2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1.901627494070184E-3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2.8173976704980592E-4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0.41109001232608894</v>
      </c>
      <c r="BL8" s="8">
        <f t="shared" si="53"/>
        <v>0.54074072538650397</v>
      </c>
      <c r="BM8" s="8">
        <f t="shared" si="54"/>
        <v>6.1008447175073324E-2</v>
      </c>
      <c r="BN8" s="8">
        <f t="shared" si="55"/>
        <v>0.93895136788360101</v>
      </c>
    </row>
    <row r="9" spans="1:88" x14ac:dyDescent="0.25">
      <c r="A9" t="s">
        <v>349</v>
      </c>
      <c r="B9" t="s">
        <v>265</v>
      </c>
      <c r="C9" t="s">
        <v>264</v>
      </c>
      <c r="D9" t="s">
        <v>67</v>
      </c>
      <c r="E9">
        <f>VLOOKUP(A9,home!$A$2:$E$405,3,FALSE)</f>
        <v>1.2082999999999999</v>
      </c>
      <c r="F9">
        <f>VLOOKUP(B9,home!$B$2:$E$405,3,FALSE)</f>
        <v>0.8276</v>
      </c>
      <c r="G9">
        <f>VLOOKUP(C9,away!$B$2:$E$405,4,FALSE)</f>
        <v>0.64859999999999995</v>
      </c>
      <c r="H9">
        <f>VLOOKUP(A9,away!$A$2:$E$405,3,FALSE)</f>
        <v>1.2082999999999999</v>
      </c>
      <c r="I9">
        <f>VLOOKUP(C9,away!$B$2:$E$405,3,FALSE)</f>
        <v>1.6552</v>
      </c>
      <c r="J9">
        <f>VLOOKUP(B9,home!$B$2:$E$405,4,FALSE)</f>
        <v>1.9459</v>
      </c>
      <c r="K9" s="3">
        <f t="shared" ref="K9:K17" si="56">E9*F9*G9</f>
        <v>0.64859291728799995</v>
      </c>
      <c r="L9" s="3">
        <f t="shared" ref="L9:L17" si="57">H9*I9*J9</f>
        <v>3.8917575015439998</v>
      </c>
      <c r="M9" s="5">
        <f t="shared" ref="M9:M19" si="58">_xlfn.POISSON.DIST(0,K9,FALSE) * _xlfn.POISSON.DIST(0,L9,FALSE)</f>
        <v>1.0669667046100159E-2</v>
      </c>
      <c r="N9" s="5">
        <f t="shared" ref="N9:N19" si="59">_xlfn.POISSON.DIST(1,K9,FALSE) * _xlfn.POISSON.DIST(0,L9,FALSE)</f>
        <v>6.9202704759217387E-3</v>
      </c>
      <c r="O9" s="5">
        <f t="shared" ref="O9:O19" si="60">_xlfn.POISSON.DIST(0,K9,FALSE) * _xlfn.POISSON.DIST(1,L9,FALSE)</f>
        <v>4.1523756765637111E-2</v>
      </c>
      <c r="P9" s="5">
        <f t="shared" ref="P9:P19" si="61">_xlfn.POISSON.DIST(1,K9,FALSE) * _xlfn.POISSON.DIST(1,L9,FALSE)</f>
        <v>2.6932014537381897E-2</v>
      </c>
      <c r="Q9" s="5">
        <f t="shared" ref="Q9:Q19" si="62">_xlfn.POISSON.DIST(2,K9,FALSE) * _xlfn.POISSON.DIST(0,L9,FALSE)</f>
        <v>2.2442192082000479E-3</v>
      </c>
      <c r="R9" s="5">
        <f t="shared" ref="R9:R19" si="63">_xlfn.POISSON.DIST(0,K9,FALSE) * _xlfn.POISSON.DIST(2,L9,FALSE)</f>
        <v>8.0800195942478323E-2</v>
      </c>
      <c r="S9" s="5">
        <f t="shared" ref="S9:S19" si="64">_xlfn.POISSON.DIST(2,K9,FALSE) * _xlfn.POISSON.DIST(2,L9,FALSE)</f>
        <v>1.6995221217021586E-2</v>
      </c>
      <c r="T9" s="5">
        <f t="shared" ref="T9:T19" si="65">_xlfn.POISSON.DIST(2,K9,FALSE) * _xlfn.POISSON.DIST(1,L9,FALSE)</f>
        <v>8.7339569386216745E-3</v>
      </c>
      <c r="U9" s="5">
        <f t="shared" ref="U9:U19" si="66">_xlfn.POISSON.DIST(1,K9,FALSE) * _xlfn.POISSON.DIST(2,L9,FALSE)</f>
        <v>5.2406434803774035E-2</v>
      </c>
      <c r="V9" s="5">
        <f t="shared" ref="V9:V19" si="67">_xlfn.POISSON.DIST(3,K9,FALSE) * _xlfn.POISSON.DIST(3,L9,FALSE)</f>
        <v>4.7665295032190752E-3</v>
      </c>
      <c r="W9" s="5">
        <f t="shared" ref="W9:W19" si="68">_xlfn.POISSON.DIST(3,K9,FALSE) * _xlfn.POISSON.DIST(0,L9,FALSE)</f>
        <v>4.8519489442674484E-4</v>
      </c>
      <c r="X9" s="5">
        <f t="shared" ref="X9:X19" si="69">_xlfn.POISSON.DIST(3,K9,FALSE) * _xlfn.POISSON.DIST(1,L9,FALSE)</f>
        <v>1.8882608700961337E-3</v>
      </c>
      <c r="Y9" s="5">
        <f t="shared" ref="Y9:Y19" si="70">_xlfn.POISSON.DIST(3,K9,FALSE) * _xlfn.POISSON.DIST(2,L9,FALSE)</f>
        <v>3.6743267030343147E-3</v>
      </c>
      <c r="Z9" s="5">
        <f t="shared" ref="Z9:Z19" si="71">_xlfn.POISSON.DIST(0,K9,FALSE) * _xlfn.POISSON.DIST(3,L9,FALSE)</f>
        <v>0.10481825622845503</v>
      </c>
      <c r="AA9" s="5">
        <f t="shared" ref="AA9:AA19" si="72">_xlfn.POISSON.DIST(1,K9,FALSE) * _xlfn.POISSON.DIST(3,L9,FALSE)</f>
        <v>6.7984378592254716E-2</v>
      </c>
      <c r="AB9" s="5">
        <f t="shared" ref="AB9:AB19" si="73">_xlfn.POISSON.DIST(2,K9,FALSE) * _xlfn.POISSON.DIST(3,L9,FALSE)</f>
        <v>2.2047093220581168E-2</v>
      </c>
      <c r="AC9" s="5">
        <f t="shared" ref="AC9:AC19" si="74">_xlfn.POISSON.DIST(4,K9,FALSE) * _xlfn.POISSON.DIST(4,L9,FALSE)</f>
        <v>7.5196958653267454E-4</v>
      </c>
      <c r="AD9" s="5">
        <f t="shared" ref="AD9:AD19" si="75">_xlfn.POISSON.DIST(4,K9,FALSE) * _xlfn.POISSON.DIST(0,L9,FALSE)</f>
        <v>7.8673493007371401E-5</v>
      </c>
      <c r="AE9" s="5">
        <f t="shared" ref="AE9:AE19" si="76">_xlfn.POISSON.DIST(4,K9,FALSE) * _xlfn.POISSON.DIST(1,L9,FALSE)</f>
        <v>3.0617815658410711E-4</v>
      </c>
      <c r="AF9" s="5">
        <f t="shared" ref="AF9:AF19" si="77">_xlfn.POISSON.DIST(4,K9,FALSE) * _xlfn.POISSON.DIST(2,L9,FALSE)</f>
        <v>5.9578556884755612E-4</v>
      </c>
      <c r="AG9" s="5">
        <f t="shared" ref="AG9:AG19" si="78">_xlfn.POISSON.DIST(4,K9,FALSE) * _xlfn.POISSON.DIST(3,L9,FALSE)</f>
        <v>7.7288431895804525E-4</v>
      </c>
      <c r="AH9" s="5">
        <f t="shared" ref="AH9:AH19" si="79">_xlfn.POISSON.DIST(0,K9,FALSE) * _xlfn.POISSON.DIST(4,L9,FALSE)</f>
        <v>0.10198180874396273</v>
      </c>
      <c r="AI9" s="5">
        <f t="shared" ref="AI9:AI19" si="80">_xlfn.POISSON.DIST(1,K9,FALSE) * _xlfn.POISSON.DIST(4,L9,FALSE)</f>
        <v>6.6144678843553656E-2</v>
      </c>
      <c r="AJ9" s="5">
        <f t="shared" ref="AJ9:AJ19" si="81">_xlfn.POISSON.DIST(2,K9,FALSE) * _xlfn.POISSON.DIST(4,L9,FALSE)</f>
        <v>2.1450485107109157E-2</v>
      </c>
      <c r="AK9" s="5">
        <f t="shared" ref="AK9:AK19" si="82">_xlfn.POISSON.DIST(3,K9,FALSE) * _xlfn.POISSON.DIST(4,L9,FALSE)</f>
        <v>4.6375442376209077E-3</v>
      </c>
      <c r="AL9" s="5">
        <f t="shared" ref="AL9:AL19" si="83">_xlfn.POISSON.DIST(5,K9,FALSE) * _xlfn.POISSON.DIST(5,L9,FALSE)</f>
        <v>7.5923853101186764E-5</v>
      </c>
      <c r="AM9" s="5">
        <f t="shared" ref="AM9:AM19" si="84">_xlfn.POISSON.DIST(5,K9,FALSE) * _xlfn.POISSON.DIST(0,L9,FALSE)</f>
        <v>1.0205414068577619E-5</v>
      </c>
      <c r="AN9" s="5">
        <f t="shared" ref="AN9:AN19" si="85">_xlfn.POISSON.DIST(5,K9,FALSE) * _xlfn.POISSON.DIST(1,L9,FALSE)</f>
        <v>3.9716996757749625E-5</v>
      </c>
      <c r="AO9" s="5">
        <f t="shared" ref="AO9:AO19" si="86">_xlfn.POISSON.DIST(5,K9,FALSE) * _xlfn.POISSON.DIST(2,L9,FALSE)</f>
        <v>7.7284460035385424E-5</v>
      </c>
      <c r="AP9" s="5">
        <f t="shared" ref="AP9:AP19" si="87">_xlfn.POISSON.DIST(5,K9,FALSE) * _xlfn.POISSON.DIST(3,L9,FALSE)</f>
        <v>1.0025745903182957E-4</v>
      </c>
      <c r="AQ9" s="5">
        <f t="shared" ref="AQ9:AQ19" si="88">_xlfn.POISSON.DIST(5,K9,FALSE) * _xlfn.POISSON.DIST(4,L9,FALSE)</f>
        <v>9.7544429568215729E-5</v>
      </c>
      <c r="AR9" s="5">
        <f t="shared" ref="AR9:AR19" si="89">_xlfn.POISSON.DIST(0,K9,FALSE) * _xlfn.POISSON.DIST(5,L9,FALSE)</f>
        <v>7.9377693840068472E-2</v>
      </c>
      <c r="AS9" s="5">
        <f t="shared" ref="AS9:AS19" si="90">_xlfn.POISSON.DIST(1,K9,FALSE) * _xlfn.POISSON.DIST(5,L9,FALSE)</f>
        <v>5.1483810015323712E-2</v>
      </c>
      <c r="AT9" s="5">
        <f t="shared" ref="AT9:AT19" si="91">_xlfn.POISSON.DIST(2,K9,FALSE) * _xlfn.POISSON.DIST(5,L9,FALSE)</f>
        <v>1.6696017265469976E-2</v>
      </c>
      <c r="AU9" s="5">
        <f t="shared" ref="AU9:AU19" si="92">_xlfn.POISSON.DIST(3,K9,FALSE) * _xlfn.POISSON.DIST(5,L9,FALSE)</f>
        <v>3.6096395151006626E-3</v>
      </c>
      <c r="AV9" s="5">
        <f t="shared" ref="AV9:AV19" si="93">_xlfn.POISSON.DIST(4,K9,FALSE) * _xlfn.POISSON.DIST(5,L9,FALSE)</f>
        <v>5.8529665586429507E-4</v>
      </c>
      <c r="AW9" s="5">
        <f t="shared" ref="AW9:AW19" si="94">_xlfn.POISSON.DIST(6,K9,FALSE) * _xlfn.POISSON.DIST(6,L9,FALSE)</f>
        <v>5.3234565349820653E-6</v>
      </c>
      <c r="AX9" s="5">
        <f t="shared" ref="AX9:AX19" si="95">_xlfn.POISSON.DIST(6,K9,FALSE) * _xlfn.POISSON.DIST(0,L9,FALSE)</f>
        <v>1.1031932138117919E-6</v>
      </c>
      <c r="AY9" s="5">
        <f t="shared" ref="AY9:AY19" si="96">_xlfn.POISSON.DIST(6,K9,FALSE) * _xlfn.POISSON.DIST(1,L9,FALSE)</f>
        <v>4.2933604655044754E-6</v>
      </c>
      <c r="AZ9" s="5">
        <f t="shared" ref="AZ9:AZ19" si="97">_xlfn.POISSON.DIST(6,K9,FALSE) * _xlfn.POISSON.DIST(2,L9,FALSE)</f>
        <v>8.3543588992297408E-6</v>
      </c>
      <c r="BA9" s="5">
        <f t="shared" ref="BA9:BA19" si="98">_xlfn.POISSON.DIST(6,K9,FALSE) * _xlfn.POISSON.DIST(3,L9,FALSE)</f>
        <v>1.0837712972222739E-5</v>
      </c>
      <c r="BB9" s="5">
        <f t="shared" ref="BB9:BB19" si="99">_xlfn.POISSON.DIST(6,K9,FALSE) * _xlfn.POISSON.DIST(4,L9,FALSE)</f>
        <v>1.054443768980714E-5</v>
      </c>
      <c r="BC9" s="5">
        <f t="shared" ref="BC9:BC19" si="100">_xlfn.POISSON.DIST(6,K9,FALSE) * _xlfn.POISSON.DIST(5,L9,FALSE)</f>
        <v>8.207278895774042E-6</v>
      </c>
      <c r="BD9" s="5">
        <f t="shared" ref="BD9:BD19" si="101">_xlfn.POISSON.DIST(0,K9,FALSE) * _xlfn.POISSON.DIST(6,L9,FALSE)</f>
        <v>5.1486455909558242E-2</v>
      </c>
      <c r="BE9" s="5">
        <f t="shared" ref="BE9:BE19" si="102">_xlfn.POISSON.DIST(1,K9,FALSE) * _xlfn.POISSON.DIST(6,L9,FALSE)</f>
        <v>3.3393750639200366E-2</v>
      </c>
      <c r="BF9" s="5">
        <f t="shared" ref="BF9:BF19" si="103">_xlfn.POISSON.DIST(2,K9,FALSE) * _xlfn.POISSON.DIST(6,L9,FALSE)</f>
        <v>1.0829475073133489E-2</v>
      </c>
      <c r="BG9" s="5">
        <f t="shared" ref="BG9:BG19" si="104">_xlfn.POISSON.DIST(3,K9,FALSE) * _xlfn.POISSON.DIST(6,L9,FALSE)</f>
        <v>2.3413069434604422E-3</v>
      </c>
      <c r="BH9" s="5">
        <f t="shared" ref="BH9:BH19" si="105">_xlfn.POISSON.DIST(4,K9,FALSE) * _xlfn.POISSON.DIST(6,L9,FALSE)</f>
        <v>3.7963877518141462E-4</v>
      </c>
      <c r="BI9" s="5">
        <f t="shared" ref="BI9:BI19" si="106">_xlfn.POISSON.DIST(5,K9,FALSE) * _xlfn.POISSON.DIST(6,L9,FALSE)</f>
        <v>4.9246204142111387E-5</v>
      </c>
      <c r="BJ9" s="8">
        <f t="shared" ref="BJ9:BJ19" si="107">SUM(N9,Q9,T9,W9,X9,Y9,AD9,AE9,AF9,AG9,AM9,AN9,AO9,AP9,AQ9,AX9,AY9,AZ9,BA9,BB9,BC9)</f>
        <v>2.6068099729295836E-2</v>
      </c>
      <c r="BK9" s="8">
        <f t="shared" ref="BK9:BK19" si="108">SUM(M9,P9,S9,V9,AC9,AL9,AY9)</f>
        <v>6.0195619103822082E-2</v>
      </c>
      <c r="BL9" s="8">
        <f t="shared" ref="BL9:BL19" si="109">SUM(O9,R9,U9,AA9,AB9,AH9,AI9,AJ9,AK9,AR9,AS9,AT9,AU9,AV9,BD9,BE9,BF9,BG9,BH9,BI9)</f>
        <v>0.70920870709347505</v>
      </c>
      <c r="BM9" s="8">
        <f t="shared" ref="BM9:BM19" si="110">SUM(S9:BI9)</f>
        <v>0.73120158827539827</v>
      </c>
      <c r="BN9" s="8">
        <f t="shared" ref="BN9:BN19" si="111">SUM(M9:R9)</f>
        <v>0.16909012397571926</v>
      </c>
    </row>
    <row r="10" spans="1:88" x14ac:dyDescent="0.25">
      <c r="A10" t="s">
        <v>339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1.3134999999999999</v>
      </c>
      <c r="H10">
        <f>VLOOKUP(A10,away!$A$2:$E$405,3,FALSE)</f>
        <v>1.3068</v>
      </c>
      <c r="I10">
        <f>VLOOKUP(C10,away!$B$2:$E$405,3,FALSE)</f>
        <v>0.89280000000000004</v>
      </c>
      <c r="J10">
        <f>VLOOKUP(B10,home!$B$2:$E$405,4,FALSE)</f>
        <v>1.7513000000000001</v>
      </c>
      <c r="K10" s="3">
        <f t="shared" si="56"/>
        <v>1.5010633340999999</v>
      </c>
      <c r="L10" s="3">
        <f t="shared" si="57"/>
        <v>2.0432610443520001</v>
      </c>
      <c r="M10" s="5">
        <f t="shared" si="58"/>
        <v>2.8888133363348112E-2</v>
      </c>
      <c r="N10" s="5">
        <f t="shared" si="59"/>
        <v>4.3362917782312764E-2</v>
      </c>
      <c r="O10" s="5">
        <f t="shared" si="60"/>
        <v>5.9025997545374513E-2</v>
      </c>
      <c r="P10" s="5">
        <f t="shared" si="61"/>
        <v>8.8601760674038285E-2</v>
      </c>
      <c r="Q10" s="5">
        <f t="shared" si="62"/>
        <v>3.254524297131129E-2</v>
      </c>
      <c r="R10" s="5">
        <f t="shared" si="63"/>
        <v>6.030276069424028E-2</v>
      </c>
      <c r="S10" s="5">
        <f t="shared" si="64"/>
        <v>6.7936822845220693E-2</v>
      </c>
      <c r="T10" s="5">
        <f t="shared" si="65"/>
        <v>6.6498427142251085E-2</v>
      </c>
      <c r="U10" s="5">
        <f t="shared" si="66"/>
        <v>9.0518263023130749E-2</v>
      </c>
      <c r="V10" s="5">
        <f t="shared" si="67"/>
        <v>2.3151844403748657E-2</v>
      </c>
      <c r="W10" s="5">
        <f t="shared" si="68"/>
        <v>1.6284156974537039E-2</v>
      </c>
      <c r="X10" s="5">
        <f t="shared" si="69"/>
        <v>3.3272783586184455E-2</v>
      </c>
      <c r="Y10" s="5">
        <f t="shared" si="70"/>
        <v>3.3992491269402673E-2</v>
      </c>
      <c r="Z10" s="5">
        <f t="shared" si="71"/>
        <v>4.1071427264474054E-2</v>
      </c>
      <c r="AA10" s="5">
        <f t="shared" si="72"/>
        <v>6.1650813545857067E-2</v>
      </c>
      <c r="AB10" s="5">
        <f t="shared" si="73"/>
        <v>4.6270887865560828E-2</v>
      </c>
      <c r="AC10" s="5">
        <f t="shared" si="74"/>
        <v>4.4380121225357869E-3</v>
      </c>
      <c r="AD10" s="5">
        <f t="shared" si="75"/>
        <v>6.1108877403015828E-3</v>
      </c>
      <c r="AE10" s="5">
        <f t="shared" si="76"/>
        <v>1.2486138866166445E-2</v>
      </c>
      <c r="AF10" s="5">
        <f t="shared" si="77"/>
        <v>1.2756220569803677E-2</v>
      </c>
      <c r="AG10" s="5">
        <f t="shared" si="78"/>
        <v>8.6880961878138437E-3</v>
      </c>
      <c r="AH10" s="5">
        <f t="shared" si="79"/>
        <v>2.0979911841359115E-2</v>
      </c>
      <c r="AI10" s="5">
        <f t="shared" si="80"/>
        <v>3.1492176417714589E-2</v>
      </c>
      <c r="AJ10" s="5">
        <f t="shared" si="81"/>
        <v>2.3635875665820025E-2</v>
      </c>
      <c r="AK10" s="5">
        <f t="shared" si="82"/>
        <v>1.1826315443769622E-2</v>
      </c>
      <c r="AL10" s="5">
        <f t="shared" si="83"/>
        <v>5.4446673034027173E-4</v>
      </c>
      <c r="AM10" s="5">
        <f t="shared" si="84"/>
        <v>1.8345659051535828E-3</v>
      </c>
      <c r="AN10" s="5">
        <f t="shared" si="85"/>
        <v>3.7484970472966813E-3</v>
      </c>
      <c r="AO10" s="5">
        <f t="shared" si="86"/>
        <v>3.829578995804904E-3</v>
      </c>
      <c r="AP10" s="5">
        <f t="shared" si="87"/>
        <v>2.6082765261322711E-3</v>
      </c>
      <c r="AQ10" s="5">
        <f t="shared" si="88"/>
        <v>1.3323474546859577E-3</v>
      </c>
      <c r="AR10" s="5">
        <f t="shared" si="89"/>
        <v>8.573487315877662E-3</v>
      </c>
      <c r="AS10" s="5">
        <f t="shared" si="90"/>
        <v>1.2869347455235384E-2</v>
      </c>
      <c r="AT10" s="5">
        <f t="shared" si="91"/>
        <v>9.6588527994234882E-3</v>
      </c>
      <c r="AU10" s="5">
        <f t="shared" si="92"/>
        <v>4.8328499288945795E-3</v>
      </c>
      <c r="AV10" s="5">
        <f t="shared" si="93"/>
        <v>1.813603456867861E-3</v>
      </c>
      <c r="AW10" s="5">
        <f t="shared" si="94"/>
        <v>4.638651211499259E-5</v>
      </c>
      <c r="AX10" s="5">
        <f t="shared" si="95"/>
        <v>4.5896660236933697E-4</v>
      </c>
      <c r="AY10" s="5">
        <f t="shared" si="96"/>
        <v>9.3778857927986046E-4</v>
      </c>
      <c r="AZ10" s="5">
        <f t="shared" si="97"/>
        <v>9.5807343594037336E-4</v>
      </c>
      <c r="BA10" s="5">
        <f t="shared" si="98"/>
        <v>6.5253137642847891E-4</v>
      </c>
      <c r="BB10" s="5">
        <f t="shared" si="99"/>
        <v>3.3332298541842545E-4</v>
      </c>
      <c r="BC10" s="5">
        <f t="shared" si="100"/>
        <v>1.3621317425851568E-4</v>
      </c>
      <c r="BD10" s="5">
        <f t="shared" si="101"/>
        <v>2.9196454411298009E-3</v>
      </c>
      <c r="BE10" s="5">
        <f t="shared" si="102"/>
        <v>4.3825727202521647E-3</v>
      </c>
      <c r="BF10" s="5">
        <f t="shared" si="103"/>
        <v>3.2892596096987105E-3</v>
      </c>
      <c r="BG10" s="5">
        <f t="shared" si="104"/>
        <v>1.6457956654849371E-3</v>
      </c>
      <c r="BH10" s="5">
        <f t="shared" si="105"/>
        <v>6.1761088222003692E-4</v>
      </c>
      <c r="BI10" s="5">
        <f t="shared" si="106"/>
        <v>1.8541461000833029E-4</v>
      </c>
      <c r="BJ10" s="8">
        <f t="shared" si="107"/>
        <v>0.2828275251728532</v>
      </c>
      <c r="BK10" s="8">
        <f t="shared" si="108"/>
        <v>0.21449882871851167</v>
      </c>
      <c r="BL10" s="8">
        <f t="shared" si="109"/>
        <v>0.45649144192791974</v>
      </c>
      <c r="BM10" s="8">
        <f t="shared" si="110"/>
        <v>0.68127100798596862</v>
      </c>
      <c r="BN10" s="8">
        <f t="shared" si="111"/>
        <v>0.31272681303062527</v>
      </c>
    </row>
    <row r="11" spans="1:88" x14ac:dyDescent="0.25">
      <c r="A11" t="s">
        <v>339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1.3134999999999999</v>
      </c>
      <c r="H11">
        <f>VLOOKUP(A11,away!$A$2:$E$405,3,FALSE)</f>
        <v>1.3068</v>
      </c>
      <c r="I11">
        <f>VLOOKUP(C11,away!$B$2:$E$405,3,FALSE)</f>
        <v>1.4029</v>
      </c>
      <c r="J11">
        <f>VLOOKUP(B11,home!$B$2:$E$405,4,FALSE)</f>
        <v>0.48649999999999999</v>
      </c>
      <c r="K11" s="3">
        <f t="shared" si="56"/>
        <v>1.8972273335399996</v>
      </c>
      <c r="L11" s="3">
        <f t="shared" si="57"/>
        <v>0.89190517877999997</v>
      </c>
      <c r="M11" s="5">
        <f t="shared" si="58"/>
        <v>6.1474519178849052E-2</v>
      </c>
      <c r="N11" s="5">
        <f t="shared" si="59"/>
        <v>0.11663113810234134</v>
      </c>
      <c r="O11" s="5">
        <f t="shared" si="60"/>
        <v>5.4829442018625905E-2</v>
      </c>
      <c r="P11" s="5">
        <f t="shared" si="61"/>
        <v>0.10402391608048363</v>
      </c>
      <c r="Q11" s="5">
        <f t="shared" si="62"/>
        <v>0.11063789157482028</v>
      </c>
      <c r="R11" s="5">
        <f t="shared" si="63"/>
        <v>2.4451331643015089E-2</v>
      </c>
      <c r="S11" s="5">
        <f t="shared" si="64"/>
        <v>4.4005936367057311E-2</v>
      </c>
      <c r="T11" s="5">
        <f t="shared" si="65"/>
        <v>9.8678508464882339E-2</v>
      </c>
      <c r="U11" s="5">
        <f t="shared" si="66"/>
        <v>4.6389734734579732E-2</v>
      </c>
      <c r="V11" s="5">
        <f t="shared" si="67"/>
        <v>8.2738342339711071E-3</v>
      </c>
      <c r="W11" s="5">
        <f t="shared" si="68"/>
        <v>6.9968410673661302E-2</v>
      </c>
      <c r="X11" s="5">
        <f t="shared" si="69"/>
        <v>6.2405187830844346E-2</v>
      </c>
      <c r="Y11" s="5">
        <f t="shared" si="70"/>
        <v>2.7829755104534351E-2</v>
      </c>
      <c r="Z11" s="5">
        <f t="shared" si="71"/>
        <v>7.2694231068241473E-3</v>
      </c>
      <c r="AA11" s="5">
        <f t="shared" si="72"/>
        <v>1.3791748217334034E-2</v>
      </c>
      <c r="AB11" s="5">
        <f t="shared" si="73"/>
        <v>1.308304084761385E-2</v>
      </c>
      <c r="AC11" s="5">
        <f t="shared" si="74"/>
        <v>8.7503392616465571E-4</v>
      </c>
      <c r="AD11" s="5">
        <f t="shared" si="75"/>
        <v>3.3186495303605533E-2</v>
      </c>
      <c r="AE11" s="5">
        <f t="shared" si="76"/>
        <v>2.9599207026843925E-2</v>
      </c>
      <c r="AF11" s="5">
        <f t="shared" si="77"/>
        <v>1.3199843017511729E-2</v>
      </c>
      <c r="AG11" s="5">
        <f t="shared" si="78"/>
        <v>3.9243361154672439E-3</v>
      </c>
      <c r="AH11" s="5">
        <f t="shared" si="79"/>
        <v>1.6209090289298633E-3</v>
      </c>
      <c r="AI11" s="5">
        <f t="shared" si="80"/>
        <v>3.0752329148675144E-3</v>
      </c>
      <c r="AJ11" s="5">
        <f t="shared" si="81"/>
        <v>2.917207971544268E-3</v>
      </c>
      <c r="AK11" s="5">
        <f t="shared" si="82"/>
        <v>1.8448689004115211E-3</v>
      </c>
      <c r="AL11" s="5">
        <f t="shared" si="83"/>
        <v>5.9227437265907789E-5</v>
      </c>
      <c r="AM11" s="5">
        <f t="shared" si="84"/>
        <v>1.2592465198879436E-2</v>
      </c>
      <c r="AN11" s="5">
        <f t="shared" si="85"/>
        <v>1.1231284924487491E-2</v>
      </c>
      <c r="AO11" s="5">
        <f t="shared" si="86"/>
        <v>5.0086205942520669E-3</v>
      </c>
      <c r="AP11" s="5">
        <f t="shared" si="87"/>
        <v>1.4890715488525264E-3</v>
      </c>
      <c r="AQ11" s="5">
        <f t="shared" si="88"/>
        <v>3.3202765649888096E-4</v>
      </c>
      <c r="AR11" s="5">
        <f t="shared" si="89"/>
        <v>2.8913943144676124E-4</v>
      </c>
      <c r="AS11" s="5">
        <f t="shared" si="90"/>
        <v>5.4856323254501033E-4</v>
      </c>
      <c r="AT11" s="5">
        <f t="shared" si="91"/>
        <v>5.2037457947972645E-4</v>
      </c>
      <c r="AU11" s="5">
        <f t="shared" si="92"/>
        <v>3.2908962528944004E-4</v>
      </c>
      <c r="AV11" s="5">
        <f t="shared" si="93"/>
        <v>1.5608945807089056E-4</v>
      </c>
      <c r="AW11" s="5">
        <f t="shared" si="94"/>
        <v>2.78393120619906E-6</v>
      </c>
      <c r="AX11" s="5">
        <f t="shared" si="95"/>
        <v>3.9817948619942116E-3</v>
      </c>
      <c r="AY11" s="5">
        <f t="shared" si="96"/>
        <v>3.5513834582522326E-3</v>
      </c>
      <c r="AZ11" s="5">
        <f t="shared" si="97"/>
        <v>1.583748649124396E-3</v>
      </c>
      <c r="BA11" s="5">
        <f t="shared" si="98"/>
        <v>4.7085120734662592E-4</v>
      </c>
      <c r="BB11" s="5">
        <f t="shared" si="99"/>
        <v>1.049886575668178E-4</v>
      </c>
      <c r="BC11" s="5">
        <f t="shared" si="100"/>
        <v>1.872798547940097E-5</v>
      </c>
      <c r="BD11" s="5">
        <f t="shared" si="101"/>
        <v>4.2980826049478506E-5</v>
      </c>
      <c r="BE11" s="5">
        <f t="shared" si="102"/>
        <v>8.1544397999198652E-5</v>
      </c>
      <c r="BF11" s="5">
        <f t="shared" si="103"/>
        <v>7.7354130390572083E-5</v>
      </c>
      <c r="BG11" s="5">
        <f t="shared" si="104"/>
        <v>4.8919456846403518E-5</v>
      </c>
      <c r="BH11" s="5">
        <f t="shared" si="105"/>
        <v>2.3202832667731815E-5</v>
      </c>
      <c r="BI11" s="5">
        <f t="shared" si="106"/>
        <v>8.8042096705551158E-6</v>
      </c>
      <c r="BJ11" s="8">
        <f t="shared" si="107"/>
        <v>0.60642573795724641</v>
      </c>
      <c r="BK11" s="8">
        <f t="shared" si="108"/>
        <v>0.22226385068204385</v>
      </c>
      <c r="BL11" s="8">
        <f t="shared" si="109"/>
        <v>0.16412957845737758</v>
      </c>
      <c r="BM11" s="8">
        <f t="shared" si="110"/>
        <v>0.52449175207831067</v>
      </c>
      <c r="BN11" s="8">
        <f t="shared" si="111"/>
        <v>0.47204823859813533</v>
      </c>
    </row>
    <row r="12" spans="1:88" x14ac:dyDescent="0.25">
      <c r="A12" t="s">
        <v>339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1.6053999999999999</v>
      </c>
      <c r="H12">
        <f>VLOOKUP(A12,away!$A$2:$E$405,3,FALSE)</f>
        <v>1.3068</v>
      </c>
      <c r="I12">
        <f>VLOOKUP(C12,away!$B$2:$E$405,3,FALSE)</f>
        <v>0.3826</v>
      </c>
      <c r="J12">
        <f>VLOOKUP(B12,home!$B$2:$E$405,4,FALSE)</f>
        <v>1.1257999999999999</v>
      </c>
      <c r="K12" s="3">
        <f t="shared" si="56"/>
        <v>1.83464566164</v>
      </c>
      <c r="L12" s="3">
        <f t="shared" si="57"/>
        <v>0.5628793753439999</v>
      </c>
      <c r="M12" s="5">
        <f t="shared" si="58"/>
        <v>9.0942754941828075E-2</v>
      </c>
      <c r="N12" s="5">
        <f t="shared" si="59"/>
        <v>0.16684773081161455</v>
      </c>
      <c r="O12" s="5">
        <f t="shared" si="60"/>
        <v>5.1189801093718651E-2</v>
      </c>
      <c r="P12" s="5">
        <f t="shared" si="61"/>
        <v>9.3915146496805449E-2</v>
      </c>
      <c r="Q12" s="5">
        <f t="shared" si="62"/>
        <v>0.15305323274400362</v>
      </c>
      <c r="R12" s="5">
        <f t="shared" si="63"/>
        <v>1.4406841631807976E-2</v>
      </c>
      <c r="S12" s="5">
        <f t="shared" si="64"/>
        <v>2.4246172075934509E-2</v>
      </c>
      <c r="T12" s="5">
        <f t="shared" si="65"/>
        <v>8.6150508041324597E-2</v>
      </c>
      <c r="U12" s="5">
        <f t="shared" si="66"/>
        <v>2.6431449497731043E-2</v>
      </c>
      <c r="V12" s="5">
        <f t="shared" si="67"/>
        <v>2.7820709900355438E-3</v>
      </c>
      <c r="W12" s="5">
        <f t="shared" si="68"/>
        <v>9.3599483151254478E-2</v>
      </c>
      <c r="X12" s="5">
        <f t="shared" si="69"/>
        <v>5.2685218608699361E-2</v>
      </c>
      <c r="Y12" s="5">
        <f t="shared" si="70"/>
        <v>1.4827711470163386E-2</v>
      </c>
      <c r="Z12" s="5">
        <f t="shared" si="71"/>
        <v>2.7031046727973356E-3</v>
      </c>
      <c r="AA12" s="5">
        <f t="shared" si="72"/>
        <v>4.9592392609064439E-3</v>
      </c>
      <c r="AB12" s="5">
        <f t="shared" si="73"/>
        <v>4.5492233975283842E-3</v>
      </c>
      <c r="AC12" s="5">
        <f t="shared" si="74"/>
        <v>1.7956254786378296E-4</v>
      </c>
      <c r="AD12" s="5">
        <f t="shared" si="75"/>
        <v>4.2930471423798834E-2</v>
      </c>
      <c r="AE12" s="5">
        <f t="shared" si="76"/>
        <v>2.4164676938251323E-2</v>
      </c>
      <c r="AF12" s="5">
        <f t="shared" si="77"/>
        <v>6.8008991301962314E-3</v>
      </c>
      <c r="AG12" s="5">
        <f t="shared" si="78"/>
        <v>1.2760286180608026E-3</v>
      </c>
      <c r="AH12" s="5">
        <f t="shared" si="79"/>
        <v>3.8038046742840283E-4</v>
      </c>
      <c r="AI12" s="5">
        <f t="shared" si="80"/>
        <v>6.9786337434011463E-4</v>
      </c>
      <c r="AJ12" s="5">
        <f t="shared" si="81"/>
        <v>6.4016600607527132E-4</v>
      </c>
      <c r="AK12" s="5">
        <f t="shared" si="82"/>
        <v>3.9149259525846747E-4</v>
      </c>
      <c r="AL12" s="5">
        <f t="shared" si="83"/>
        <v>7.417256272367696E-6</v>
      </c>
      <c r="AM12" s="5">
        <f t="shared" si="84"/>
        <v>1.5752440629966495E-2</v>
      </c>
      <c r="AN12" s="5">
        <f t="shared" si="85"/>
        <v>8.8667239419389851E-3</v>
      </c>
      <c r="AO12" s="5">
        <f t="shared" si="86"/>
        <v>2.4954480168931517E-3</v>
      </c>
      <c r="AP12" s="5">
        <f t="shared" si="87"/>
        <v>4.6821207365074687E-4</v>
      </c>
      <c r="AQ12" s="5">
        <f t="shared" si="88"/>
        <v>6.5886729886262811E-5</v>
      </c>
      <c r="AR12" s="5">
        <f t="shared" si="89"/>
        <v>4.2821663979831636E-5</v>
      </c>
      <c r="AS12" s="5">
        <f t="shared" si="90"/>
        <v>7.8562580044803975E-5</v>
      </c>
      <c r="AT12" s="5">
        <f t="shared" si="91"/>
        <v>7.2067248323222431E-5</v>
      </c>
      <c r="AU12" s="5">
        <f t="shared" si="92"/>
        <v>4.4072621494177527E-5</v>
      </c>
      <c r="AV12" s="5">
        <f t="shared" si="93"/>
        <v>2.0214410955348656E-5</v>
      </c>
      <c r="AW12" s="5">
        <f t="shared" si="94"/>
        <v>2.1276898304181075E-7</v>
      </c>
      <c r="AX12" s="5">
        <f t="shared" si="95"/>
        <v>4.8166911436682861E-3</v>
      </c>
      <c r="AY12" s="5">
        <f t="shared" si="96"/>
        <v>2.7112161021729812E-3</v>
      </c>
      <c r="AZ12" s="5">
        <f t="shared" si="97"/>
        <v>7.6304381300686087E-4</v>
      </c>
      <c r="BA12" s="5">
        <f t="shared" si="98"/>
        <v>1.4316720827513526E-4</v>
      </c>
      <c r="BB12" s="5">
        <f t="shared" si="99"/>
        <v>2.0146467190913116E-5</v>
      </c>
      <c r="BC12" s="5">
        <f t="shared" si="100"/>
        <v>2.2680061735619136E-6</v>
      </c>
      <c r="BD12" s="5">
        <f t="shared" si="101"/>
        <v>4.017238578693046E-6</v>
      </c>
      <c r="BE12" s="5">
        <f t="shared" si="102"/>
        <v>7.3702093301720366E-6</v>
      </c>
      <c r="BF12" s="5">
        <f t="shared" si="103"/>
        <v>6.7608612864893897E-6</v>
      </c>
      <c r="BG12" s="5">
        <f t="shared" si="104"/>
        <v>4.1345949427358623E-6</v>
      </c>
      <c r="BH12" s="5">
        <f t="shared" si="105"/>
        <v>1.8963791685822589E-6</v>
      </c>
      <c r="BI12" s="5">
        <f t="shared" si="106"/>
        <v>6.9583676289278185E-7</v>
      </c>
      <c r="BJ12" s="8">
        <f t="shared" si="107"/>
        <v>0.67844120507019057</v>
      </c>
      <c r="BK12" s="8">
        <f t="shared" si="108"/>
        <v>0.21478434041091271</v>
      </c>
      <c r="BL12" s="8">
        <f t="shared" si="109"/>
        <v>0.10392907096966171</v>
      </c>
      <c r="BM12" s="8">
        <f t="shared" si="110"/>
        <v>0.42679121007059395</v>
      </c>
      <c r="BN12" s="8">
        <f t="shared" si="111"/>
        <v>0.57035550771977828</v>
      </c>
    </row>
    <row r="13" spans="1:88" x14ac:dyDescent="0.25">
      <c r="A13" t="s">
        <v>339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1.6053999999999999</v>
      </c>
      <c r="H13">
        <f>VLOOKUP(A13,away!$A$2:$E$405,3,FALSE)</f>
        <v>1.3068</v>
      </c>
      <c r="I13">
        <f>VLOOKUP(C13,away!$B$2:$E$405,3,FALSE)</f>
        <v>1.2754000000000001</v>
      </c>
      <c r="J13">
        <f>VLOOKUP(B13,home!$B$2:$E$405,4,FALSE)</f>
        <v>0.76619999999999999</v>
      </c>
      <c r="K13" s="3">
        <f t="shared" si="56"/>
        <v>2.207449016784</v>
      </c>
      <c r="L13" s="3">
        <f t="shared" si="57"/>
        <v>1.2770199620640001</v>
      </c>
      <c r="M13" s="5">
        <f t="shared" si="58"/>
        <v>3.067004054601145E-2</v>
      </c>
      <c r="N13" s="5">
        <f t="shared" si="59"/>
        <v>6.7702550848018392E-2</v>
      </c>
      <c r="O13" s="5">
        <f t="shared" si="60"/>
        <v>3.9166254014568885E-2</v>
      </c>
      <c r="P13" s="5">
        <f t="shared" si="61"/>
        <v>8.6457508915572481E-2</v>
      </c>
      <c r="Q13" s="5">
        <f t="shared" si="62"/>
        <v>7.472496465161349E-2</v>
      </c>
      <c r="R13" s="5">
        <f t="shared" si="63"/>
        <v>2.5008044107936885E-2</v>
      </c>
      <c r="S13" s="5">
        <f t="shared" si="64"/>
        <v>6.0929988311169574E-2</v>
      </c>
      <c r="T13" s="5">
        <f t="shared" si="65"/>
        <v>9.5425271524637201E-2</v>
      </c>
      <c r="U13" s="5">
        <f t="shared" si="66"/>
        <v>5.5203982377756179E-2</v>
      </c>
      <c r="V13" s="5">
        <f t="shared" si="67"/>
        <v>1.9084331570832645E-2</v>
      </c>
      <c r="W13" s="5">
        <f t="shared" si="68"/>
        <v>5.4983849916474446E-2</v>
      </c>
      <c r="X13" s="5">
        <f t="shared" si="69"/>
        <v>7.0215473934468864E-2</v>
      </c>
      <c r="Y13" s="5">
        <f t="shared" si="70"/>
        <v>4.4833280930050623E-2</v>
      </c>
      <c r="Z13" s="5">
        <f t="shared" si="71"/>
        <v>1.0645257179337472E-2</v>
      </c>
      <c r="AA13" s="5">
        <f t="shared" si="72"/>
        <v>2.3498862493941317E-2</v>
      </c>
      <c r="AB13" s="5">
        <f t="shared" si="73"/>
        <v>2.5936270453896588E-2</v>
      </c>
      <c r="AC13" s="5">
        <f t="shared" si="74"/>
        <v>3.3623687350072236E-3</v>
      </c>
      <c r="AD13" s="5">
        <f t="shared" si="75"/>
        <v>3.0343511359280144E-2</v>
      </c>
      <c r="AE13" s="5">
        <f t="shared" si="76"/>
        <v>3.8749269724916484E-2</v>
      </c>
      <c r="AF13" s="5">
        <f t="shared" si="77"/>
        <v>2.4741795477060288E-2</v>
      </c>
      <c r="AG13" s="5">
        <f t="shared" si="78"/>
        <v>1.0531922240503595E-2</v>
      </c>
      <c r="AH13" s="5">
        <f t="shared" si="79"/>
        <v>3.3985514798297641E-3</v>
      </c>
      <c r="AI13" s="5">
        <f t="shared" si="80"/>
        <v>7.5021291226400203E-3</v>
      </c>
      <c r="AJ13" s="5">
        <f t="shared" si="81"/>
        <v>8.2802837777791634E-3</v>
      </c>
      <c r="AK13" s="5">
        <f t="shared" si="82"/>
        <v>6.0927680946503728E-3</v>
      </c>
      <c r="AL13" s="5">
        <f t="shared" si="83"/>
        <v>3.7913484261387325E-4</v>
      </c>
      <c r="AM13" s="5">
        <f t="shared" si="84"/>
        <v>1.3396350863163412E-2</v>
      </c>
      <c r="AN13" s="5">
        <f t="shared" si="85"/>
        <v>1.7107407471072974E-2</v>
      </c>
      <c r="AO13" s="5">
        <f t="shared" si="86"/>
        <v>1.0923250419861506E-2</v>
      </c>
      <c r="AP13" s="5">
        <f t="shared" si="87"/>
        <v>4.6497362789290394E-3</v>
      </c>
      <c r="AQ13" s="5">
        <f t="shared" si="88"/>
        <v>1.484451511631391E-3</v>
      </c>
      <c r="AR13" s="5">
        <f t="shared" si="89"/>
        <v>8.6800361636895111E-4</v>
      </c>
      <c r="AS13" s="5">
        <f t="shared" si="90"/>
        <v>1.9160737295185976E-3</v>
      </c>
      <c r="AT13" s="5">
        <f t="shared" si="91"/>
        <v>2.1148175351557402E-3</v>
      </c>
      <c r="AU13" s="5">
        <f t="shared" si="92"/>
        <v>1.5561172962190336E-3</v>
      </c>
      <c r="AV13" s="5">
        <f t="shared" si="93"/>
        <v>8.5876239888482079E-4</v>
      </c>
      <c r="AW13" s="5">
        <f t="shared" si="94"/>
        <v>2.9687905935361046E-5</v>
      </c>
      <c r="AX13" s="5">
        <f t="shared" si="95"/>
        <v>4.928626923563926E-3</v>
      </c>
      <c r="AY13" s="5">
        <f t="shared" si="96"/>
        <v>6.293954966957214E-3</v>
      </c>
      <c r="AZ13" s="5">
        <f t="shared" si="97"/>
        <v>4.0187530665681146E-3</v>
      </c>
      <c r="BA13" s="5">
        <f t="shared" si="98"/>
        <v>1.7106759628711331E-3</v>
      </c>
      <c r="BB13" s="5">
        <f t="shared" si="99"/>
        <v>5.461418383023726E-4</v>
      </c>
      <c r="BC13" s="5">
        <f t="shared" si="100"/>
        <v>1.3948680592609181E-4</v>
      </c>
      <c r="BD13" s="5">
        <f t="shared" si="101"/>
        <v>1.8474299087448213E-4</v>
      </c>
      <c r="BE13" s="5">
        <f t="shared" si="102"/>
        <v>4.0781073356361105E-4</v>
      </c>
      <c r="BF13" s="5">
        <f t="shared" si="103"/>
        <v>4.5011070141947755E-4</v>
      </c>
      <c r="BG13" s="5">
        <f t="shared" si="104"/>
        <v>3.3119880843079409E-4</v>
      </c>
      <c r="BH13" s="5">
        <f t="shared" si="105"/>
        <v>1.8277612100764726E-4</v>
      </c>
      <c r="BI13" s="5">
        <f t="shared" si="106"/>
        <v>8.0693793721984834E-5</v>
      </c>
      <c r="BJ13" s="8">
        <f t="shared" si="107"/>
        <v>0.5774507267158705</v>
      </c>
      <c r="BK13" s="8">
        <f t="shared" si="108"/>
        <v>0.20717732788816448</v>
      </c>
      <c r="BL13" s="8">
        <f t="shared" si="109"/>
        <v>0.20303825364816439</v>
      </c>
      <c r="BM13" s="8">
        <f t="shared" si="110"/>
        <v>0.66831793528679351</v>
      </c>
      <c r="BN13" s="8">
        <f t="shared" si="111"/>
        <v>0.32372936308372158</v>
      </c>
    </row>
    <row r="14" spans="1:88" x14ac:dyDescent="0.25">
      <c r="A14" t="s">
        <v>351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0.85799999999999998</v>
      </c>
      <c r="H14">
        <f>VLOOKUP(A14,away!$A$2:$E$405,3,FALSE)</f>
        <v>1.599</v>
      </c>
      <c r="I14">
        <f>VLOOKUP(C14,away!$B$2:$E$405,3,FALSE)</f>
        <v>1.2507999999999999</v>
      </c>
      <c r="J14">
        <f>VLOOKUP(B14,home!$B$2:$E$405,4,FALSE)</f>
        <v>0.85799999999999998</v>
      </c>
      <c r="K14" s="3">
        <f t="shared" si="56"/>
        <v>0.91165545899999989</v>
      </c>
      <c r="L14" s="3">
        <f t="shared" si="57"/>
        <v>1.7160250535999997</v>
      </c>
      <c r="M14" s="5">
        <f t="shared" si="58"/>
        <v>7.2245841365586219E-2</v>
      </c>
      <c r="N14" s="5">
        <f t="shared" si="59"/>
        <v>6.5863315670984676E-2</v>
      </c>
      <c r="O14" s="5">
        <f t="shared" si="60"/>
        <v>0.12397567380175717</v>
      </c>
      <c r="P14" s="5">
        <f t="shared" si="61"/>
        <v>0.11302309980457517</v>
      </c>
      <c r="Q14" s="5">
        <f t="shared" si="62"/>
        <v>3.0022325639646706E-2</v>
      </c>
      <c r="R14" s="5">
        <f t="shared" si="63"/>
        <v>0.10637268114037823</v>
      </c>
      <c r="S14" s="5">
        <f t="shared" si="64"/>
        <v>4.42040013929434E-2</v>
      </c>
      <c r="T14" s="5">
        <f t="shared" si="65"/>
        <v>5.1519062964971385E-2</v>
      </c>
      <c r="U14" s="5">
        <f t="shared" si="66"/>
        <v>9.6975235450092137E-2</v>
      </c>
      <c r="V14" s="5">
        <f t="shared" si="67"/>
        <v>7.6837537047281437E-3</v>
      </c>
      <c r="W14" s="5">
        <f t="shared" si="68"/>
        <v>9.1233390204198649E-3</v>
      </c>
      <c r="X14" s="5">
        <f t="shared" si="69"/>
        <v>1.5655878331526967E-2</v>
      </c>
      <c r="Y14" s="5">
        <f t="shared" si="70"/>
        <v>1.343293972650682E-2</v>
      </c>
      <c r="Z14" s="5">
        <f t="shared" si="71"/>
        <v>6.0846061951831079E-2</v>
      </c>
      <c r="AA14" s="5">
        <f t="shared" si="72"/>
        <v>5.5470644537038982E-2</v>
      </c>
      <c r="AB14" s="5">
        <f t="shared" si="73"/>
        <v>2.5285057953220051E-2</v>
      </c>
      <c r="AC14" s="5">
        <f t="shared" si="74"/>
        <v>7.5129035580806004E-4</v>
      </c>
      <c r="AD14" s="5">
        <f t="shared" si="75"/>
        <v>2.0793354555683694E-3</v>
      </c>
      <c r="AE14" s="5">
        <f t="shared" si="76"/>
        <v>3.5681917365940909E-3</v>
      </c>
      <c r="AF14" s="5">
        <f t="shared" si="77"/>
        <v>3.0615532080219762E-3</v>
      </c>
      <c r="AG14" s="5">
        <f t="shared" si="78"/>
        <v>1.7512340026317207E-3</v>
      </c>
      <c r="AH14" s="5">
        <f t="shared" si="79"/>
        <v>2.6103341680559951E-2</v>
      </c>
      <c r="AI14" s="5">
        <f t="shared" si="80"/>
        <v>2.3797253941224707E-2</v>
      </c>
      <c r="AJ14" s="5">
        <f t="shared" si="81"/>
        <v>1.0847448232363383E-2</v>
      </c>
      <c r="AK14" s="5">
        <f t="shared" si="82"/>
        <v>3.2963784657513268E-3</v>
      </c>
      <c r="AL14" s="5">
        <f t="shared" si="83"/>
        <v>4.7013454760404788E-5</v>
      </c>
      <c r="AM14" s="5">
        <f t="shared" si="84"/>
        <v>3.791275038322313E-4</v>
      </c>
      <c r="AN14" s="5">
        <f t="shared" si="85"/>
        <v>6.5059229508493876E-4</v>
      </c>
      <c r="AO14" s="5">
        <f t="shared" si="86"/>
        <v>5.5821633902243951E-4</v>
      </c>
      <c r="AP14" s="5">
        <f t="shared" si="87"/>
        <v>3.1930440769712581E-4</v>
      </c>
      <c r="AQ14" s="5">
        <f t="shared" si="88"/>
        <v>1.369835908332941E-4</v>
      </c>
      <c r="AR14" s="5">
        <f t="shared" si="89"/>
        <v>8.9587976613044011E-3</v>
      </c>
      <c r="AS14" s="5">
        <f t="shared" si="90"/>
        <v>8.1673367940045885E-3</v>
      </c>
      <c r="AT14" s="5">
        <f t="shared" si="91"/>
        <v>3.7228985868729197E-3</v>
      </c>
      <c r="AU14" s="5">
        <f t="shared" si="92"/>
        <v>1.1313336066753612E-3</v>
      </c>
      <c r="AV14" s="5">
        <f t="shared" si="93"/>
        <v>2.5784661461893783E-4</v>
      </c>
      <c r="AW14" s="5">
        <f t="shared" si="94"/>
        <v>2.0430266254414055E-6</v>
      </c>
      <c r="AX14" s="5">
        <f t="shared" si="95"/>
        <v>5.760560975428282E-5</v>
      </c>
      <c r="AY14" s="5">
        <f t="shared" si="96"/>
        <v>9.8852669566253836E-5</v>
      </c>
      <c r="AZ14" s="5">
        <f t="shared" si="97"/>
        <v>8.4816828795466917E-5</v>
      </c>
      <c r="BA14" s="5">
        <f t="shared" si="98"/>
        <v>4.8515934393307708E-5</v>
      </c>
      <c r="BB14" s="5">
        <f t="shared" si="99"/>
        <v>2.0813639729432479E-5</v>
      </c>
      <c r="BC14" s="5">
        <f t="shared" si="100"/>
        <v>7.143345446462091E-6</v>
      </c>
      <c r="BD14" s="5">
        <f t="shared" si="101"/>
        <v>2.5622535394885749E-3</v>
      </c>
      <c r="BE14" s="5">
        <f t="shared" si="102"/>
        <v>2.3358924266168308E-3</v>
      </c>
      <c r="BF14" s="5">
        <f t="shared" si="103"/>
        <v>1.0647645411809949E-3</v>
      </c>
      <c r="BG14" s="5">
        <f t="shared" si="104"/>
        <v>3.2356613550576152E-4</v>
      </c>
      <c r="BH14" s="5">
        <f t="shared" si="105"/>
        <v>7.3745208445340273E-5</v>
      </c>
      <c r="BI14" s="5">
        <f t="shared" si="106"/>
        <v>1.3446044370857475E-5</v>
      </c>
      <c r="BJ14" s="8">
        <f t="shared" si="107"/>
        <v>0.19843914792102785</v>
      </c>
      <c r="BK14" s="8">
        <f t="shared" si="108"/>
        <v>0.23805385274796767</v>
      </c>
      <c r="BL14" s="8">
        <f t="shared" si="109"/>
        <v>0.50073559636147058</v>
      </c>
      <c r="BM14" s="8">
        <f t="shared" si="110"/>
        <v>0.48647491191642811</v>
      </c>
      <c r="BN14" s="8">
        <f t="shared" si="111"/>
        <v>0.51150293742292818</v>
      </c>
    </row>
    <row r="15" spans="1:88" x14ac:dyDescent="0.25">
      <c r="A15" t="s">
        <v>351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0.84789999999999999</v>
      </c>
      <c r="H15">
        <f>VLOOKUP(A15,away!$A$2:$E$405,3,FALSE)</f>
        <v>1.599</v>
      </c>
      <c r="I15">
        <f>VLOOKUP(C15,away!$B$2:$E$405,3,FALSE)</f>
        <v>0.69899999999999995</v>
      </c>
      <c r="J15">
        <f>VLOOKUP(B15,home!$B$2:$E$405,4,FALSE)</f>
        <v>0.60060000000000002</v>
      </c>
      <c r="K15" s="3">
        <f t="shared" si="56"/>
        <v>1.6958247586799997</v>
      </c>
      <c r="L15" s="3">
        <f t="shared" si="57"/>
        <v>0.6712912205999999</v>
      </c>
      <c r="M15" s="5">
        <f t="shared" si="58"/>
        <v>9.3750715770071505E-2</v>
      </c>
      <c r="N15" s="5">
        <f t="shared" si="59"/>
        <v>0.15898478494685875</v>
      </c>
      <c r="O15" s="5">
        <f t="shared" si="60"/>
        <v>6.2934032421414959E-2</v>
      </c>
      <c r="P15" s="5">
        <f t="shared" si="61"/>
        <v>0.10672509034380531</v>
      </c>
      <c r="Q15" s="5">
        <f t="shared" si="62"/>
        <v>0.1348051672831492</v>
      </c>
      <c r="R15" s="5">
        <f t="shared" si="63"/>
        <v>2.112353172072581E-2</v>
      </c>
      <c r="S15" s="5">
        <f t="shared" si="64"/>
        <v>3.0373754523721642E-2</v>
      </c>
      <c r="T15" s="5">
        <f t="shared" si="65"/>
        <v>9.0493525288692422E-2</v>
      </c>
      <c r="U15" s="5">
        <f t="shared" si="66"/>
        <v>3.5821808082769163E-2</v>
      </c>
      <c r="V15" s="5">
        <f t="shared" si="67"/>
        <v>3.8419163807595792E-3</v>
      </c>
      <c r="W15" s="5">
        <f t="shared" si="68"/>
        <v>7.6201980092254498E-2</v>
      </c>
      <c r="X15" s="5">
        <f t="shared" si="69"/>
        <v>5.1153720228266419E-2</v>
      </c>
      <c r="Y15" s="5">
        <f t="shared" si="70"/>
        <v>1.7169521645131934E-2</v>
      </c>
      <c r="Z15" s="5">
        <f t="shared" si="71"/>
        <v>4.7266804640629491E-3</v>
      </c>
      <c r="AA15" s="5">
        <f t="shared" si="72"/>
        <v>8.0156217573270194E-3</v>
      </c>
      <c r="AB15" s="5">
        <f t="shared" si="73"/>
        <v>6.7965449161446253E-3</v>
      </c>
      <c r="AC15" s="5">
        <f t="shared" si="74"/>
        <v>2.7335049488817282E-4</v>
      </c>
      <c r="AD15" s="5">
        <f t="shared" si="75"/>
        <v>3.2306301125221419E-2</v>
      </c>
      <c r="AE15" s="5">
        <f t="shared" si="76"/>
        <v>2.1686936315421037E-2</v>
      </c>
      <c r="AF15" s="5">
        <f t="shared" si="77"/>
        <v>7.2791249751267256E-3</v>
      </c>
      <c r="AG15" s="5">
        <f t="shared" si="78"/>
        <v>1.6288042298175883E-3</v>
      </c>
      <c r="AH15" s="5">
        <f t="shared" si="79"/>
        <v>7.9324477452674756E-4</v>
      </c>
      <c r="AI15" s="5">
        <f t="shared" si="80"/>
        <v>1.3452041283359922E-3</v>
      </c>
      <c r="AJ15" s="5">
        <f t="shared" si="81"/>
        <v>1.140615233155362E-3</v>
      </c>
      <c r="AK15" s="5">
        <f t="shared" si="82"/>
        <v>6.4476118417080772E-4</v>
      </c>
      <c r="AL15" s="5">
        <f t="shared" si="83"/>
        <v>1.2447203639069086E-5</v>
      </c>
      <c r="AM15" s="5">
        <f t="shared" si="84"/>
        <v>1.0957165061904403E-2</v>
      </c>
      <c r="AN15" s="5">
        <f t="shared" si="85"/>
        <v>7.3554487087214805E-3</v>
      </c>
      <c r="AO15" s="5">
        <f t="shared" si="86"/>
        <v>2.4688240708691678E-3</v>
      </c>
      <c r="AP15" s="5">
        <f t="shared" si="87"/>
        <v>5.5243330799347487E-4</v>
      </c>
      <c r="AQ15" s="5">
        <f t="shared" si="88"/>
        <v>9.2710907405758834E-5</v>
      </c>
      <c r="AR15" s="5">
        <f t="shared" si="89"/>
        <v>1.0649965058532644E-4</v>
      </c>
      <c r="AS15" s="5">
        <f t="shared" si="90"/>
        <v>1.8060474425336549E-4</v>
      </c>
      <c r="AT15" s="5">
        <f t="shared" si="91"/>
        <v>1.5313699841996333E-4</v>
      </c>
      <c r="AU15" s="5">
        <f t="shared" si="92"/>
        <v>8.65645044635046E-5</v>
      </c>
      <c r="AV15" s="5">
        <f t="shared" si="93"/>
        <v>3.6699557473019118E-5</v>
      </c>
      <c r="AW15" s="5">
        <f t="shared" si="94"/>
        <v>3.9360556758172471E-7</v>
      </c>
      <c r="AX15" s="5">
        <f t="shared" si="95"/>
        <v>3.0969052994868252E-3</v>
      </c>
      <c r="AY15" s="5">
        <f t="shared" si="96"/>
        <v>2.0789253385751195E-3</v>
      </c>
      <c r="AZ15" s="5">
        <f t="shared" si="97"/>
        <v>6.9778216403417999E-4</v>
      </c>
      <c r="BA15" s="5">
        <f t="shared" si="98"/>
        <v>1.5613834686913804E-4</v>
      </c>
      <c r="BB15" s="5">
        <f t="shared" si="99"/>
        <v>2.6203575363062454E-5</v>
      </c>
      <c r="BC15" s="5">
        <f t="shared" si="100"/>
        <v>3.5180460179108569E-6</v>
      </c>
      <c r="BD15" s="5">
        <f t="shared" si="101"/>
        <v>1.1915380072482879E-5</v>
      </c>
      <c r="BE15" s="5">
        <f t="shared" si="102"/>
        <v>2.0206396535998755E-5</v>
      </c>
      <c r="BF15" s="5">
        <f t="shared" si="103"/>
        <v>1.713325376472624E-5</v>
      </c>
      <c r="BG15" s="5">
        <f t="shared" si="104"/>
        <v>9.6849986436566901E-6</v>
      </c>
      <c r="BH15" s="5">
        <f t="shared" si="105"/>
        <v>4.1060151219238091E-6</v>
      </c>
      <c r="BI15" s="5">
        <f t="shared" si="106"/>
        <v>1.3926164206545744E-6</v>
      </c>
      <c r="BJ15" s="8">
        <f t="shared" si="107"/>
        <v>0.61919592095718057</v>
      </c>
      <c r="BK15" s="8">
        <f t="shared" si="108"/>
        <v>0.23705620005546044</v>
      </c>
      <c r="BL15" s="8">
        <f t="shared" si="109"/>
        <v>0.13924330833432508</v>
      </c>
      <c r="BM15" s="8">
        <f t="shared" si="110"/>
        <v>0.41982025559199576</v>
      </c>
      <c r="BN15" s="8">
        <f t="shared" si="111"/>
        <v>0.57832332248602547</v>
      </c>
    </row>
    <row r="16" spans="1:88" x14ac:dyDescent="0.25">
      <c r="A16" t="s">
        <v>351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1.1583000000000001</v>
      </c>
      <c r="H16">
        <f>VLOOKUP(A16,away!$A$2:$E$405,3,FALSE)</f>
        <v>1.599</v>
      </c>
      <c r="I16">
        <f>VLOOKUP(C16,away!$B$2:$E$405,3,FALSE)</f>
        <v>0.58630000000000004</v>
      </c>
      <c r="J16">
        <f>VLOOKUP(B16,home!$B$2:$E$405,4,FALSE)</f>
        <v>1.1153999999999999</v>
      </c>
      <c r="K16" s="3">
        <f t="shared" si="56"/>
        <v>2.0269619884800001</v>
      </c>
      <c r="L16" s="3">
        <f t="shared" si="57"/>
        <v>1.04568047298</v>
      </c>
      <c r="M16" s="5">
        <f t="shared" si="58"/>
        <v>4.6298650672368824E-2</v>
      </c>
      <c r="N16" s="5">
        <f t="shared" si="59"/>
        <v>9.3845605030805607E-2</v>
      </c>
      <c r="O16" s="5">
        <f t="shared" si="60"/>
        <v>4.8413594933418437E-2</v>
      </c>
      <c r="P16" s="5">
        <f t="shared" si="61"/>
        <v>9.8132516655707089E-2</v>
      </c>
      <c r="Q16" s="5">
        <f t="shared" si="62"/>
        <v>9.5110737091675224E-2</v>
      </c>
      <c r="R16" s="5">
        <f t="shared" si="63"/>
        <v>2.5312575424319556E-2</v>
      </c>
      <c r="S16" s="5">
        <f t="shared" si="64"/>
        <v>5.1999306056071705E-2</v>
      </c>
      <c r="T16" s="5">
        <f t="shared" si="65"/>
        <v>9.9455440547499385E-2</v>
      </c>
      <c r="U16" s="5">
        <f t="shared" si="66"/>
        <v>5.1307628215628745E-2</v>
      </c>
      <c r="V16" s="5">
        <f t="shared" si="67"/>
        <v>1.2246151870104421E-2</v>
      </c>
      <c r="W16" s="5">
        <f t="shared" si="68"/>
        <v>6.4261949593713508E-2</v>
      </c>
      <c r="X16" s="5">
        <f t="shared" si="69"/>
        <v>6.7197465845771256E-2</v>
      </c>
      <c r="Y16" s="5">
        <f t="shared" si="70"/>
        <v>3.5133538934331736E-2</v>
      </c>
      <c r="Z16" s="5">
        <f t="shared" si="71"/>
        <v>8.822955280681468E-3</v>
      </c>
      <c r="AA16" s="5">
        <f t="shared" si="72"/>
        <v>1.7883794980000225E-2</v>
      </c>
      <c r="AB16" s="5">
        <f t="shared" si="73"/>
        <v>1.8124886317114949E-2</v>
      </c>
      <c r="AC16" s="5">
        <f t="shared" si="74"/>
        <v>1.6222741982070141E-3</v>
      </c>
      <c r="AD16" s="5">
        <f t="shared" si="75"/>
        <v>3.2564132283018764E-2</v>
      </c>
      <c r="AE16" s="5">
        <f t="shared" si="76"/>
        <v>3.405167724789035E-2</v>
      </c>
      <c r="AF16" s="5">
        <f t="shared" si="77"/>
        <v>1.7803586985168138E-2</v>
      </c>
      <c r="AG16" s="5">
        <f t="shared" si="78"/>
        <v>6.2056210864637317E-3</v>
      </c>
      <c r="AH16" s="5">
        <f t="shared" si="79"/>
        <v>2.306498012746096E-3</v>
      </c>
      <c r="AI16" s="5">
        <f t="shared" si="80"/>
        <v>4.6751837983409952E-3</v>
      </c>
      <c r="AJ16" s="5">
        <f t="shared" si="81"/>
        <v>4.7382099241973724E-3</v>
      </c>
      <c r="AK16" s="5">
        <f t="shared" si="82"/>
        <v>3.2013904699289253E-3</v>
      </c>
      <c r="AL16" s="5">
        <f t="shared" si="83"/>
        <v>1.3753994767772657E-4</v>
      </c>
      <c r="AM16" s="5">
        <f t="shared" si="84"/>
        <v>1.3201251665102699E-2</v>
      </c>
      <c r="AN16" s="5">
        <f t="shared" si="85"/>
        <v>1.3804291085092605E-2</v>
      </c>
      <c r="AO16" s="5">
        <f t="shared" si="86"/>
        <v>7.217438815506615E-3</v>
      </c>
      <c r="AP16" s="5">
        <f t="shared" si="87"/>
        <v>2.51571161143439E-3</v>
      </c>
      <c r="AQ16" s="5">
        <f t="shared" si="88"/>
        <v>6.5765762693149757E-4</v>
      </c>
      <c r="AR16" s="5">
        <f t="shared" si="89"/>
        <v>4.8237198657915365E-4</v>
      </c>
      <c r="AS16" s="5">
        <f t="shared" si="90"/>
        <v>9.7774968110352924E-4</v>
      </c>
      <c r="AT16" s="5">
        <f t="shared" si="91"/>
        <v>9.9093071892264765E-4</v>
      </c>
      <c r="AU16" s="5">
        <f t="shared" si="92"/>
        <v>6.6952630015778875E-4</v>
      </c>
      <c r="AV16" s="5">
        <f t="shared" si="93"/>
        <v>3.3927609017687222E-4</v>
      </c>
      <c r="AW16" s="5">
        <f t="shared" si="94"/>
        <v>8.0978729103202261E-6</v>
      </c>
      <c r="AX16" s="5">
        <f t="shared" si="95"/>
        <v>4.4597392209202447E-3</v>
      </c>
      <c r="AY16" s="5">
        <f t="shared" si="96"/>
        <v>4.6634622178993385E-3</v>
      </c>
      <c r="AZ16" s="5">
        <f t="shared" si="97"/>
        <v>2.4382456888686695E-3</v>
      </c>
      <c r="BA16" s="5">
        <f t="shared" si="98"/>
        <v>8.4987530172587892E-4</v>
      </c>
      <c r="BB16" s="5">
        <f t="shared" si="99"/>
        <v>2.2217450187068431E-4</v>
      </c>
      <c r="BC16" s="5">
        <f t="shared" si="100"/>
        <v>4.6464707640046618E-5</v>
      </c>
      <c r="BD16" s="5">
        <f t="shared" si="101"/>
        <v>8.4067827846398576E-5</v>
      </c>
      <c r="BE16" s="5">
        <f t="shared" si="102"/>
        <v>1.7040229149873037E-4</v>
      </c>
      <c r="BF16" s="5">
        <f t="shared" si="103"/>
        <v>1.7269948380890758E-4</v>
      </c>
      <c r="BG16" s="5">
        <f t="shared" si="104"/>
        <v>1.1668509637025764E-4</v>
      </c>
      <c r="BH16" s="5">
        <f t="shared" si="105"/>
        <v>5.9129063741159461E-5</v>
      </c>
      <c r="BI16" s="5">
        <f t="shared" si="106"/>
        <v>2.3970472923548259E-5</v>
      </c>
      <c r="BJ16" s="8">
        <f t="shared" si="107"/>
        <v>0.59570606708933027</v>
      </c>
      <c r="BK16" s="8">
        <f t="shared" si="108"/>
        <v>0.21509990161803613</v>
      </c>
      <c r="BL16" s="8">
        <f t="shared" si="109"/>
        <v>0.1800505710888243</v>
      </c>
      <c r="BM16" s="8">
        <f t="shared" si="110"/>
        <v>0.58791045092358873</v>
      </c>
      <c r="BN16" s="8">
        <f t="shared" si="111"/>
        <v>0.40711367980829472</v>
      </c>
    </row>
    <row r="17" spans="1:66" x14ac:dyDescent="0.25">
      <c r="A17" t="s">
        <v>340</v>
      </c>
      <c r="B17" t="s">
        <v>123</v>
      </c>
      <c r="C17" t="s">
        <v>110</v>
      </c>
      <c r="D17" t="s">
        <v>68</v>
      </c>
      <c r="E17">
        <f>VLOOKUP(A17,home!$A$2:$E$405,3,FALSE)</f>
        <v>1.1721999999999999</v>
      </c>
      <c r="F17">
        <f>VLOOKUP(B17,home!$B$2:$E$405,3,FALSE)</f>
        <v>0.60940000000000005</v>
      </c>
      <c r="G17">
        <f>VLOOKUP(C17,away!$B$2:$E$405,4,FALSE)</f>
        <v>0.58979999999999999</v>
      </c>
      <c r="H17">
        <f>VLOOKUP(A17,away!$A$2:$E$405,3,FALSE)</f>
        <v>1.1721999999999999</v>
      </c>
      <c r="I17">
        <f>VLOOKUP(C17,away!$B$2:$E$405,3,FALSE)</f>
        <v>0.53320000000000001</v>
      </c>
      <c r="J17">
        <f>VLOOKUP(B17,home!$B$2:$E$405,4,FALSE)</f>
        <v>0.80889999999999995</v>
      </c>
      <c r="K17" s="3">
        <f t="shared" si="56"/>
        <v>0.421316953464</v>
      </c>
      <c r="L17" s="3">
        <f t="shared" si="57"/>
        <v>0.50557628365599994</v>
      </c>
      <c r="M17" s="5">
        <f t="shared" si="58"/>
        <v>0.39578140127794781</v>
      </c>
      <c r="N17" s="5">
        <f t="shared" si="59"/>
        <v>0.16674941422413786</v>
      </c>
      <c r="O17" s="5">
        <f t="shared" si="60"/>
        <v>0.20009768999826885</v>
      </c>
      <c r="P17" s="5">
        <f t="shared" si="61"/>
        <v>8.4304549145254537E-2</v>
      </c>
      <c r="Q17" s="5">
        <f t="shared" si="62"/>
        <v>3.5127177596410174E-2</v>
      </c>
      <c r="R17" s="5">
        <f t="shared" si="63"/>
        <v>5.0582323238737549E-2</v>
      </c>
      <c r="S17" s="5">
        <f t="shared" si="64"/>
        <v>4.4893828914369461E-3</v>
      </c>
      <c r="T17" s="5">
        <f t="shared" si="65"/>
        <v>1.7759467904517354E-2</v>
      </c>
      <c r="U17" s="5">
        <f t="shared" si="66"/>
        <v>2.1311190326076195E-2</v>
      </c>
      <c r="V17" s="5">
        <f t="shared" si="67"/>
        <v>1.062526489457011E-4</v>
      </c>
      <c r="W17" s="5">
        <f t="shared" si="68"/>
        <v>4.9332251495694699E-3</v>
      </c>
      <c r="X17" s="5">
        <f t="shared" si="69"/>
        <v>2.4941216375576466E-3</v>
      </c>
      <c r="Y17" s="5">
        <f t="shared" si="70"/>
        <v>6.3048437425120582E-4</v>
      </c>
      <c r="Z17" s="5">
        <f t="shared" si="71"/>
        <v>8.5244076672424864E-3</v>
      </c>
      <c r="AA17" s="5">
        <f t="shared" si="72"/>
        <v>3.5914774684477672E-3</v>
      </c>
      <c r="AB17" s="5">
        <f t="shared" si="73"/>
        <v>7.565751727205063E-4</v>
      </c>
      <c r="AC17" s="5">
        <f t="shared" si="74"/>
        <v>1.4145405828717871E-6</v>
      </c>
      <c r="AD17" s="5">
        <f t="shared" si="75"/>
        <v>5.1961284769214871E-4</v>
      </c>
      <c r="AE17" s="5">
        <f t="shared" si="76"/>
        <v>2.627039324761076E-4</v>
      </c>
      <c r="AF17" s="5">
        <f t="shared" si="77"/>
        <v>6.6408438941543613E-5</v>
      </c>
      <c r="AG17" s="5">
        <f t="shared" si="78"/>
        <v>1.1191510587820671E-5</v>
      </c>
      <c r="AH17" s="5">
        <f t="shared" si="79"/>
        <v>1.0774345871932918E-3</v>
      </c>
      <c r="AI17" s="5">
        <f t="shared" si="80"/>
        <v>4.5394145783302016E-4</v>
      </c>
      <c r="AJ17" s="5">
        <f t="shared" si="81"/>
        <v>9.5626616032607435E-5</v>
      </c>
      <c r="AK17" s="5">
        <f t="shared" si="82"/>
        <v>1.3429704845643289E-5</v>
      </c>
      <c r="AL17" s="5">
        <f t="shared" si="83"/>
        <v>1.2052330473500308E-8</v>
      </c>
      <c r="AM17" s="5">
        <f t="shared" si="84"/>
        <v>4.3784340394081906E-5</v>
      </c>
      <c r="AN17" s="5">
        <f t="shared" si="85"/>
        <v>2.2136324098769204E-5</v>
      </c>
      <c r="AO17" s="5">
        <f t="shared" si="86"/>
        <v>5.595800235830243E-6</v>
      </c>
      <c r="AP17" s="5">
        <f t="shared" si="87"/>
        <v>9.4303462910414085E-7</v>
      </c>
      <c r="AQ17" s="5">
        <f t="shared" si="88"/>
        <v>1.1919398578534644E-7</v>
      </c>
      <c r="AR17" s="5">
        <f t="shared" si="89"/>
        <v>1.0894507489512418E-4</v>
      </c>
      <c r="AS17" s="5">
        <f t="shared" si="90"/>
        <v>4.5900407049721028E-5</v>
      </c>
      <c r="AT17" s="5">
        <f t="shared" si="91"/>
        <v>9.6693098304729859E-6</v>
      </c>
      <c r="AU17" s="5">
        <f t="shared" si="92"/>
        <v>1.3579480532914618E-6</v>
      </c>
      <c r="AV17" s="5">
        <f t="shared" si="93"/>
        <v>1.4303163419378203E-7</v>
      </c>
      <c r="AW17" s="5">
        <f t="shared" si="94"/>
        <v>7.1312253250942699E-11</v>
      </c>
      <c r="AX17" s="5">
        <f t="shared" si="95"/>
        <v>3.0745141507108896E-6</v>
      </c>
      <c r="AY17" s="5">
        <f t="shared" si="96"/>
        <v>1.5544014383641943E-6</v>
      </c>
      <c r="AZ17" s="5">
        <f t="shared" si="97"/>
        <v>3.9293425125885504E-7</v>
      </c>
      <c r="BA17" s="5">
        <f t="shared" si="98"/>
        <v>6.6219412824201629E-8</v>
      </c>
      <c r="BB17" s="5">
        <f t="shared" si="99"/>
        <v>8.3697411603855794E-9</v>
      </c>
      <c r="BC17" s="5">
        <f t="shared" si="100"/>
        <v>8.4630852620607958E-10</v>
      </c>
      <c r="BD17" s="5">
        <f t="shared" si="101"/>
        <v>9.1800076813502443E-6</v>
      </c>
      <c r="BE17" s="5">
        <f t="shared" si="102"/>
        <v>3.8676928690826032E-6</v>
      </c>
      <c r="BF17" s="5">
        <f t="shared" si="103"/>
        <v>8.1476228826815995E-7</v>
      </c>
      <c r="BG17" s="5">
        <f t="shared" si="104"/>
        <v>1.144243883634995E-7</v>
      </c>
      <c r="BH17" s="5">
        <f t="shared" si="105"/>
        <v>1.2052233676822796E-8</v>
      </c>
      <c r="BI17" s="5">
        <f t="shared" si="106"/>
        <v>1.0155620750310406E-9</v>
      </c>
      <c r="BJ17" s="8">
        <f t="shared" si="107"/>
        <v>0.22863148359478772</v>
      </c>
      <c r="BK17" s="8">
        <f t="shared" si="108"/>
        <v>0.48468456695793671</v>
      </c>
      <c r="BL17" s="8">
        <f t="shared" si="109"/>
        <v>0.278159694296641</v>
      </c>
      <c r="BM17" s="8">
        <f t="shared" si="110"/>
        <v>6.7356042705725108E-2</v>
      </c>
      <c r="BN17" s="8">
        <f t="shared" si="111"/>
        <v>0.9326425554807567</v>
      </c>
    </row>
    <row r="18" spans="1:66" x14ac:dyDescent="0.25">
      <c r="A18" t="s">
        <v>340</v>
      </c>
      <c r="B18" t="s">
        <v>126</v>
      </c>
      <c r="C18" t="s">
        <v>121</v>
      </c>
      <c r="D18" t="s">
        <v>68</v>
      </c>
      <c r="E18">
        <f>VLOOKUP(A18,home!$A$2:$E$405,3,FALSE)</f>
        <v>1.1721999999999999</v>
      </c>
      <c r="F18">
        <f>VLOOKUP(B18,home!$B$2:$E$405,3,FALSE)</f>
        <v>1.8128</v>
      </c>
      <c r="G18">
        <f>VLOOKUP(C18,away!$B$2:$E$405,4,FALSE)</f>
        <v>0.94379999999999997</v>
      </c>
      <c r="H18">
        <f>VLOOKUP(A18,away!$A$2:$E$405,3,FALSE)</f>
        <v>1.1721999999999999</v>
      </c>
      <c r="I18">
        <f>VLOOKUP(C18,away!$B$2:$E$405,3,FALSE)</f>
        <v>0.56869999999999998</v>
      </c>
      <c r="J18">
        <f>VLOOKUP(B18,home!$B$2:$E$405,4,FALSE)</f>
        <v>1.1797</v>
      </c>
      <c r="K18" s="3">
        <f t="shared" ref="K18:K29" si="112">E18*F18*G18</f>
        <v>2.0055411742079996</v>
      </c>
      <c r="L18" s="3">
        <f t="shared" ref="L18:L29" si="113">H18*I18*J18</f>
        <v>0.78642357615799996</v>
      </c>
      <c r="M18" s="5">
        <f t="shared" si="58"/>
        <v>6.1300655035314205E-2</v>
      </c>
      <c r="N18" s="5">
        <f t="shared" si="59"/>
        <v>0.12294098767924358</v>
      </c>
      <c r="O18" s="5">
        <f t="shared" si="60"/>
        <v>4.8208280353699701E-2</v>
      </c>
      <c r="P18" s="5">
        <f t="shared" si="61"/>
        <v>9.6683691187107346E-2</v>
      </c>
      <c r="Q18" s="5">
        <f t="shared" si="62"/>
        <v>0.12328160639426072</v>
      </c>
      <c r="R18" s="5">
        <f t="shared" si="63"/>
        <v>1.8956064118091982E-2</v>
      </c>
      <c r="S18" s="5">
        <f t="shared" si="64"/>
        <v>3.8122496962629829E-2</v>
      </c>
      <c r="T18" s="5">
        <f t="shared" si="65"/>
        <v>9.6951561775077466E-2</v>
      </c>
      <c r="U18" s="5">
        <f t="shared" si="66"/>
        <v>3.8017167089760329E-2</v>
      </c>
      <c r="V18" s="5">
        <f t="shared" si="67"/>
        <v>6.680776397165385E-3</v>
      </c>
      <c r="W18" s="5">
        <f t="shared" si="68"/>
        <v>8.2415445882064675E-2</v>
      </c>
      <c r="X18" s="5">
        <f t="shared" si="69"/>
        <v>6.4813449681229415E-2</v>
      </c>
      <c r="Y18" s="5">
        <f t="shared" si="70"/>
        <v>2.5485412440724508E-2</v>
      </c>
      <c r="Z18" s="5">
        <f t="shared" si="71"/>
        <v>4.9691652445434152E-3</v>
      </c>
      <c r="AA18" s="5">
        <f t="shared" si="72"/>
        <v>9.9658654993751827E-3</v>
      </c>
      <c r="AB18" s="5">
        <f t="shared" si="73"/>
        <v>9.993476797807951E-3</v>
      </c>
      <c r="AC18" s="5">
        <f t="shared" si="74"/>
        <v>6.5855956361880372E-4</v>
      </c>
      <c r="AD18" s="5">
        <f t="shared" si="75"/>
        <v>4.1321892526797972E-2</v>
      </c>
      <c r="AE18" s="5">
        <f t="shared" si="76"/>
        <v>3.2496510494540991E-2</v>
      </c>
      <c r="AF18" s="5">
        <f t="shared" si="77"/>
        <v>1.277801099788645E-2</v>
      </c>
      <c r="AG18" s="5">
        <f t="shared" si="78"/>
        <v>3.3496430350480394E-3</v>
      </c>
      <c r="AH18" s="5">
        <f t="shared" si="79"/>
        <v>9.7696717553346843E-4</v>
      </c>
      <c r="AI18" s="5">
        <f t="shared" si="80"/>
        <v>1.9593478963820651E-3</v>
      </c>
      <c r="AJ18" s="5">
        <f t="shared" si="81"/>
        <v>1.964776440396031E-3</v>
      </c>
      <c r="AK18" s="5">
        <f t="shared" si="82"/>
        <v>1.3134800164426898E-3</v>
      </c>
      <c r="AL18" s="5">
        <f t="shared" si="83"/>
        <v>4.1547333835539813E-5</v>
      </c>
      <c r="AM18" s="5">
        <f t="shared" si="84"/>
        <v>1.6574551371738227E-2</v>
      </c>
      <c r="AN18" s="5">
        <f t="shared" si="85"/>
        <v>1.303461796297686E-2</v>
      </c>
      <c r="AO18" s="5">
        <f t="shared" si="86"/>
        <v>5.1253654361487818E-3</v>
      </c>
      <c r="AP18" s="5">
        <f t="shared" si="87"/>
        <v>1.343569405137578E-3</v>
      </c>
      <c r="AQ18" s="5">
        <f t="shared" si="88"/>
        <v>2.6415366410119259E-4</v>
      </c>
      <c r="AR18" s="5">
        <f t="shared" si="89"/>
        <v>1.5366200399440221E-4</v>
      </c>
      <c r="AS18" s="5">
        <f t="shared" si="90"/>
        <v>3.0817547592208776E-4</v>
      </c>
      <c r="AT18" s="5">
        <f t="shared" si="91"/>
        <v>3.0902930292144655E-4</v>
      </c>
      <c r="AU18" s="5">
        <f t="shared" si="92"/>
        <v>2.0659033034858585E-4</v>
      </c>
      <c r="AV18" s="5">
        <f t="shared" si="93"/>
        <v>1.0358135342683036E-4</v>
      </c>
      <c r="AW18" s="5">
        <f t="shared" si="94"/>
        <v>1.820240470644641E-6</v>
      </c>
      <c r="AX18" s="5">
        <f t="shared" si="95"/>
        <v>5.5401575366744466E-3</v>
      </c>
      <c r="AY18" s="5">
        <f t="shared" si="96"/>
        <v>4.3569105024702142E-3</v>
      </c>
      <c r="AZ18" s="5">
        <f t="shared" si="97"/>
        <v>1.7131885691764868E-3</v>
      </c>
      <c r="BA18" s="5">
        <f t="shared" si="98"/>
        <v>4.4909729373492682E-4</v>
      </c>
      <c r="BB18" s="5">
        <f t="shared" si="99"/>
        <v>8.8295174945475188E-5</v>
      </c>
      <c r="BC18" s="5">
        <f t="shared" si="100"/>
        <v>1.3887481447623374E-5</v>
      </c>
      <c r="BD18" s="5">
        <f t="shared" si="101"/>
        <v>2.0140570450147098E-5</v>
      </c>
      <c r="BE18" s="5">
        <f t="shared" si="102"/>
        <v>4.0392743309806957E-5</v>
      </c>
      <c r="BF18" s="5">
        <f t="shared" si="103"/>
        <v>4.0504654923516288E-5</v>
      </c>
      <c r="BG18" s="5">
        <f t="shared" si="104"/>
        <v>2.7077917732066226E-5</v>
      </c>
      <c r="BH18" s="5">
        <f t="shared" si="105"/>
        <v>1.3576469730868931E-5</v>
      </c>
      <c r="BI18" s="5">
        <f t="shared" si="106"/>
        <v>5.4456338091292455E-6</v>
      </c>
      <c r="BJ18" s="8">
        <f t="shared" si="107"/>
        <v>0.65433831530542563</v>
      </c>
      <c r="BK18" s="8">
        <f t="shared" si="108"/>
        <v>0.20784463698214134</v>
      </c>
      <c r="BL18" s="8">
        <f t="shared" si="109"/>
        <v>0.13258360184405832</v>
      </c>
      <c r="BM18" s="8">
        <f t="shared" si="110"/>
        <v>0.52400934434645152</v>
      </c>
      <c r="BN18" s="8">
        <f t="shared" si="111"/>
        <v>0.4713712847677175</v>
      </c>
    </row>
    <row r="19" spans="1:66" x14ac:dyDescent="0.25">
      <c r="A19" t="s">
        <v>341</v>
      </c>
      <c r="B19" t="s">
        <v>140</v>
      </c>
      <c r="C19" t="s">
        <v>133</v>
      </c>
      <c r="D19" t="s">
        <v>68</v>
      </c>
      <c r="E19">
        <f>VLOOKUP(A19,home!$A$2:$E$405,3,FALSE)</f>
        <v>1.3889</v>
      </c>
      <c r="F19">
        <f>VLOOKUP(B19,home!$B$2:$E$405,3,FALSE)</f>
        <v>1.44</v>
      </c>
      <c r="G19">
        <f>VLOOKUP(C19,away!$B$2:$E$405,4,FALSE)</f>
        <v>1.6120000000000001</v>
      </c>
      <c r="H19">
        <f>VLOOKUP(A19,away!$A$2:$E$405,3,FALSE)</f>
        <v>1.3889</v>
      </c>
      <c r="I19">
        <f>VLOOKUP(C19,away!$B$2:$E$405,3,FALSE)</f>
        <v>1.1314</v>
      </c>
      <c r="J19">
        <f>VLOOKUP(B19,home!$B$2:$E$405,4,FALSE)</f>
        <v>0.46060000000000001</v>
      </c>
      <c r="K19" s="3">
        <f t="shared" si="112"/>
        <v>3.2240257920000004</v>
      </c>
      <c r="L19" s="3">
        <f t="shared" si="113"/>
        <v>0.72378751247599993</v>
      </c>
      <c r="M19" s="5">
        <f t="shared" si="58"/>
        <v>1.9296852013648187E-2</v>
      </c>
      <c r="N19" s="5">
        <f t="shared" si="59"/>
        <v>6.2213548596408909E-2</v>
      </c>
      <c r="O19" s="5">
        <f t="shared" si="60"/>
        <v>1.3966820517575914E-2</v>
      </c>
      <c r="P19" s="5">
        <f t="shared" si="61"/>
        <v>4.5029389580899547E-2</v>
      </c>
      <c r="Q19" s="5">
        <f t="shared" si="62"/>
        <v>0.10028904264333389</v>
      </c>
      <c r="R19" s="5">
        <f t="shared" si="63"/>
        <v>5.0545051398075127E-3</v>
      </c>
      <c r="S19" s="5">
        <f t="shared" si="64"/>
        <v>2.6269128309041292E-2</v>
      </c>
      <c r="T19" s="5">
        <f t="shared" si="65"/>
        <v>7.2587956703418124E-2</v>
      </c>
      <c r="U19" s="5">
        <f t="shared" si="66"/>
        <v>1.6295854936535993E-2</v>
      </c>
      <c r="V19" s="5">
        <f t="shared" si="67"/>
        <v>6.8110292563196484E-3</v>
      </c>
      <c r="W19" s="5">
        <f t="shared" si="68"/>
        <v>0.1077781533790321</v>
      </c>
      <c r="X19" s="5">
        <f t="shared" si="69"/>
        <v>7.8008481533466442E-2</v>
      </c>
      <c r="Y19" s="5">
        <f t="shared" si="70"/>
        <v>2.8230782400568821E-2</v>
      </c>
      <c r="Z19" s="5">
        <f t="shared" si="71"/>
        <v>1.2194625673128121E-3</v>
      </c>
      <c r="AA19" s="5">
        <f t="shared" si="72"/>
        <v>3.9315787693950431E-3</v>
      </c>
      <c r="AB19" s="5">
        <f t="shared" si="73"/>
        <v>6.3377556779046227E-3</v>
      </c>
      <c r="AC19" s="5">
        <f t="shared" si="74"/>
        <v>9.9335013818835274E-4</v>
      </c>
      <c r="AD19" s="5">
        <f t="shared" si="75"/>
        <v>8.6869886577032887E-2</v>
      </c>
      <c r="AE19" s="5">
        <f t="shared" si="76"/>
        <v>6.2875339114662893E-2</v>
      </c>
      <c r="AF19" s="5">
        <f t="shared" si="77"/>
        <v>2.2754192646943394E-2</v>
      </c>
      <c r="AG19" s="5">
        <f t="shared" si="78"/>
        <v>5.4897334981102832E-3</v>
      </c>
      <c r="AH19" s="5">
        <f t="shared" si="79"/>
        <v>2.2065794453823422E-4</v>
      </c>
      <c r="AI19" s="5">
        <f t="shared" si="80"/>
        <v>7.1140690440097277E-4</v>
      </c>
      <c r="AJ19" s="5">
        <f t="shared" si="81"/>
        <v>1.1467971041978077E-3</v>
      </c>
      <c r="AK19" s="5">
        <f t="shared" si="82"/>
        <v>1.2324344807082145E-3</v>
      </c>
      <c r="AL19" s="5">
        <f t="shared" si="83"/>
        <v>9.271968366879179E-5</v>
      </c>
      <c r="AM19" s="5">
        <f t="shared" si="84"/>
        <v>5.6014150974493686E-2</v>
      </c>
      <c r="AN19" s="5">
        <f t="shared" si="85"/>
        <v>4.0542342997283896E-2</v>
      </c>
      <c r="AO19" s="5">
        <f t="shared" si="86"/>
        <v>1.4672020793976441E-2</v>
      </c>
      <c r="AP19" s="5">
        <f t="shared" si="87"/>
        <v>3.539808477822785E-3</v>
      </c>
      <c r="AQ19" s="5">
        <f t="shared" si="88"/>
        <v>6.405172932012022E-4</v>
      </c>
      <c r="AR19" s="5">
        <f t="shared" si="89"/>
        <v>3.1941892957079147E-5</v>
      </c>
      <c r="AS19" s="5">
        <f t="shared" si="90"/>
        <v>1.0298148673892633E-4</v>
      </c>
      <c r="AT19" s="5">
        <f t="shared" si="91"/>
        <v>1.6600748467240231E-4</v>
      </c>
      <c r="AU19" s="5">
        <f t="shared" si="92"/>
        <v>1.7840413741628986E-4</v>
      </c>
      <c r="AV19" s="5">
        <f t="shared" si="93"/>
        <v>1.4379488510740774E-4</v>
      </c>
      <c r="AW19" s="5">
        <f t="shared" si="94"/>
        <v>6.0100631307157752E-6</v>
      </c>
      <c r="AX19" s="5">
        <f t="shared" si="95"/>
        <v>3.0098511243124956E-2</v>
      </c>
      <c r="AY19" s="5">
        <f t="shared" si="96"/>
        <v>2.1784926581892329E-2</v>
      </c>
      <c r="AZ19" s="5">
        <f t="shared" si="97"/>
        <v>7.8838289100900665E-3</v>
      </c>
      <c r="BA19" s="5">
        <f t="shared" si="98"/>
        <v>1.9020723052068213E-3</v>
      </c>
      <c r="BB19" s="5">
        <f t="shared" si="99"/>
        <v>3.4417404558378397E-4</v>
      </c>
      <c r="BC19" s="5">
        <f t="shared" si="100"/>
        <v>4.9821775262377694E-5</v>
      </c>
      <c r="BD19" s="5">
        <f t="shared" si="101"/>
        <v>3.8531905411964948E-6</v>
      </c>
      <c r="BE19" s="5">
        <f t="shared" si="102"/>
        <v>1.2422785686307942E-5</v>
      </c>
      <c r="BF19" s="5">
        <f t="shared" si="103"/>
        <v>2.0025690730572622E-5</v>
      </c>
      <c r="BG19" s="5">
        <f t="shared" si="104"/>
        <v>2.1521114472660483E-5</v>
      </c>
      <c r="BH19" s="5">
        <f t="shared" si="105"/>
        <v>1.7346157033110473E-5</v>
      </c>
      <c r="BI19" s="5">
        <f t="shared" si="106"/>
        <v>1.1184891533366065E-5</v>
      </c>
      <c r="BJ19" s="8">
        <f t="shared" si="107"/>
        <v>0.80456929249091602</v>
      </c>
      <c r="BK19" s="8">
        <f t="shared" si="108"/>
        <v>0.12027739556365816</v>
      </c>
      <c r="BL19" s="8">
        <f t="shared" si="109"/>
        <v>4.9607295191953622E-2</v>
      </c>
      <c r="BM19" s="8">
        <f t="shared" si="110"/>
        <v>0.7080443708034051</v>
      </c>
      <c r="BN19" s="8">
        <f t="shared" si="111"/>
        <v>0.24585015849167399</v>
      </c>
    </row>
    <row r="20" spans="1:66" x14ac:dyDescent="0.25">
      <c r="A20" t="s">
        <v>341</v>
      </c>
      <c r="B20" t="s">
        <v>143</v>
      </c>
      <c r="C20" t="s">
        <v>138</v>
      </c>
      <c r="D20" t="s">
        <v>68</v>
      </c>
      <c r="E20">
        <f>VLOOKUP(A20,home!$A$2:$E$405,3,FALSE)</f>
        <v>1.3889</v>
      </c>
      <c r="F20">
        <f>VLOOKUP(B20,home!$B$2:$E$405,3,FALSE)</f>
        <v>0.82289999999999996</v>
      </c>
      <c r="G20">
        <f>VLOOKUP(C20,away!$B$2:$E$405,4,FALSE)</f>
        <v>0.69089999999999996</v>
      </c>
      <c r="H20">
        <f>VLOOKUP(A20,away!$A$2:$E$405,3,FALSE)</f>
        <v>1.3889</v>
      </c>
      <c r="I20">
        <f>VLOOKUP(C20,away!$B$2:$E$405,3,FALSE)</f>
        <v>0.92569999999999997</v>
      </c>
      <c r="J20">
        <f>VLOOKUP(B20,home!$B$2:$E$405,4,FALSE)</f>
        <v>0.69089999999999996</v>
      </c>
      <c r="K20" s="3">
        <f t="shared" si="112"/>
        <v>0.78964744212899995</v>
      </c>
      <c r="L20" s="3">
        <f t="shared" si="113"/>
        <v>0.88829339795699991</v>
      </c>
      <c r="M20" s="5">
        <f t="shared" ref="M20:M29" si="114">_xlfn.POISSON.DIST(0,K20,FALSE) * _xlfn.POISSON.DIST(0,L20,FALSE)</f>
        <v>0.18675814525706549</v>
      </c>
      <c r="N20" s="5">
        <f t="shared" ref="N20:N29" si="115">_xlfn.POISSON.DIST(1,K20,FALSE) * _xlfn.POISSON.DIST(0,L20,FALSE)</f>
        <v>0.14747309169899797</v>
      </c>
      <c r="O20" s="5">
        <f t="shared" ref="O20:O29" si="116">_xlfn.POISSON.DIST(0,K20,FALSE) * _xlfn.POISSON.DIST(1,L20,FALSE)</f>
        <v>0.16589602744654569</v>
      </c>
      <c r="P20" s="5">
        <f t="shared" ref="P20:P29" si="117">_xlfn.POISSON.DIST(1,K20,FALSE) * _xlfn.POISSON.DIST(1,L20,FALSE)</f>
        <v>0.13099937373252715</v>
      </c>
      <c r="Q20" s="5">
        <f t="shared" ref="Q20:Q29" si="118">_xlfn.POISSON.DIST(2,K20,FALSE) * _xlfn.POISSON.DIST(0,L20,FALSE)</f>
        <v>5.8225874821484593E-2</v>
      </c>
      <c r="R20" s="5">
        <f t="shared" ref="R20:R29" si="119">_xlfn.POISSON.DIST(0,K20,FALSE) * _xlfn.POISSON.DIST(2,L20,FALSE)</f>
        <v>7.3682172964029888E-2</v>
      </c>
      <c r="S20" s="5">
        <f t="shared" ref="S20:S29" si="120">_xlfn.POISSON.DIST(2,K20,FALSE) * _xlfn.POISSON.DIST(2,L20,FALSE)</f>
        <v>2.2972004640939601E-2</v>
      </c>
      <c r="T20" s="5">
        <f t="shared" ref="T20:T29" si="121">_xlfn.POISSON.DIST(2,K20,FALSE) * _xlfn.POISSON.DIST(1,L20,FALSE)</f>
        <v>5.1721660194195482E-2</v>
      </c>
      <c r="U20" s="5">
        <f t="shared" ref="U20:U29" si="122">_xlfn.POISSON.DIST(1,K20,FALSE) * _xlfn.POISSON.DIST(2,L20,FALSE)</f>
        <v>5.8182939411552746E-2</v>
      </c>
      <c r="V20" s="5">
        <f t="shared" ref="V20:V29" si="123">_xlfn.POISSON.DIST(3,K20,FALSE) * _xlfn.POISSON.DIST(3,L20,FALSE)</f>
        <v>1.7903834437859507E-3</v>
      </c>
      <c r="W20" s="5">
        <f t="shared" ref="W20:W29" si="124">_xlfn.POISSON.DIST(3,K20,FALSE) * _xlfn.POISSON.DIST(0,L20,FALSE)</f>
        <v>1.5325971039502884E-2</v>
      </c>
      <c r="X20" s="5">
        <f t="shared" ref="X20:X29" si="125">_xlfn.POISSON.DIST(3,K20,FALSE) * _xlfn.POISSON.DIST(1,L20,FALSE)</f>
        <v>1.3613958891670594E-2</v>
      </c>
      <c r="Y20" s="5">
        <f t="shared" ref="Y20:Y29" si="126">_xlfn.POISSON.DIST(3,K20,FALSE) * _xlfn.POISSON.DIST(2,L20,FALSE)</f>
        <v>6.046594901764491E-3</v>
      </c>
      <c r="Z20" s="5">
        <f t="shared" ref="Z20:Z29" si="127">_xlfn.POISSON.DIST(0,K20,FALSE) * _xlfn.POISSON.DIST(3,L20,FALSE)</f>
        <v>2.1817129263691167E-2</v>
      </c>
      <c r="AA20" s="5">
        <f t="shared" ref="AA20:AA29" si="128">_xlfn.POISSON.DIST(1,K20,FALSE) * _xlfn.POISSON.DIST(3,L20,FALSE)</f>
        <v>1.7227840317671481E-2</v>
      </c>
      <c r="AB20" s="5">
        <f t="shared" ref="AB20:AB29" si="129">_xlfn.POISSON.DIST(2,K20,FALSE) * _xlfn.POISSON.DIST(3,L20,FALSE)</f>
        <v>6.8019600201280703E-3</v>
      </c>
      <c r="AC20" s="5">
        <f t="shared" ref="AC20:AC29" si="130">_xlfn.POISSON.DIST(4,K20,FALSE) * _xlfn.POISSON.DIST(4,L20,FALSE)</f>
        <v>7.8490254586423316E-5</v>
      </c>
      <c r="AD20" s="5">
        <f t="shared" ref="AD20:AD29" si="131">_xlfn.POISSON.DIST(4,K20,FALSE) * _xlfn.POISSON.DIST(0,L20,FALSE)</f>
        <v>3.0255284573716453E-3</v>
      </c>
      <c r="AE20" s="5">
        <f t="shared" ref="AE20:AE29" si="132">_xlfn.POISSON.DIST(4,K20,FALSE) * _xlfn.POISSON.DIST(1,L20,FALSE)</f>
        <v>2.6875569540142593E-3</v>
      </c>
      <c r="AF20" s="5">
        <f t="shared" ref="AF20:AF29" si="133">_xlfn.POISSON.DIST(4,K20,FALSE) * _xlfn.POISSON.DIST(2,L20,FALSE)</f>
        <v>1.1936695494421453E-3</v>
      </c>
      <c r="AG20" s="5">
        <f t="shared" ref="AG20:AG29" si="134">_xlfn.POISSON.DIST(4,K20,FALSE) * _xlfn.POISSON.DIST(3,L20,FALSE)</f>
        <v>3.5344292670392148E-4</v>
      </c>
      <c r="AH20" s="5">
        <f t="shared" ref="AH20:AH29" si="135">_xlfn.POISSON.DIST(0,K20,FALSE) * _xlfn.POISSON.DIST(4,L20,FALSE)</f>
        <v>4.8450029718278319E-3</v>
      </c>
      <c r="AI20" s="5">
        <f t="shared" ref="AI20:AI29" si="136">_xlfn.POISSON.DIST(1,K20,FALSE) * _xlfn.POISSON.DIST(4,L20,FALSE)</f>
        <v>3.8258442038112501E-3</v>
      </c>
      <c r="AJ20" s="5">
        <f t="shared" ref="AJ20:AJ29" si="137">_xlfn.POISSON.DIST(2,K20,FALSE) * _xlfn.POISSON.DIST(4,L20,FALSE)</f>
        <v>1.5105340447618069E-3</v>
      </c>
      <c r="AK20" s="5">
        <f t="shared" ref="AK20:AK29" si="138">_xlfn.POISSON.DIST(3,K20,FALSE) * _xlfn.POISSON.DIST(4,L20,FALSE)</f>
        <v>3.9759644823164435E-4</v>
      </c>
      <c r="AL20" s="5">
        <f t="shared" ref="AL20:AL29" si="139">_xlfn.POISSON.DIST(5,K20,FALSE) * _xlfn.POISSON.DIST(5,L20,FALSE)</f>
        <v>2.2022438016344737E-6</v>
      </c>
      <c r="AM20" s="5">
        <f t="shared" ref="AM20:AM29" si="140">_xlfn.POISSON.DIST(5,K20,FALSE) * _xlfn.POISSON.DIST(0,L20,FALSE)</f>
        <v>4.7782016149040401E-4</v>
      </c>
      <c r="AN20" s="5">
        <f t="shared" ref="AN20:AN29" si="141">_xlfn.POISSON.DIST(5,K20,FALSE) * _xlfn.POISSON.DIST(1,L20,FALSE)</f>
        <v>4.2444449486267347E-4</v>
      </c>
      <c r="AO20" s="5">
        <f t="shared" ref="AO20:AO29" si="142">_xlfn.POISSON.DIST(5,K20,FALSE) * _xlfn.POISSON.DIST(2,L20,FALSE)</f>
        <v>1.8851562129285329E-4</v>
      </c>
      <c r="AP20" s="5">
        <f t="shared" ref="AP20:AP29" si="143">_xlfn.POISSON.DIST(5,K20,FALSE) * _xlfn.POISSON.DIST(3,L20,FALSE)</f>
        <v>5.5819060602067874E-5</v>
      </c>
      <c r="AQ20" s="5">
        <f t="shared" ref="AQ20:AQ29" si="144">_xlfn.POISSON.DIST(5,K20,FALSE) * _xlfn.POISSON.DIST(4,L20,FALSE)</f>
        <v>1.2395925753244643E-5</v>
      </c>
      <c r="AR20" s="5">
        <f t="shared" ref="AR20:AR29" si="145">_xlfn.POISSON.DIST(0,K20,FALSE) * _xlfn.POISSON.DIST(5,L20,FALSE)</f>
        <v>8.6075683059134154E-4</v>
      </c>
      <c r="AS20" s="5">
        <f t="shared" ref="AS20:AS29" si="146">_xlfn.POISSON.DIST(1,K20,FALSE) * _xlfn.POISSON.DIST(5,L20,FALSE)</f>
        <v>6.7969442957151768E-4</v>
      </c>
      <c r="AT20" s="5">
        <f t="shared" ref="AT20:AT29" si="147">_xlfn.POISSON.DIST(2,K20,FALSE) * _xlfn.POISSON.DIST(5,L20,FALSE)</f>
        <v>2.6835948387023931E-4</v>
      </c>
      <c r="AU20" s="5">
        <f t="shared" ref="AU20:AU29" si="148">_xlfn.POISSON.DIST(3,K20,FALSE) * _xlfn.POISSON.DIST(5,L20,FALSE)</f>
        <v>7.063646000306436E-5</v>
      </c>
      <c r="AV20" s="5">
        <f t="shared" ref="AV20:AV29" si="149">_xlfn.POISSON.DIST(4,K20,FALSE) * _xlfn.POISSON.DIST(5,L20,FALSE)</f>
        <v>1.3944474990616794E-5</v>
      </c>
      <c r="AW20" s="5">
        <f t="shared" ref="AW20:AW29" si="150">_xlfn.POISSON.DIST(6,K20,FALSE) * _xlfn.POISSON.DIST(6,L20,FALSE)</f>
        <v>4.2909411947878208E-8</v>
      </c>
      <c r="AX20" s="5">
        <f t="shared" ref="AX20:AX29" si="151">_xlfn.POISSON.DIST(6,K20,FALSE) * _xlfn.POISSON.DIST(0,L20,FALSE)</f>
        <v>6.2884911386427173E-5</v>
      </c>
      <c r="AY20" s="5">
        <f t="shared" ref="AY20:AY29" si="152">_xlfn.POISSON.DIST(6,K20,FALSE) * _xlfn.POISSON.DIST(1,L20,FALSE)</f>
        <v>5.586025161567423E-5</v>
      </c>
      <c r="AZ20" s="5">
        <f t="shared" ref="AZ20:AZ29" si="153">_xlfn.POISSON.DIST(6,K20,FALSE) * _xlfn.POISSON.DIST(2,L20,FALSE)</f>
        <v>2.4810146359210126E-5</v>
      </c>
      <c r="BA20" s="5">
        <f t="shared" ref="BA20:BA29" si="154">_xlfn.POISSON.DIST(6,K20,FALSE) * _xlfn.POISSON.DIST(3,L20,FALSE)</f>
        <v>7.3462297377444181E-6</v>
      </c>
      <c r="BB20" s="5">
        <f t="shared" ref="BB20:BB29" si="155">_xlfn.POISSON.DIST(6,K20,FALSE) * _xlfn.POISSON.DIST(4,L20,FALSE)</f>
        <v>1.6314018439784374E-6</v>
      </c>
      <c r="BC20" s="5">
        <f t="shared" ref="BC20:BC29" si="156">_xlfn.POISSON.DIST(6,K20,FALSE) * _xlfn.POISSON.DIST(5,L20,FALSE)</f>
        <v>2.8983269748418435E-7</v>
      </c>
      <c r="BD20" s="5">
        <f t="shared" ref="BD20:BD29" si="157">_xlfn.POISSON.DIST(0,K20,FALSE) * _xlfn.POISSON.DIST(6,L20,FALSE)</f>
        <v>1.2743410164344672E-4</v>
      </c>
      <c r="BE20" s="5">
        <f t="shared" ref="BE20:BE29" si="158">_xlfn.POISSON.DIST(1,K20,FALSE) * _xlfn.POISSON.DIST(6,L20,FALSE)</f>
        <v>1.0062801240275467E-4</v>
      </c>
      <c r="BF20" s="5">
        <f t="shared" ref="BF20:BF29" si="159">_xlfn.POISSON.DIST(2,K20,FALSE) * _xlfn.POISSON.DIST(6,L20,FALSE)</f>
        <v>3.9730326300180249E-5</v>
      </c>
      <c r="BG20" s="5">
        <f t="shared" ref="BG20:BG29" si="160">_xlfn.POISSON.DIST(3,K20,FALSE) * _xlfn.POISSON.DIST(6,L20,FALSE)</f>
        <v>1.0457650179295958E-5</v>
      </c>
      <c r="BH20" s="5">
        <f t="shared" ref="BH20:BH29" si="161">_xlfn.POISSON.DIST(4,K20,FALSE) * _xlfn.POISSON.DIST(6,L20,FALSE)</f>
        <v>2.0644641786902325E-6</v>
      </c>
      <c r="BI20" s="5">
        <f t="shared" ref="BI20:BI29" si="162">_xlfn.POISSON.DIST(5,K20,FALSE) * _xlfn.POISSON.DIST(6,L20,FALSE)</f>
        <v>3.2603977161393789E-7</v>
      </c>
      <c r="BJ20" s="8">
        <f t="shared" ref="BJ20:BJ29" si="163">SUM(N20,Q20,T20,W20,X20,Y20,AD20,AE20,AF20,AG20,AM20,AN20,AO20,AP20,AQ20,AX20,AY20,AZ20,BA20,BB20,BC20)</f>
        <v>0.30097916747278985</v>
      </c>
      <c r="BK20" s="8">
        <f t="shared" ref="BK20:BK29" si="164">SUM(M20,P20,S20,V20,AC20,AL20,AY20)</f>
        <v>0.34265645982432202</v>
      </c>
      <c r="BL20" s="8">
        <f t="shared" ref="BL20:BL29" si="165">SUM(O20,R20,U20,AA20,AB20,AH20,AI20,AJ20,AK20,AR20,AS20,AT20,AU20,AV20,BD20,BE20,BF20,BG20,BH20,BI20)</f>
        <v>0.33454395010206306</v>
      </c>
      <c r="BM20" s="8">
        <f t="shared" ref="BM20:BM29" si="166">SUM(S20:BI20)</f>
        <v>0.23690620340001145</v>
      </c>
      <c r="BN20" s="8">
        <f t="shared" ref="BN20:BN29" si="167">SUM(M20:R20)</f>
        <v>0.76303468592065071</v>
      </c>
    </row>
    <row r="21" spans="1:66" x14ac:dyDescent="0.25">
      <c r="A21" t="s">
        <v>341</v>
      </c>
      <c r="B21" t="s">
        <v>131</v>
      </c>
      <c r="C21" t="s">
        <v>139</v>
      </c>
      <c r="D21" t="s">
        <v>68</v>
      </c>
      <c r="E21">
        <f>VLOOKUP(A21,home!$A$2:$E$405,3,FALSE)</f>
        <v>1.3889</v>
      </c>
      <c r="F21">
        <f>VLOOKUP(B21,home!$B$2:$E$405,3,FALSE)</f>
        <v>0.51429999999999998</v>
      </c>
      <c r="G21">
        <f>VLOOKUP(C21,away!$B$2:$E$405,4,FALSE)</f>
        <v>2.0726</v>
      </c>
      <c r="H21">
        <f>VLOOKUP(A21,away!$A$2:$E$405,3,FALSE)</f>
        <v>1.3889</v>
      </c>
      <c r="I21">
        <f>VLOOKUP(C21,away!$B$2:$E$405,3,FALSE)</f>
        <v>0.41139999999999999</v>
      </c>
      <c r="J21">
        <f>VLOOKUP(B21,home!$B$2:$E$405,4,FALSE)</f>
        <v>0.92110000000000003</v>
      </c>
      <c r="K21" s="3">
        <f t="shared" si="112"/>
        <v>1.4804815382019998</v>
      </c>
      <c r="L21" s="3">
        <f t="shared" si="113"/>
        <v>0.52631051600599998</v>
      </c>
      <c r="M21" s="5">
        <f t="shared" si="114"/>
        <v>0.13441919324480911</v>
      </c>
      <c r="N21" s="5">
        <f t="shared" si="115"/>
        <v>0.19900513397894684</v>
      </c>
      <c r="O21" s="5">
        <f t="shared" si="116"/>
        <v>7.0746234957785703E-2</v>
      </c>
      <c r="P21" s="5">
        <f t="shared" si="117"/>
        <v>0.10473849475230267</v>
      </c>
      <c r="Q21" s="5">
        <f t="shared" si="118"/>
        <v>0.14731171343162316</v>
      </c>
      <c r="R21" s="5">
        <f t="shared" si="119"/>
        <v>1.8617243713056949E-2</v>
      </c>
      <c r="S21" s="5">
        <f t="shared" si="120"/>
        <v>2.0402875545828664E-2</v>
      </c>
      <c r="T21" s="5">
        <f t="shared" si="121"/>
        <v>7.7531703909925587E-2</v>
      </c>
      <c r="U21" s="5">
        <f t="shared" si="122"/>
        <v>2.7562485609388062E-2</v>
      </c>
      <c r="V21" s="5">
        <f t="shared" si="123"/>
        <v>1.766419761364435E-3</v>
      </c>
      <c r="W21" s="5">
        <f t="shared" si="124"/>
        <v>7.2697424032140537E-2</v>
      </c>
      <c r="X21" s="5">
        <f t="shared" si="125"/>
        <v>3.8261418754662872E-2</v>
      </c>
      <c r="Y21" s="5">
        <f t="shared" si="126"/>
        <v>1.0068693523944128E-2</v>
      </c>
      <c r="Z21" s="5">
        <f t="shared" si="127"/>
        <v>3.2661503817428216E-3</v>
      </c>
      <c r="AA21" s="5">
        <f t="shared" si="128"/>
        <v>4.8354753411616611E-3</v>
      </c>
      <c r="AB21" s="5">
        <f t="shared" si="129"/>
        <v>3.5794159855104288E-3</v>
      </c>
      <c r="AC21" s="5">
        <f t="shared" si="130"/>
        <v>8.6023869824658237E-5</v>
      </c>
      <c r="AD21" s="5">
        <f t="shared" si="131"/>
        <v>2.6906798538606613E-2</v>
      </c>
      <c r="AE21" s="5">
        <f t="shared" si="132"/>
        <v>1.4161331022923534E-2</v>
      </c>
      <c r="AF21" s="5">
        <f t="shared" si="133"/>
        <v>3.7266287190033292E-3</v>
      </c>
      <c r="AG21" s="5">
        <f t="shared" si="134"/>
        <v>6.5378796135380707E-4</v>
      </c>
      <c r="AH21" s="5">
        <f t="shared" si="135"/>
        <v>4.2975232319206452E-4</v>
      </c>
      <c r="AI21" s="5">
        <f t="shared" si="136"/>
        <v>6.3624038048527062E-4</v>
      </c>
      <c r="AJ21" s="5">
        <f t="shared" si="137"/>
        <v>4.7097106858352958E-4</v>
      </c>
      <c r="AK21" s="5">
        <f t="shared" si="138"/>
        <v>2.3242132402172776E-4</v>
      </c>
      <c r="AL21" s="5">
        <f t="shared" si="139"/>
        <v>2.6811678959546734E-6</v>
      </c>
      <c r="AM21" s="5">
        <f t="shared" si="140"/>
        <v>7.9670036977055273E-3</v>
      </c>
      <c r="AN21" s="5">
        <f t="shared" si="141"/>
        <v>4.1931178271611066E-3</v>
      </c>
      <c r="AO21" s="5">
        <f t="shared" si="142"/>
        <v>1.1034410036435593E-3</v>
      </c>
      <c r="AP21" s="5">
        <f t="shared" si="143"/>
        <v>1.9358420133660679E-4</v>
      </c>
      <c r="AQ21" s="5">
        <f t="shared" si="144"/>
        <v>2.5471350224019724E-5</v>
      </c>
      <c r="AR21" s="5">
        <f t="shared" si="145"/>
        <v>4.5236633394798557E-5</v>
      </c>
      <c r="AS21" s="5">
        <f t="shared" si="146"/>
        <v>6.6972000591411314E-5</v>
      </c>
      <c r="AT21" s="5">
        <f t="shared" si="147"/>
        <v>4.9575405226018945E-5</v>
      </c>
      <c r="AU21" s="5">
        <f t="shared" si="148"/>
        <v>2.4465157395334657E-5</v>
      </c>
      <c r="AV21" s="5">
        <f t="shared" si="149"/>
        <v>9.0550534632497716E-6</v>
      </c>
      <c r="AW21" s="5">
        <f t="shared" si="150"/>
        <v>5.8031868403943115E-8</v>
      </c>
      <c r="AX21" s="5">
        <f t="shared" si="151"/>
        <v>1.9658336482066821E-3</v>
      </c>
      <c r="AY21" s="5">
        <f t="shared" si="152"/>
        <v>1.0346389217696162E-3</v>
      </c>
      <c r="AZ21" s="5">
        <f t="shared" si="153"/>
        <v>2.7227067239822902E-4</v>
      </c>
      <c r="BA21" s="5">
        <f t="shared" si="154"/>
        <v>4.776630602773751E-5</v>
      </c>
      <c r="BB21" s="5">
        <f t="shared" si="155"/>
        <v>6.2849772932897578E-6</v>
      </c>
      <c r="BC21" s="5">
        <f t="shared" si="156"/>
        <v>6.6156992846346521E-7</v>
      </c>
      <c r="BD21" s="5">
        <f t="shared" si="157"/>
        <v>3.9680859773984439E-6</v>
      </c>
      <c r="BE21" s="5">
        <f t="shared" si="158"/>
        <v>5.8746780315366346E-6</v>
      </c>
      <c r="BF21" s="5">
        <f t="shared" si="159"/>
        <v>4.3486761842854276E-6</v>
      </c>
      <c r="BG21" s="5">
        <f t="shared" si="160"/>
        <v>2.1460449354844303E-6</v>
      </c>
      <c r="BH21" s="5">
        <f t="shared" si="161"/>
        <v>7.9429497678415033E-7</v>
      </c>
      <c r="BI21" s="5">
        <f t="shared" si="162"/>
        <v>2.3518780980310412E-7</v>
      </c>
      <c r="BJ21" s="8">
        <f t="shared" si="163"/>
        <v>0.6071347080488253</v>
      </c>
      <c r="BK21" s="8">
        <f t="shared" si="164"/>
        <v>0.26245032726379514</v>
      </c>
      <c r="BL21" s="8">
        <f t="shared" si="165"/>
        <v>0.12732291192117151</v>
      </c>
      <c r="BM21" s="8">
        <f t="shared" si="166"/>
        <v>0.32430150264710905</v>
      </c>
      <c r="BN21" s="8">
        <f t="shared" si="167"/>
        <v>0.6748380140785244</v>
      </c>
    </row>
    <row r="22" spans="1:66" x14ac:dyDescent="0.25">
      <c r="A22" t="s">
        <v>341</v>
      </c>
      <c r="B22" t="s">
        <v>135</v>
      </c>
      <c r="C22" t="s">
        <v>136</v>
      </c>
      <c r="D22" t="s">
        <v>68</v>
      </c>
      <c r="E22">
        <f>VLOOKUP(A22,home!$A$2:$E$405,3,FALSE)</f>
        <v>1.3889</v>
      </c>
      <c r="F22">
        <f>VLOOKUP(B22,home!$B$2:$E$405,3,FALSE)</f>
        <v>1.44</v>
      </c>
      <c r="G22">
        <f>VLOOKUP(C22,away!$B$2:$E$405,4,FALSE)</f>
        <v>0.69089999999999996</v>
      </c>
      <c r="H22">
        <f>VLOOKUP(A22,away!$A$2:$E$405,3,FALSE)</f>
        <v>1.3889</v>
      </c>
      <c r="I22">
        <f>VLOOKUP(C22,away!$B$2:$E$405,3,FALSE)</f>
        <v>2.16</v>
      </c>
      <c r="J22">
        <f>VLOOKUP(B22,home!$B$2:$E$405,4,FALSE)</f>
        <v>1.6120000000000001</v>
      </c>
      <c r="K22" s="3">
        <f t="shared" si="112"/>
        <v>1.3818110544</v>
      </c>
      <c r="L22" s="3">
        <f t="shared" si="113"/>
        <v>4.8360386880000004</v>
      </c>
      <c r="M22" s="5">
        <f t="shared" si="114"/>
        <v>1.9935272089545834E-3</v>
      </c>
      <c r="N22" s="5">
        <f t="shared" si="115"/>
        <v>2.7546779345806217E-3</v>
      </c>
      <c r="O22" s="5">
        <f t="shared" si="116"/>
        <v>9.6407747080850259E-3</v>
      </c>
      <c r="P22" s="5">
        <f t="shared" si="117"/>
        <v>1.332172906461182E-2</v>
      </c>
      <c r="Q22" s="5">
        <f t="shared" si="118"/>
        <v>1.9032222106576319E-3</v>
      </c>
      <c r="R22" s="5">
        <f t="shared" si="119"/>
        <v>2.3311579735295553E-2</v>
      </c>
      <c r="S22" s="5">
        <f t="shared" si="120"/>
        <v>2.2255586037873649E-2</v>
      </c>
      <c r="T22" s="5">
        <f t="shared" si="121"/>
        <v>9.204056242601193E-3</v>
      </c>
      <c r="U22" s="5">
        <f t="shared" si="122"/>
        <v>3.2212198573758413E-2</v>
      </c>
      <c r="V22" s="5">
        <f t="shared" si="123"/>
        <v>1.652475215448165E-2</v>
      </c>
      <c r="W22" s="5">
        <f t="shared" si="124"/>
        <v>8.7663116322210706E-4</v>
      </c>
      <c r="X22" s="5">
        <f t="shared" si="125"/>
        <v>4.2394222204485523E-3</v>
      </c>
      <c r="Y22" s="5">
        <f t="shared" si="126"/>
        <v>1.0251004936428035E-2</v>
      </c>
      <c r="Z22" s="5">
        <f t="shared" si="127"/>
        <v>3.7578567159428693E-2</v>
      </c>
      <c r="AA22" s="5">
        <f t="shared" si="128"/>
        <v>5.1926479509411372E-2</v>
      </c>
      <c r="AB22" s="5">
        <f t="shared" si="129"/>
        <v>3.5876291701089864E-2</v>
      </c>
      <c r="AC22" s="5">
        <f t="shared" si="130"/>
        <v>6.9016574639990322E-3</v>
      </c>
      <c r="AD22" s="5">
        <f t="shared" si="131"/>
        <v>3.0283465799295942E-4</v>
      </c>
      <c r="AE22" s="5">
        <f t="shared" si="132"/>
        <v>1.4645201221212001E-3</v>
      </c>
      <c r="AF22" s="5">
        <f t="shared" si="133"/>
        <v>3.5412379849663052E-3</v>
      </c>
      <c r="AG22" s="5">
        <f t="shared" si="134"/>
        <v>5.7085212995707374E-3</v>
      </c>
      <c r="AH22" s="5">
        <f t="shared" si="135"/>
        <v>4.5432851155650864E-2</v>
      </c>
      <c r="AI22" s="5">
        <f t="shared" si="136"/>
        <v>6.2779615959788176E-2</v>
      </c>
      <c r="AJ22" s="5">
        <f t="shared" si="137"/>
        <v>4.3374783662110991E-2</v>
      </c>
      <c r="AK22" s="5">
        <f t="shared" si="138"/>
        <v>1.9978585182171157E-2</v>
      </c>
      <c r="AL22" s="5">
        <f t="shared" si="139"/>
        <v>1.8448107539072117E-3</v>
      </c>
      <c r="AM22" s="5">
        <f t="shared" si="140"/>
        <v>8.3692055614023014E-5</v>
      </c>
      <c r="AN22" s="5">
        <f t="shared" si="141"/>
        <v>4.0473801882766287E-4</v>
      </c>
      <c r="AO22" s="5">
        <f t="shared" si="142"/>
        <v>9.7866435877752523E-4</v>
      </c>
      <c r="AP22" s="5">
        <f t="shared" si="143"/>
        <v>1.5776195672049414E-3</v>
      </c>
      <c r="AQ22" s="5">
        <f t="shared" si="144"/>
        <v>1.9073573154872285E-3</v>
      </c>
      <c r="AR22" s="5">
        <f t="shared" si="145"/>
        <v>4.394300517897462E-2</v>
      </c>
      <c r="AS22" s="5">
        <f t="shared" si="146"/>
        <v>6.0720930319863572E-2</v>
      </c>
      <c r="AT22" s="5">
        <f t="shared" si="147"/>
        <v>4.1952426374719812E-2</v>
      </c>
      <c r="AU22" s="5">
        <f t="shared" si="148"/>
        <v>1.9323442174496649E-2</v>
      </c>
      <c r="AV22" s="5">
        <f t="shared" si="149"/>
        <v>6.675336501444658E-3</v>
      </c>
      <c r="AW22" s="5">
        <f t="shared" si="150"/>
        <v>3.4244257181501416E-4</v>
      </c>
      <c r="AX22" s="5">
        <f t="shared" si="151"/>
        <v>1.9274434602152747E-5</v>
      </c>
      <c r="AY22" s="5">
        <f t="shared" si="152"/>
        <v>9.3211911425336569E-5</v>
      </c>
      <c r="AZ22" s="5">
        <f t="shared" si="153"/>
        <v>2.2538820491767851E-4</v>
      </c>
      <c r="BA22" s="5">
        <f t="shared" si="154"/>
        <v>3.6332869293358833E-4</v>
      </c>
      <c r="BB22" s="5">
        <f t="shared" si="155"/>
        <v>4.3926790387182642E-4</v>
      </c>
      <c r="BC22" s="5">
        <f t="shared" si="156"/>
        <v>4.2486331550416353E-4</v>
      </c>
      <c r="BD22" s="5">
        <f t="shared" si="157"/>
        <v>3.5418345518750935E-2</v>
      </c>
      <c r="BE22" s="5">
        <f t="shared" si="158"/>
        <v>4.894146136636874E-2</v>
      </c>
      <c r="BF22" s="5">
        <f t="shared" si="159"/>
        <v>3.3813926167269429E-2</v>
      </c>
      <c r="BG22" s="5">
        <f t="shared" si="160"/>
        <v>1.557481899019944E-2</v>
      </c>
      <c r="BH22" s="5">
        <f t="shared" si="161"/>
        <v>5.3803642627341551E-3</v>
      </c>
      <c r="BI22" s="5">
        <f t="shared" si="162"/>
        <v>1.4869293629889539E-3</v>
      </c>
      <c r="BJ22" s="8">
        <f t="shared" si="163"/>
        <v>4.676353455175547E-2</v>
      </c>
      <c r="BK22" s="8">
        <f t="shared" si="164"/>
        <v>6.2935274595253277E-2</v>
      </c>
      <c r="BL22" s="8">
        <f t="shared" si="165"/>
        <v>0.63776414640517232</v>
      </c>
      <c r="BM22" s="8">
        <f t="shared" si="166"/>
        <v>0.73236524250981438</v>
      </c>
      <c r="BN22" s="8">
        <f t="shared" si="167"/>
        <v>5.2925510862185235E-2</v>
      </c>
    </row>
    <row r="23" spans="1:66" x14ac:dyDescent="0.25">
      <c r="A23" t="s">
        <v>342</v>
      </c>
      <c r="B23" t="s">
        <v>146</v>
      </c>
      <c r="C23" t="s">
        <v>150</v>
      </c>
      <c r="D23" t="s">
        <v>68</v>
      </c>
      <c r="E23">
        <f>VLOOKUP(A23,home!$A$2:$E$405,3,FALSE)</f>
        <v>1.2082999999999999</v>
      </c>
      <c r="F23">
        <f>VLOOKUP(B23,home!$B$2:$E$405,3,FALSE)</f>
        <v>0.8276</v>
      </c>
      <c r="G23">
        <f>VLOOKUP(C23,away!$B$2:$E$405,4,FALSE)</f>
        <v>1.3332999999999999</v>
      </c>
      <c r="H23">
        <f>VLOOKUP(A23,away!$A$2:$E$405,3,FALSE)</f>
        <v>1.2082999999999999</v>
      </c>
      <c r="I23">
        <f>VLOOKUP(C23,away!$B$2:$E$405,3,FALSE)</f>
        <v>2.069</v>
      </c>
      <c r="J23">
        <f>VLOOKUP(B23,home!$B$2:$E$405,4,FALSE)</f>
        <v>0.44440000000000002</v>
      </c>
      <c r="K23" s="3">
        <f t="shared" si="112"/>
        <v>1.333285440364</v>
      </c>
      <c r="L23" s="3">
        <f t="shared" si="113"/>
        <v>1.11098786788</v>
      </c>
      <c r="M23" s="5">
        <f t="shared" si="114"/>
        <v>8.6789180973749908E-2</v>
      </c>
      <c r="N23" s="5">
        <f t="shared" si="115"/>
        <v>0.11571475137341702</v>
      </c>
      <c r="O23" s="5">
        <f t="shared" si="116"/>
        <v>9.6421727125077877E-2</v>
      </c>
      <c r="P23" s="5">
        <f t="shared" si="117"/>
        <v>0.12855768491061689</v>
      </c>
      <c r="Q23" s="5">
        <f t="shared" si="118"/>
        <v>7.7140396620758556E-2</v>
      </c>
      <c r="R23" s="5">
        <f t="shared" si="119"/>
        <v>5.3561684517998732E-2</v>
      </c>
      <c r="S23" s="5">
        <f t="shared" si="120"/>
        <v>4.7606965995497207E-2</v>
      </c>
      <c r="T23" s="5">
        <f t="shared" si="121"/>
        <v>8.5702044769114111E-2</v>
      </c>
      <c r="U23" s="5">
        <f t="shared" si="122"/>
        <v>7.1413014129217564E-2</v>
      </c>
      <c r="V23" s="5">
        <f t="shared" si="123"/>
        <v>7.8353869371635375E-3</v>
      </c>
      <c r="W23" s="5">
        <f t="shared" si="124"/>
        <v>3.4283389226120564E-2</v>
      </c>
      <c r="X23" s="5">
        <f t="shared" si="125"/>
        <v>3.8088429500027846E-2</v>
      </c>
      <c r="Y23" s="5">
        <f t="shared" si="126"/>
        <v>2.1157891540566822E-2</v>
      </c>
      <c r="Z23" s="5">
        <f t="shared" si="127"/>
        <v>1.9835460560904197E-2</v>
      </c>
      <c r="AA23" s="5">
        <f t="shared" si="128"/>
        <v>2.6446330768767904E-2</v>
      </c>
      <c r="AB23" s="5">
        <f t="shared" si="129"/>
        <v>1.7630253882524361E-2</v>
      </c>
      <c r="AC23" s="5">
        <f t="shared" si="130"/>
        <v>7.2539226211653317E-4</v>
      </c>
      <c r="AD23" s="5">
        <f t="shared" si="131"/>
        <v>1.1427385925379644E-2</v>
      </c>
      <c r="AE23" s="5">
        <f t="shared" si="132"/>
        <v>1.2695687124679453E-2</v>
      </c>
      <c r="AF23" s="5">
        <f t="shared" si="133"/>
        <v>7.0523771849595983E-3</v>
      </c>
      <c r="AG23" s="5">
        <f t="shared" si="134"/>
        <v>2.6117018307346058E-3</v>
      </c>
      <c r="AH23" s="5">
        <f t="shared" si="135"/>
        <v>5.5092390092441965E-3</v>
      </c>
      <c r="AI23" s="5">
        <f t="shared" si="136"/>
        <v>7.3453881585106746E-3</v>
      </c>
      <c r="AJ23" s="5">
        <f t="shared" si="137"/>
        <v>4.8967495427822087E-3</v>
      </c>
      <c r="AK23" s="5">
        <f t="shared" si="138"/>
        <v>2.1762549568335307E-3</v>
      </c>
      <c r="AL23" s="5">
        <f t="shared" si="139"/>
        <v>4.2979896260563937E-5</v>
      </c>
      <c r="AM23" s="5">
        <f t="shared" si="140"/>
        <v>3.0471934551458356E-3</v>
      </c>
      <c r="AN23" s="5">
        <f t="shared" si="141"/>
        <v>3.385394959750362E-3</v>
      </c>
      <c r="AO23" s="5">
        <f t="shared" si="142"/>
        <v>1.8805663641323772E-3</v>
      </c>
      <c r="AP23" s="5">
        <f t="shared" si="143"/>
        <v>6.9642880509809086E-4</v>
      </c>
      <c r="AQ23" s="5">
        <f t="shared" si="144"/>
        <v>1.9343098832653603E-4</v>
      </c>
      <c r="AR23" s="5">
        <f t="shared" si="145"/>
        <v>1.224139540104308E-3</v>
      </c>
      <c r="AS23" s="5">
        <f t="shared" si="146"/>
        <v>1.6321274257949567E-3</v>
      </c>
      <c r="AT23" s="5">
        <f t="shared" si="147"/>
        <v>1.0880458668155954E-3</v>
      </c>
      <c r="AU23" s="5">
        <f t="shared" si="148"/>
        <v>4.8355857089115372E-4</v>
      </c>
      <c r="AV23" s="5">
        <f t="shared" si="149"/>
        <v>1.6118040053309966E-4</v>
      </c>
      <c r="AW23" s="5">
        <f t="shared" si="150"/>
        <v>1.7684603013376118E-6</v>
      </c>
      <c r="AX23" s="5">
        <f t="shared" si="151"/>
        <v>6.7712977795306877E-4</v>
      </c>
      <c r="AY23" s="5">
        <f t="shared" si="152"/>
        <v>7.5228296828613764E-4</v>
      </c>
      <c r="AZ23" s="5">
        <f t="shared" si="153"/>
        <v>4.1788862548932699E-4</v>
      </c>
      <c r="BA23" s="5">
        <f t="shared" si="154"/>
        <v>1.5475639768123035E-4</v>
      </c>
      <c r="BB23" s="5">
        <f t="shared" si="155"/>
        <v>4.2983120075164877E-5</v>
      </c>
      <c r="BC23" s="5">
        <f t="shared" si="156"/>
        <v>9.5507449854275008E-6</v>
      </c>
      <c r="BD23" s="5">
        <f t="shared" si="157"/>
        <v>2.2666736294134753E-4</v>
      </c>
      <c r="BE23" s="5">
        <f t="shared" si="158"/>
        <v>3.0221229481540115E-4</v>
      </c>
      <c r="BF23" s="5">
        <f t="shared" si="159"/>
        <v>2.0146762628818357E-4</v>
      </c>
      <c r="BG23" s="5">
        <f t="shared" si="160"/>
        <v>8.9537950944910198E-5</v>
      </c>
      <c r="BH23" s="5">
        <f t="shared" si="161"/>
        <v>2.9844911588718716E-5</v>
      </c>
      <c r="BI23" s="5">
        <f t="shared" si="162"/>
        <v>7.9583572180378975E-6</v>
      </c>
      <c r="BJ23" s="8">
        <f t="shared" si="163"/>
        <v>0.4171316613026817</v>
      </c>
      <c r="BK23" s="8">
        <f t="shared" si="164"/>
        <v>0.27230987394369072</v>
      </c>
      <c r="BL23" s="8">
        <f t="shared" si="165"/>
        <v>0.2908473823988928</v>
      </c>
      <c r="BM23" s="8">
        <f t="shared" si="166"/>
        <v>0.44118843817656567</v>
      </c>
      <c r="BN23" s="8">
        <f t="shared" si="167"/>
        <v>0.55818542552161898</v>
      </c>
    </row>
    <row r="24" spans="1:66" x14ac:dyDescent="0.25">
      <c r="A24" t="s">
        <v>352</v>
      </c>
      <c r="B24" t="s">
        <v>159</v>
      </c>
      <c r="C24" t="s">
        <v>157</v>
      </c>
      <c r="D24" t="s">
        <v>68</v>
      </c>
      <c r="E24">
        <f>VLOOKUP(A24,home!$A$2:$E$405,3,FALSE)</f>
        <v>1.1839</v>
      </c>
      <c r="F24">
        <f>VLOOKUP(B24,home!$B$2:$E$405,3,FALSE)</f>
        <v>1.81</v>
      </c>
      <c r="G24">
        <f>VLOOKUP(C24,away!$B$2:$E$405,4,FALSE)</f>
        <v>1.1837</v>
      </c>
      <c r="H24">
        <f>VLOOKUP(A24,away!$A$2:$E$405,3,FALSE)</f>
        <v>1.1839</v>
      </c>
      <c r="I24">
        <f>VLOOKUP(C24,away!$B$2:$E$405,3,FALSE)</f>
        <v>0.56310000000000004</v>
      </c>
      <c r="J24">
        <f>VLOOKUP(B24,home!$B$2:$E$405,4,FALSE)</f>
        <v>0.50729999999999997</v>
      </c>
      <c r="K24" s="3">
        <f t="shared" si="112"/>
        <v>2.5365021983</v>
      </c>
      <c r="L24" s="3">
        <f t="shared" si="113"/>
        <v>0.33819361985699997</v>
      </c>
      <c r="M24" s="5">
        <f t="shared" si="114"/>
        <v>5.6433302879327824E-2</v>
      </c>
      <c r="N24" s="5">
        <f t="shared" si="115"/>
        <v>0.14314319681074475</v>
      </c>
      <c r="O24" s="5">
        <f t="shared" si="116"/>
        <v>1.9085382981246336E-2</v>
      </c>
      <c r="P24" s="5">
        <f t="shared" si="117"/>
        <v>4.8410115887328735E-2</v>
      </c>
      <c r="Q24" s="5">
        <f t="shared" si="118"/>
        <v>0.18154151669107182</v>
      </c>
      <c r="R24" s="5">
        <f t="shared" si="119"/>
        <v>3.2272773783924395E-3</v>
      </c>
      <c r="S24" s="5">
        <f t="shared" si="120"/>
        <v>1.0381898633665938E-2</v>
      </c>
      <c r="T24" s="5">
        <f t="shared" si="121"/>
        <v>6.1396182684083554E-2</v>
      </c>
      <c r="U24" s="5">
        <f t="shared" si="122"/>
        <v>8.1859961648162831E-3</v>
      </c>
      <c r="V24" s="5">
        <f t="shared" si="123"/>
        <v>9.8954358575774771E-4</v>
      </c>
      <c r="W24" s="5">
        <f t="shared" si="124"/>
        <v>0.15349348538987326</v>
      </c>
      <c r="X24" s="5">
        <f t="shared" si="125"/>
        <v>5.1910517448468772E-2</v>
      </c>
      <c r="Y24" s="5">
        <f t="shared" si="126"/>
        <v>8.7779029022738049E-3</v>
      </c>
      <c r="Z24" s="5">
        <f t="shared" si="127"/>
        <v>3.6381487296038259E-4</v>
      </c>
      <c r="AA24" s="5">
        <f t="shared" si="128"/>
        <v>9.2281722503824567E-4</v>
      </c>
      <c r="AB24" s="5">
        <f t="shared" si="129"/>
        <v>1.1703639599693083E-3</v>
      </c>
      <c r="AC24" s="5">
        <f t="shared" si="130"/>
        <v>5.3053690394182085E-5</v>
      </c>
      <c r="AD24" s="5">
        <f t="shared" si="131"/>
        <v>9.7334140779035655E-2</v>
      </c>
      <c r="AE24" s="5">
        <f t="shared" si="132"/>
        <v>3.2917785405732904E-2</v>
      </c>
      <c r="AF24" s="5">
        <f t="shared" si="133"/>
        <v>5.5662925020203667E-3</v>
      </c>
      <c r="AG24" s="5">
        <f t="shared" si="134"/>
        <v>6.274948701470482E-4</v>
      </c>
      <c r="AH24" s="5">
        <f t="shared" si="135"/>
        <v>3.0759967211071591E-5</v>
      </c>
      <c r="AI24" s="5">
        <f t="shared" si="136"/>
        <v>7.8022724450519003E-5</v>
      </c>
      <c r="AJ24" s="5">
        <f t="shared" si="137"/>
        <v>9.895240604304833E-5</v>
      </c>
      <c r="AK24" s="5">
        <f t="shared" si="138"/>
        <v>8.3664331818422095E-5</v>
      </c>
      <c r="AL24" s="5">
        <f t="shared" si="139"/>
        <v>1.8204394704486634E-6</v>
      </c>
      <c r="AM24" s="5">
        <f t="shared" si="140"/>
        <v>4.9377652411133094E-2</v>
      </c>
      <c r="AN24" s="5">
        <f t="shared" si="141"/>
        <v>1.6699207008961825E-2</v>
      </c>
      <c r="AO24" s="5">
        <f t="shared" si="142"/>
        <v>2.8237826335510917E-3</v>
      </c>
      <c r="AP24" s="5">
        <f t="shared" si="143"/>
        <v>3.1832842350999199E-4</v>
      </c>
      <c r="AQ24" s="5">
        <f t="shared" si="144"/>
        <v>2.6914160462554079E-5</v>
      </c>
      <c r="AR24" s="5">
        <f t="shared" si="145"/>
        <v>2.0805649315589867E-6</v>
      </c>
      <c r="AS24" s="5">
        <f t="shared" si="146"/>
        <v>5.2773575226052588E-6</v>
      </c>
      <c r="AT24" s="5">
        <f t="shared" si="147"/>
        <v>6.6930144786516414E-6</v>
      </c>
      <c r="AU24" s="5">
        <f t="shared" si="148"/>
        <v>5.6589486461178721E-6</v>
      </c>
      <c r="AV24" s="5">
        <f t="shared" si="149"/>
        <v>3.5884839202361991E-6</v>
      </c>
      <c r="AW24" s="5">
        <f t="shared" si="150"/>
        <v>4.3378486556427969E-8</v>
      </c>
      <c r="AX24" s="5">
        <f t="shared" si="151"/>
        <v>2.0874420647955385E-2</v>
      </c>
      <c r="AY24" s="5">
        <f t="shared" si="152"/>
        <v>7.0595958813497338E-3</v>
      </c>
      <c r="AZ24" s="5">
        <f t="shared" si="153"/>
        <v>1.1937551429206171E-3</v>
      </c>
      <c r="BA24" s="5">
        <f t="shared" si="154"/>
        <v>1.3457345766907793E-4</v>
      </c>
      <c r="BB24" s="5">
        <f t="shared" si="155"/>
        <v>1.1377971196444553E-5</v>
      </c>
      <c r="BC24" s="5">
        <f t="shared" si="156"/>
        <v>7.6959145311085324E-7</v>
      </c>
      <c r="BD24" s="5">
        <f t="shared" si="157"/>
        <v>1.1727229759191071E-7</v>
      </c>
      <c r="BE24" s="5">
        <f t="shared" si="158"/>
        <v>2.974614406415733E-7</v>
      </c>
      <c r="BF24" s="5">
        <f t="shared" si="159"/>
        <v>3.7725579904841792E-7</v>
      </c>
      <c r="BG24" s="5">
        <f t="shared" si="160"/>
        <v>3.189700545359117E-7</v>
      </c>
      <c r="BH24" s="5">
        <f t="shared" si="161"/>
        <v>2.0226706113055279E-7</v>
      </c>
      <c r="BI24" s="5">
        <f t="shared" si="162"/>
        <v>1.0261016904026548E-7</v>
      </c>
      <c r="BJ24" s="8">
        <f t="shared" si="163"/>
        <v>0.83522889281361479</v>
      </c>
      <c r="BK24" s="8">
        <f t="shared" si="164"/>
        <v>0.12332933099729461</v>
      </c>
      <c r="BL24" s="8">
        <f t="shared" si="165"/>
        <v>3.2907951345306836E-2</v>
      </c>
      <c r="BM24" s="8">
        <f t="shared" si="166"/>
        <v>0.53292964489820172</v>
      </c>
      <c r="BN24" s="8">
        <f t="shared" si="167"/>
        <v>0.45184079262811194</v>
      </c>
    </row>
    <row r="25" spans="1:66" x14ac:dyDescent="0.25">
      <c r="A25" t="s">
        <v>352</v>
      </c>
      <c r="B25" t="s">
        <v>167</v>
      </c>
      <c r="C25" t="s">
        <v>156</v>
      </c>
      <c r="D25" t="s">
        <v>68</v>
      </c>
      <c r="E25">
        <f>VLOOKUP(A25,home!$A$2:$E$405,3,FALSE)</f>
        <v>1.1839</v>
      </c>
      <c r="F25">
        <f>VLOOKUP(B25,home!$B$2:$E$405,3,FALSE)</f>
        <v>1.0860000000000001</v>
      </c>
      <c r="G25">
        <f>VLOOKUP(C25,away!$B$2:$E$405,4,FALSE)</f>
        <v>1.3317000000000001</v>
      </c>
      <c r="H25">
        <f>VLOOKUP(A25,away!$A$2:$E$405,3,FALSE)</f>
        <v>1.1839</v>
      </c>
      <c r="I25">
        <f>VLOOKUP(C25,away!$B$2:$E$405,3,FALSE)</f>
        <v>0.52790000000000004</v>
      </c>
      <c r="J25">
        <f>VLOOKUP(B25,home!$B$2:$E$405,4,FALSE)</f>
        <v>0.88780000000000003</v>
      </c>
      <c r="K25" s="3">
        <f t="shared" si="112"/>
        <v>1.7121871981800001</v>
      </c>
      <c r="L25" s="3">
        <f t="shared" si="113"/>
        <v>0.55485796311800006</v>
      </c>
      <c r="M25" s="5">
        <f t="shared" si="114"/>
        <v>0.10361790236877838</v>
      </c>
      <c r="N25" s="5">
        <f t="shared" si="115"/>
        <v>0.17741324593808744</v>
      </c>
      <c r="O25" s="5">
        <f t="shared" si="116"/>
        <v>5.7493218250900174E-2</v>
      </c>
      <c r="P25" s="5">
        <f t="shared" si="117"/>
        <v>9.8439152271359992E-2</v>
      </c>
      <c r="Q25" s="5">
        <f t="shared" si="118"/>
        <v>0.15188234424137664</v>
      </c>
      <c r="R25" s="5">
        <f t="shared" si="119"/>
        <v>1.5950284985896544E-2</v>
      </c>
      <c r="S25" s="5">
        <f t="shared" si="120"/>
        <v>2.337980811804154E-2</v>
      </c>
      <c r="T25" s="5">
        <f t="shared" si="121"/>
        <v>8.4273128159357155E-2</v>
      </c>
      <c r="U25" s="5">
        <f t="shared" si="122"/>
        <v>2.7309873760174724E-2</v>
      </c>
      <c r="V25" s="5">
        <f t="shared" si="123"/>
        <v>2.4679224115110726E-3</v>
      </c>
      <c r="W25" s="5">
        <f t="shared" si="124"/>
        <v>8.6683668479884304E-2</v>
      </c>
      <c r="X25" s="5">
        <f t="shared" si="125"/>
        <v>4.8097123728344592E-2</v>
      </c>
      <c r="Y25" s="5">
        <f t="shared" si="126"/>
        <v>1.3343536051871852E-2</v>
      </c>
      <c r="Z25" s="5">
        <f t="shared" si="127"/>
        <v>2.9500475461420594E-3</v>
      </c>
      <c r="AA25" s="5">
        <f t="shared" si="128"/>
        <v>5.0510336425267565E-3</v>
      </c>
      <c r="AB25" s="5">
        <f t="shared" si="129"/>
        <v>4.324157570155405E-3</v>
      </c>
      <c r="AC25" s="5">
        <f t="shared" si="130"/>
        <v>1.4653608625226448E-4</v>
      </c>
      <c r="AD25" s="5">
        <f t="shared" si="131"/>
        <v>3.7104666865634281E-2</v>
      </c>
      <c r="AE25" s="5">
        <f t="shared" si="132"/>
        <v>2.0587819879237784E-2</v>
      </c>
      <c r="AF25" s="5">
        <f t="shared" si="133"/>
        <v>5.7116579016170729E-3</v>
      </c>
      <c r="AG25" s="5">
        <f t="shared" si="134"/>
        <v>1.0563862897726933E-3</v>
      </c>
      <c r="AH25" s="5">
        <f t="shared" si="135"/>
        <v>4.0921434313840926E-4</v>
      </c>
      <c r="AI25" s="5">
        <f t="shared" si="136"/>
        <v>7.0065155963322198E-4</v>
      </c>
      <c r="AJ25" s="5">
        <f t="shared" si="137"/>
        <v>5.9982331539442703E-4</v>
      </c>
      <c r="AK25" s="5">
        <f t="shared" si="138"/>
        <v>3.4233660059607406E-4</v>
      </c>
      <c r="AL25" s="5">
        <f t="shared" si="139"/>
        <v>5.568492616844267E-6</v>
      </c>
      <c r="AM25" s="5">
        <f t="shared" si="140"/>
        <v>1.2706027120014531E-2</v>
      </c>
      <c r="AN25" s="5">
        <f t="shared" si="141"/>
        <v>7.0500403271333313E-3</v>
      </c>
      <c r="AO25" s="5">
        <f t="shared" si="142"/>
        <v>1.9558855079064791E-3</v>
      </c>
      <c r="AP25" s="5">
        <f t="shared" si="143"/>
        <v>3.6174621633633483E-4</v>
      </c>
      <c r="AQ25" s="5">
        <f t="shared" si="144"/>
        <v>5.017944219050552E-5</v>
      </c>
      <c r="AR25" s="5">
        <f t="shared" si="145"/>
        <v>4.5411167382489633E-5</v>
      </c>
      <c r="AS25" s="5">
        <f t="shared" si="146"/>
        <v>7.7752419446707914E-5</v>
      </c>
      <c r="AT25" s="5">
        <f t="shared" si="147"/>
        <v>6.656334860208751E-5</v>
      </c>
      <c r="AU25" s="5">
        <f t="shared" si="148"/>
        <v>3.7989637781495603E-5</v>
      </c>
      <c r="AV25" s="5">
        <f t="shared" si="149"/>
        <v>1.6261342868243013E-5</v>
      </c>
      <c r="AW25" s="5">
        <f t="shared" si="150"/>
        <v>1.4694953502247862E-7</v>
      </c>
      <c r="AX25" s="5">
        <f t="shared" si="151"/>
        <v>3.6258494957694606E-3</v>
      </c>
      <c r="AY25" s="5">
        <f t="shared" si="152"/>
        <v>2.0118314657950704E-3</v>
      </c>
      <c r="AZ25" s="5">
        <f t="shared" si="153"/>
        <v>5.5814035462387653E-4</v>
      </c>
      <c r="BA25" s="5">
        <f t="shared" si="154"/>
        <v>1.0322954010018748E-4</v>
      </c>
      <c r="BB25" s="5">
        <f t="shared" si="155"/>
        <v>1.4319433088399481E-5</v>
      </c>
      <c r="BC25" s="5">
        <f t="shared" si="156"/>
        <v>1.5890502952867661E-6</v>
      </c>
      <c r="BD25" s="5">
        <f t="shared" si="157"/>
        <v>4.1994579727764596E-6</v>
      </c>
      <c r="BE25" s="5">
        <f t="shared" si="158"/>
        <v>7.1902581802827886E-6</v>
      </c>
      <c r="BF25" s="5">
        <f t="shared" si="159"/>
        <v>6.155534003944609E-6</v>
      </c>
      <c r="BG25" s="5">
        <f t="shared" si="160"/>
        <v>3.5131421731718785E-6</v>
      </c>
      <c r="BH25" s="5">
        <f t="shared" si="161"/>
        <v>1.5037892635727891E-6</v>
      </c>
      <c r="BI25" s="5">
        <f t="shared" si="162"/>
        <v>5.1495374516997206E-7</v>
      </c>
      <c r="BJ25" s="8">
        <f t="shared" si="163"/>
        <v>0.65459241548843738</v>
      </c>
      <c r="BK25" s="8">
        <f t="shared" si="164"/>
        <v>0.23006872121435515</v>
      </c>
      <c r="BL25" s="8">
        <f t="shared" si="165"/>
        <v>0.11244764907983569</v>
      </c>
      <c r="BM25" s="8">
        <f t="shared" si="166"/>
        <v>0.39325100075611091</v>
      </c>
      <c r="BN25" s="8">
        <f t="shared" si="167"/>
        <v>0.60479614805639925</v>
      </c>
    </row>
    <row r="26" spans="1:66" x14ac:dyDescent="0.25">
      <c r="A26" t="s">
        <v>344</v>
      </c>
      <c r="B26" t="s">
        <v>181</v>
      </c>
      <c r="C26" t="s">
        <v>183</v>
      </c>
      <c r="D26" t="s">
        <v>68</v>
      </c>
      <c r="E26">
        <f>VLOOKUP(A26,home!$A$2:$E$405,3,FALSE)</f>
        <v>1.3012999999999999</v>
      </c>
      <c r="F26">
        <f>VLOOKUP(B26,home!$B$2:$E$405,3,FALSE)</f>
        <v>0.6986</v>
      </c>
      <c r="G26">
        <f>VLOOKUP(C26,away!$B$2:$E$405,4,FALSE)</f>
        <v>0.99929999999999997</v>
      </c>
      <c r="H26">
        <f>VLOOKUP(A26,away!$A$2:$E$405,3,FALSE)</f>
        <v>1.3012999999999999</v>
      </c>
      <c r="I26">
        <f>VLOOKUP(C26,away!$B$2:$E$405,3,FALSE)</f>
        <v>1.5368999999999999</v>
      </c>
      <c r="J26">
        <f>VLOOKUP(B26,home!$B$2:$E$405,4,FALSE)</f>
        <v>1.2491000000000001</v>
      </c>
      <c r="K26" s="3">
        <f t="shared" si="112"/>
        <v>0.9084518182739999</v>
      </c>
      <c r="L26" s="3">
        <f t="shared" si="113"/>
        <v>2.4981599913269998</v>
      </c>
      <c r="M26" s="5">
        <f t="shared" si="114"/>
        <v>3.3153340121898564E-2</v>
      </c>
      <c r="N26" s="5">
        <f t="shared" si="115"/>
        <v>3.0118212115595105E-2</v>
      </c>
      <c r="O26" s="5">
        <f t="shared" si="116"/>
        <v>8.2822347871383206E-2</v>
      </c>
      <c r="P26" s="5">
        <f t="shared" si="117"/>
        <v>7.5240112517479821E-2</v>
      </c>
      <c r="Q26" s="5">
        <f t="shared" si="118"/>
        <v>1.3680472279787192E-2</v>
      </c>
      <c r="R26" s="5">
        <f t="shared" si="119"/>
        <v>0.10345173792002822</v>
      </c>
      <c r="S26" s="5">
        <f t="shared" si="120"/>
        <v>4.268856856374291E-2</v>
      </c>
      <c r="T26" s="5">
        <f t="shared" si="121"/>
        <v>3.4176008511822432E-2</v>
      </c>
      <c r="U26" s="5">
        <f t="shared" si="122"/>
        <v>9.3980919417054942E-2</v>
      </c>
      <c r="V26" s="5">
        <f t="shared" si="123"/>
        <v>1.0764434761949731E-2</v>
      </c>
      <c r="W26" s="5">
        <f t="shared" si="124"/>
        <v>4.1426833058065765E-3</v>
      </c>
      <c r="X26" s="5">
        <f t="shared" si="125"/>
        <v>1.0349085691304265E-2</v>
      </c>
      <c r="Y26" s="5">
        <f t="shared" si="126"/>
        <v>1.292683591041552E-2</v>
      </c>
      <c r="Z26" s="5">
        <f t="shared" si="127"/>
        <v>8.6146330901686927E-2</v>
      </c>
      <c r="AA26" s="5">
        <f t="shared" si="128"/>
        <v>7.8259790945271163E-2</v>
      </c>
      <c r="AB26" s="5">
        <f t="shared" si="129"/>
        <v>3.5547624690987344E-2</v>
      </c>
      <c r="AC26" s="5">
        <f t="shared" si="130"/>
        <v>1.5268395275149045E-3</v>
      </c>
      <c r="AD26" s="5">
        <f t="shared" si="131"/>
        <v>9.4085704542333211E-4</v>
      </c>
      <c r="AE26" s="5">
        <f t="shared" si="132"/>
        <v>2.350411428434698E-3</v>
      </c>
      <c r="AF26" s="5">
        <f t="shared" si="133"/>
        <v>2.9358518968366537E-3</v>
      </c>
      <c r="AG26" s="5">
        <f t="shared" si="134"/>
        <v>2.4447425830462707E-3</v>
      </c>
      <c r="AH26" s="5">
        <f t="shared" si="135"/>
        <v>5.3801829314552761E-2</v>
      </c>
      <c r="AI26" s="5">
        <f t="shared" si="136"/>
        <v>4.8876369667272844E-2</v>
      </c>
      <c r="AJ26" s="5">
        <f t="shared" si="137"/>
        <v>2.2200913447433093E-2</v>
      </c>
      <c r="AK26" s="5">
        <f t="shared" si="138"/>
        <v>6.7228200628880967E-3</v>
      </c>
      <c r="AL26" s="5">
        <f t="shared" si="139"/>
        <v>1.386039263904834E-4</v>
      </c>
      <c r="AM26" s="5">
        <f t="shared" si="140"/>
        <v>1.7094465873014592E-4</v>
      </c>
      <c r="AN26" s="5">
        <f t="shared" si="141"/>
        <v>4.2704710717069827E-4</v>
      </c>
      <c r="AO26" s="5">
        <f t="shared" si="142"/>
        <v>5.3341599877288609E-4</v>
      </c>
      <c r="AP26" s="5">
        <f t="shared" si="143"/>
        <v>4.4418616895605206E-4</v>
      </c>
      <c r="AQ26" s="5">
        <f t="shared" si="144"/>
        <v>2.7741202899670602E-4</v>
      </c>
      <c r="AR26" s="5">
        <f t="shared" si="145"/>
        <v>2.6881115490763986E-2</v>
      </c>
      <c r="AS26" s="5">
        <f t="shared" si="146"/>
        <v>2.4420198244817927E-2</v>
      </c>
      <c r="AT26" s="5">
        <f t="shared" si="147"/>
        <v>1.1092286749058192E-2</v>
      </c>
      <c r="AU26" s="5">
        <f t="shared" si="148"/>
        <v>3.3589360219995036E-3</v>
      </c>
      <c r="AV26" s="5">
        <f t="shared" si="149"/>
        <v>7.628578841628712E-4</v>
      </c>
      <c r="AW26" s="5">
        <f t="shared" si="150"/>
        <v>8.7376607694902183E-6</v>
      </c>
      <c r="AX26" s="5">
        <f t="shared" si="151"/>
        <v>2.5882497674604893E-5</v>
      </c>
      <c r="AY26" s="5">
        <f t="shared" si="152"/>
        <v>6.4658620166312066E-5</v>
      </c>
      <c r="AZ26" s="5">
        <f t="shared" si="153"/>
        <v>8.0763788996944966E-5</v>
      </c>
      <c r="BA26" s="5">
        <f t="shared" si="154"/>
        <v>6.7253622140047895E-5</v>
      </c>
      <c r="BB26" s="5">
        <f t="shared" si="155"/>
        <v>4.2002577025522838E-5</v>
      </c>
      <c r="BC26" s="5">
        <f t="shared" si="156"/>
        <v>2.0985831491558366E-5</v>
      </c>
      <c r="BD26" s="5">
        <f t="shared" si="157"/>
        <v>1.1192221206877835E-2</v>
      </c>
      <c r="BE26" s="5">
        <f t="shared" si="158"/>
        <v>1.016759370591299E-2</v>
      </c>
      <c r="BF26" s="5">
        <f t="shared" si="159"/>
        <v>4.6183844948039666E-3</v>
      </c>
      <c r="BG26" s="5">
        <f t="shared" si="160"/>
        <v>1.3985265972643708E-3</v>
      </c>
      <c r="BH26" s="5">
        <f t="shared" si="161"/>
        <v>3.1762350754734183E-4</v>
      </c>
      <c r="BI26" s="5">
        <f t="shared" si="162"/>
        <v>5.7709130591589659E-5</v>
      </c>
      <c r="BJ26" s="8">
        <f t="shared" si="163"/>
        <v>0.11621971366859356</v>
      </c>
      <c r="BK26" s="8">
        <f t="shared" si="164"/>
        <v>0.16357655803914273</v>
      </c>
      <c r="BL26" s="8">
        <f t="shared" si="165"/>
        <v>0.61993180637067213</v>
      </c>
      <c r="BM26" s="8">
        <f t="shared" si="166"/>
        <v>0.64735226519452638</v>
      </c>
      <c r="BN26" s="8">
        <f t="shared" si="167"/>
        <v>0.33846622282617211</v>
      </c>
    </row>
    <row r="27" spans="1:66" x14ac:dyDescent="0.25">
      <c r="A27" t="s">
        <v>344</v>
      </c>
      <c r="B27" t="s">
        <v>188</v>
      </c>
      <c r="C27" t="s">
        <v>179</v>
      </c>
      <c r="D27" t="s">
        <v>68</v>
      </c>
      <c r="E27">
        <f>VLOOKUP(A27,home!$A$2:$E$405,3,FALSE)</f>
        <v>1.3012999999999999</v>
      </c>
      <c r="F27">
        <f>VLOOKUP(B27,home!$B$2:$E$405,3,FALSE)</f>
        <v>1.4729000000000001</v>
      </c>
      <c r="G27">
        <f>VLOOKUP(C27,away!$B$2:$E$405,4,FALSE)</f>
        <v>0.91600000000000004</v>
      </c>
      <c r="H27">
        <f>VLOOKUP(A27,away!$A$2:$E$405,3,FALSE)</f>
        <v>1.3012999999999999</v>
      </c>
      <c r="I27">
        <f>VLOOKUP(C27,away!$B$2:$E$405,3,FALSE)</f>
        <v>1.0246</v>
      </c>
      <c r="J27">
        <f>VLOOKUP(B27,home!$B$2:$E$405,4,FALSE)</f>
        <v>0.45800000000000002</v>
      </c>
      <c r="K27" s="3">
        <f t="shared" si="112"/>
        <v>1.7556832493200001</v>
      </c>
      <c r="L27" s="3">
        <f t="shared" si="113"/>
        <v>0.61065688683999986</v>
      </c>
      <c r="M27" s="5">
        <f t="shared" si="114"/>
        <v>9.3823479840998758E-2</v>
      </c>
      <c r="N27" s="5">
        <f t="shared" si="115"/>
        <v>0.1647243119497542</v>
      </c>
      <c r="O27" s="5">
        <f t="shared" si="116"/>
        <v>5.7293954112199778E-2</v>
      </c>
      <c r="P27" s="5">
        <f t="shared" si="117"/>
        <v>0.10059003552209787</v>
      </c>
      <c r="Q27" s="5">
        <f t="shared" si="118"/>
        <v>0.14460185762297292</v>
      </c>
      <c r="R27" s="5">
        <f t="shared" si="119"/>
        <v>1.7493473826454862E-2</v>
      </c>
      <c r="S27" s="5">
        <f t="shared" si="120"/>
        <v>2.6961148913588428E-2</v>
      </c>
      <c r="T27" s="5">
        <f t="shared" si="121"/>
        <v>8.8302120207325543E-2</v>
      </c>
      <c r="U27" s="5">
        <f t="shared" si="122"/>
        <v>3.0712998969524639E-2</v>
      </c>
      <c r="V27" s="5">
        <f t="shared" si="123"/>
        <v>3.2117320875452685E-3</v>
      </c>
      <c r="W27" s="5">
        <f t="shared" si="124"/>
        <v>8.4625019749736366E-2</v>
      </c>
      <c r="X27" s="5">
        <f t="shared" si="125"/>
        <v>5.1676851109147506E-2</v>
      </c>
      <c r="Y27" s="5">
        <f t="shared" si="126"/>
        <v>1.5778412510003104E-2</v>
      </c>
      <c r="Z27" s="5">
        <f t="shared" si="127"/>
        <v>3.5608367556266489E-3</v>
      </c>
      <c r="AA27" s="5">
        <f t="shared" si="128"/>
        <v>6.2517014454166811E-3</v>
      </c>
      <c r="AB27" s="5">
        <f t="shared" si="129"/>
        <v>5.4880037537338522E-3</v>
      </c>
      <c r="AC27" s="5">
        <f t="shared" si="130"/>
        <v>2.1521015136691997E-4</v>
      </c>
      <c r="AD27" s="5">
        <f t="shared" si="131"/>
        <v>3.714368241199658E-2</v>
      </c>
      <c r="AE27" s="5">
        <f t="shared" si="132"/>
        <v>2.2682045467483484E-2</v>
      </c>
      <c r="AF27" s="5">
        <f t="shared" si="133"/>
        <v>6.9254736361683963E-3</v>
      </c>
      <c r="AG27" s="5">
        <f t="shared" si="134"/>
        <v>1.4096960568516959E-3</v>
      </c>
      <c r="AH27" s="5">
        <f t="shared" si="135"/>
        <v>5.4361237193410359E-4</v>
      </c>
      <c r="AI27" s="5">
        <f t="shared" si="136"/>
        <v>9.5441113552781928E-4</v>
      </c>
      <c r="AJ27" s="5">
        <f t="shared" si="137"/>
        <v>8.3782182180533666E-4</v>
      </c>
      <c r="AK27" s="5">
        <f t="shared" si="138"/>
        <v>4.903165794861318E-4</v>
      </c>
      <c r="AL27" s="5">
        <f t="shared" si="139"/>
        <v>9.2292448787450968E-6</v>
      </c>
      <c r="AM27" s="5">
        <f t="shared" si="140"/>
        <v>1.3042508205760852E-2</v>
      </c>
      <c r="AN27" s="5">
        <f t="shared" si="141"/>
        <v>7.9644974575150736E-3</v>
      </c>
      <c r="AO27" s="5">
        <f t="shared" si="142"/>
        <v>2.4317876113256242E-3</v>
      </c>
      <c r="AP27" s="5">
        <f t="shared" si="143"/>
        <v>4.9499595072939519E-4</v>
      </c>
      <c r="AQ27" s="5">
        <f t="shared" si="144"/>
        <v>7.5568171567704588E-5</v>
      </c>
      <c r="AR27" s="5">
        <f t="shared" si="145"/>
        <v>6.6392127738597583E-5</v>
      </c>
      <c r="AS27" s="5">
        <f t="shared" si="146"/>
        <v>1.1656354655736949E-4</v>
      </c>
      <c r="AT27" s="5">
        <f t="shared" si="147"/>
        <v>1.0232433308605282E-4</v>
      </c>
      <c r="AU27" s="5">
        <f t="shared" si="148"/>
        <v>5.9883039199007724E-5</v>
      </c>
      <c r="AV27" s="5">
        <f t="shared" si="149"/>
        <v>2.6283912210017703E-5</v>
      </c>
      <c r="AW27" s="5">
        <f t="shared" si="150"/>
        <v>2.7485718446088668E-7</v>
      </c>
      <c r="AX27" s="5">
        <f t="shared" si="151"/>
        <v>3.8164188643288275E-3</v>
      </c>
      <c r="AY27" s="5">
        <f t="shared" si="152"/>
        <v>2.3305224625684894E-3</v>
      </c>
      <c r="AZ27" s="5">
        <f t="shared" si="153"/>
        <v>7.1157479585138184E-4</v>
      </c>
      <c r="BA27" s="5">
        <f t="shared" si="154"/>
        <v>1.4484268319613777E-4</v>
      </c>
      <c r="BB27" s="5">
        <f t="shared" si="155"/>
        <v>2.2112295500526461E-5</v>
      </c>
      <c r="BC27" s="5">
        <f t="shared" si="156"/>
        <v>2.7006051062475256E-6</v>
      </c>
      <c r="BD27" s="5">
        <f t="shared" si="157"/>
        <v>6.7571350059225958E-6</v>
      </c>
      <c r="BE27" s="5">
        <f t="shared" si="158"/>
        <v>1.1863388743292099E-5</v>
      </c>
      <c r="BF27" s="5">
        <f t="shared" si="159"/>
        <v>1.0414176448384696E-5</v>
      </c>
      <c r="BG27" s="5">
        <f t="shared" si="160"/>
        <v>6.0946650486306191E-6</v>
      </c>
      <c r="BH27" s="5">
        <f t="shared" si="161"/>
        <v>2.6750753340242104E-6</v>
      </c>
      <c r="BI27" s="5">
        <f t="shared" si="162"/>
        <v>9.3931699092308164E-7</v>
      </c>
      <c r="BJ27" s="8">
        <f t="shared" si="163"/>
        <v>0.64890699982489009</v>
      </c>
      <c r="BK27" s="8">
        <f t="shared" si="164"/>
        <v>0.22714135822304449</v>
      </c>
      <c r="BL27" s="8">
        <f t="shared" si="165"/>
        <v>0.12047648473244542</v>
      </c>
      <c r="BM27" s="8">
        <f t="shared" si="166"/>
        <v>0.41922831905614427</v>
      </c>
      <c r="BN27" s="8">
        <f t="shared" si="167"/>
        <v>0.57852711287447833</v>
      </c>
    </row>
    <row r="28" spans="1:66" x14ac:dyDescent="0.25">
      <c r="A28" t="s">
        <v>345</v>
      </c>
      <c r="B28" t="s">
        <v>208</v>
      </c>
      <c r="C28" t="s">
        <v>212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0.73</v>
      </c>
      <c r="H28">
        <f>VLOOKUP(A28,away!$A$2:$E$405,3,FALSE)</f>
        <v>1.3976999999999999</v>
      </c>
      <c r="I28">
        <f>VLOOKUP(C28,away!$B$2:$E$405,3,FALSE)</f>
        <v>1.2683</v>
      </c>
      <c r="J28">
        <f>VLOOKUP(B28,home!$B$2:$E$405,4,FALSE)</f>
        <v>1.2782</v>
      </c>
      <c r="K28" s="3">
        <f t="shared" si="112"/>
        <v>0.68708416139999995</v>
      </c>
      <c r="L28" s="3">
        <f t="shared" si="113"/>
        <v>2.2658688595619996</v>
      </c>
      <c r="M28" s="5">
        <f t="shared" si="114"/>
        <v>5.2185373684978706E-2</v>
      </c>
      <c r="N28" s="5">
        <f t="shared" si="115"/>
        <v>3.5855743715689219E-2</v>
      </c>
      <c r="O28" s="5">
        <f t="shared" si="116"/>
        <v>0.11824521315739948</v>
      </c>
      <c r="P28" s="5">
        <f t="shared" si="117"/>
        <v>8.1244413121816059E-2</v>
      </c>
      <c r="Q28" s="5">
        <f t="shared" si="118"/>
        <v>1.2317956801133822E-2</v>
      </c>
      <c r="R28" s="5">
        <f t="shared" si="119"/>
        <v>0.13396407314281117</v>
      </c>
      <c r="S28" s="5">
        <f t="shared" si="120"/>
        <v>3.162119094592343E-2</v>
      </c>
      <c r="T28" s="5">
        <f t="shared" si="121"/>
        <v>2.7910874729119069E-2</v>
      </c>
      <c r="U28" s="5">
        <f t="shared" si="122"/>
        <v>9.2044592853056661E-2</v>
      </c>
      <c r="V28" s="5">
        <f t="shared" si="123"/>
        <v>5.4699130324708418E-3</v>
      </c>
      <c r="W28" s="5">
        <f t="shared" si="124"/>
        <v>2.821157672956153E-3</v>
      </c>
      <c r="X28" s="5">
        <f t="shared" si="125"/>
        <v>6.3923733190657424E-3</v>
      </c>
      <c r="Y28" s="5">
        <f t="shared" si="126"/>
        <v>7.2421398211830242E-3</v>
      </c>
      <c r="Z28" s="5">
        <f t="shared" si="127"/>
        <v>0.10118167387812728</v>
      </c>
      <c r="AA28" s="5">
        <f t="shared" si="128"/>
        <v>6.9520325545601364E-2</v>
      </c>
      <c r="AB28" s="5">
        <f t="shared" si="129"/>
        <v>2.3883157288877254E-2</v>
      </c>
      <c r="AC28" s="5">
        <f t="shared" si="130"/>
        <v>5.3223710348555093E-4</v>
      </c>
      <c r="AD28" s="5">
        <f t="shared" si="131"/>
        <v>4.8459318847506326E-4</v>
      </c>
      <c r="AE28" s="5">
        <f t="shared" si="132"/>
        <v>1.0980246153215046E-3</v>
      </c>
      <c r="AF28" s="5">
        <f t="shared" si="133"/>
        <v>1.2439898914447707E-3</v>
      </c>
      <c r="AG28" s="5">
        <f t="shared" si="134"/>
        <v>9.3957265221153951E-4</v>
      </c>
      <c r="AH28" s="5">
        <f t="shared" si="135"/>
        <v>5.7316100999701594E-2</v>
      </c>
      <c r="AI28" s="5">
        <f t="shared" si="136"/>
        <v>3.9380985190097667E-2</v>
      </c>
      <c r="AJ28" s="5">
        <f t="shared" si="137"/>
        <v>1.3529025592222037E-2</v>
      </c>
      <c r="AK28" s="5">
        <f t="shared" si="138"/>
        <v>3.0985264011970056E-3</v>
      </c>
      <c r="AL28" s="5">
        <f t="shared" si="139"/>
        <v>3.3144375951291264E-5</v>
      </c>
      <c r="AM28" s="5">
        <f t="shared" si="140"/>
        <v>6.6591260904708238E-5</v>
      </c>
      <c r="AN28" s="5">
        <f t="shared" si="141"/>
        <v>1.5088706440294681E-4</v>
      </c>
      <c r="AO28" s="5">
        <f t="shared" si="142"/>
        <v>1.7094515027068154E-4</v>
      </c>
      <c r="AP28" s="5">
        <f t="shared" si="143"/>
        <v>1.2911309756382796E-4</v>
      </c>
      <c r="AQ28" s="5">
        <f t="shared" si="144"/>
        <v>7.3138336782866992E-5</v>
      </c>
      <c r="AR28" s="5">
        <f t="shared" si="145"/>
        <v>2.597415368134685E-2</v>
      </c>
      <c r="AS28" s="5">
        <f t="shared" si="146"/>
        <v>1.784642960022292E-2</v>
      </c>
      <c r="AT28" s="5">
        <f t="shared" si="147"/>
        <v>6.1309995579266509E-3</v>
      </c>
      <c r="AU28" s="5">
        <f t="shared" si="148"/>
        <v>1.4041708966006012E-3</v>
      </c>
      <c r="AV28" s="5">
        <f t="shared" si="149"/>
        <v>2.4119589573827748E-4</v>
      </c>
      <c r="AW28" s="5">
        <f t="shared" si="150"/>
        <v>1.4333493501171692E-6</v>
      </c>
      <c r="AX28" s="5">
        <f t="shared" si="151"/>
        <v>7.6256334425466711E-6</v>
      </c>
      <c r="AY28" s="5">
        <f t="shared" si="152"/>
        <v>1.7278685351901071E-5</v>
      </c>
      <c r="AZ28" s="5">
        <f t="shared" si="153"/>
        <v>1.9575617536521354E-5</v>
      </c>
      <c r="BA28" s="5">
        <f t="shared" si="154"/>
        <v>1.4785260727566508E-5</v>
      </c>
      <c r="BB28" s="5">
        <f t="shared" si="155"/>
        <v>8.3753654657744836E-6</v>
      </c>
      <c r="BC28" s="5">
        <f t="shared" si="156"/>
        <v>3.7954959592698776E-6</v>
      </c>
      <c r="BD28" s="5">
        <f t="shared" si="157"/>
        <v>9.8090043300069173E-3</v>
      </c>
      <c r="BE28" s="5">
        <f t="shared" si="158"/>
        <v>6.7396115142517709E-3</v>
      </c>
      <c r="BF28" s="5">
        <f t="shared" si="159"/>
        <v>2.315340162715731E-3</v>
      </c>
      <c r="BG28" s="5">
        <f t="shared" si="160"/>
        <v>5.3027785135175917E-4</v>
      </c>
      <c r="BH28" s="5">
        <f t="shared" si="161"/>
        <v>9.1086378201254292E-5</v>
      </c>
      <c r="BI28" s="5">
        <f t="shared" si="162"/>
        <v>1.2516801556274417E-5</v>
      </c>
      <c r="BJ28" s="8">
        <f t="shared" si="163"/>
        <v>9.696853737500849E-2</v>
      </c>
      <c r="BK28" s="8">
        <f t="shared" si="164"/>
        <v>0.17110355094997778</v>
      </c>
      <c r="BL28" s="8">
        <f t="shared" si="165"/>
        <v>0.62207678684088286</v>
      </c>
      <c r="BM28" s="8">
        <f t="shared" si="166"/>
        <v>0.55750193008416615</v>
      </c>
      <c r="BN28" s="8">
        <f t="shared" si="167"/>
        <v>0.43381277362382847</v>
      </c>
    </row>
    <row r="29" spans="1:66" s="15" customFormat="1" x14ac:dyDescent="0.25">
      <c r="A29" t="s">
        <v>345</v>
      </c>
      <c r="B29" t="s">
        <v>205</v>
      </c>
      <c r="C29" t="s">
        <v>213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1.1022000000000001</v>
      </c>
      <c r="H29" s="15">
        <f>VLOOKUP(A29,away!$A$2:$E$405,3,FALSE)</f>
        <v>1.3976999999999999</v>
      </c>
      <c r="I29" s="15">
        <f>VLOOKUP(C29,away!$B$2:$E$405,3,FALSE)</f>
        <v>1.3513999999999999</v>
      </c>
      <c r="J29" s="15">
        <f>VLOOKUP(B29,home!$B$2:$E$405,4,FALSE)</f>
        <v>1.0003</v>
      </c>
      <c r="K29" s="19">
        <f t="shared" si="112"/>
        <v>0.90768907864799997</v>
      </c>
      <c r="L29" s="19">
        <f t="shared" si="113"/>
        <v>1.8894184355339998</v>
      </c>
      <c r="M29" s="20">
        <f t="shared" si="114"/>
        <v>6.0986209497307139E-2</v>
      </c>
      <c r="N29" s="20">
        <f t="shared" si="115"/>
        <v>5.5356516308844625E-2</v>
      </c>
      <c r="O29" s="20">
        <f t="shared" si="116"/>
        <v>0.11522846853755081</v>
      </c>
      <c r="P29" s="20">
        <f t="shared" si="117"/>
        <v>0.10459162244086954</v>
      </c>
      <c r="Q29" s="20">
        <f t="shared" si="118"/>
        <v>2.5123252642769076E-2</v>
      </c>
      <c r="R29" s="20">
        <f t="shared" si="119"/>
        <v>0.10885739637659902</v>
      </c>
      <c r="S29" s="20">
        <f t="shared" si="120"/>
        <v>4.4843775236172202E-2</v>
      </c>
      <c r="T29" s="20">
        <f t="shared" si="121"/>
        <v>4.7468336703826171E-2</v>
      </c>
      <c r="U29" s="20">
        <f t="shared" si="122"/>
        <v>9.8808669821095291E-2</v>
      </c>
      <c r="V29" s="20">
        <f t="shared" si="123"/>
        <v>8.5452528202426201E-3</v>
      </c>
      <c r="W29" s="20">
        <f t="shared" si="124"/>
        <v>7.6013673479853328E-3</v>
      </c>
      <c r="X29" s="20">
        <f t="shared" si="125"/>
        <v>1.4362163602549674E-2</v>
      </c>
      <c r="Y29" s="20">
        <f t="shared" si="126"/>
        <v>1.3568068342406384E-2</v>
      </c>
      <c r="Z29" s="20">
        <f t="shared" si="127"/>
        <v>6.8559057186059397E-2</v>
      </c>
      <c r="AA29" s="20">
        <f t="shared" si="128"/>
        <v>6.2230307450189794E-2</v>
      </c>
      <c r="AB29" s="20">
        <f t="shared" si="129"/>
        <v>2.8242885216722267E-2</v>
      </c>
      <c r="AC29" s="20">
        <f t="shared" si="130"/>
        <v>9.1594667876929614E-4</v>
      </c>
      <c r="AD29" s="20">
        <f t="shared" si="131"/>
        <v>1.7249195311394487E-3</v>
      </c>
      <c r="AE29" s="20">
        <f t="shared" si="132"/>
        <v>3.2590947619475378E-3</v>
      </c>
      <c r="AF29" s="20">
        <f t="shared" si="133"/>
        <v>3.0788968631879857E-3</v>
      </c>
      <c r="AG29" s="20">
        <f t="shared" si="134"/>
        <v>1.939108164805061E-3</v>
      </c>
      <c r="AH29" s="20">
        <f t="shared" si="135"/>
        <v>3.2384186642542598E-2</v>
      </c>
      <c r="AI29" s="20">
        <f t="shared" si="136"/>
        <v>2.9394772536334358E-2</v>
      </c>
      <c r="AJ29" s="20">
        <f t="shared" si="137"/>
        <v>1.3340657000286431E-2</v>
      </c>
      <c r="AK29" s="20">
        <f t="shared" si="138"/>
        <v>4.0363895537163285E-3</v>
      </c>
      <c r="AL29" s="20">
        <f t="shared" si="139"/>
        <v>6.283410626203082E-5</v>
      </c>
      <c r="AM29" s="20">
        <f t="shared" si="140"/>
        <v>3.1313812399238144E-4</v>
      </c>
      <c r="AN29" s="20">
        <f t="shared" si="141"/>
        <v>5.916489443397369E-4</v>
      </c>
      <c r="AO29" s="20">
        <f t="shared" si="142"/>
        <v>5.5893621139986431E-4</v>
      </c>
      <c r="AP29" s="20">
        <f t="shared" si="143"/>
        <v>3.5202146070214418E-4</v>
      </c>
      <c r="AQ29" s="20">
        <f t="shared" si="144"/>
        <v>1.6627895938855968E-4</v>
      </c>
      <c r="AR29" s="20">
        <f t="shared" si="145"/>
        <v>1.2237455852438784E-2</v>
      </c>
      <c r="AS29" s="20">
        <f t="shared" si="146"/>
        <v>1.1107805027695735E-2</v>
      </c>
      <c r="AT29" s="20">
        <f t="shared" si="147"/>
        <v>5.0412166556953811E-3</v>
      </c>
      <c r="AU29" s="20">
        <f t="shared" si="148"/>
        <v>1.5252857671576975E-3</v>
      </c>
      <c r="AV29" s="20">
        <f t="shared" si="149"/>
        <v>3.4612130816656948E-4</v>
      </c>
      <c r="AW29" s="20">
        <f t="shared" si="150"/>
        <v>2.9933548241380982E-6</v>
      </c>
      <c r="AX29" s="20">
        <f t="shared" si="151"/>
        <v>4.7372009209367962E-5</v>
      </c>
      <c r="AY29" s="20">
        <f t="shared" si="152"/>
        <v>8.9505547528466242E-5</v>
      </c>
      <c r="AZ29" s="20">
        <f t="shared" si="153"/>
        <v>8.4556715791424391E-5</v>
      </c>
      <c r="BA29" s="20">
        <f t="shared" si="154"/>
        <v>5.3254339221508707E-5</v>
      </c>
      <c r="BB29" s="20">
        <f t="shared" si="155"/>
        <v>2.515493257432498E-5</v>
      </c>
      <c r="BC29" s="20">
        <f t="shared" si="156"/>
        <v>9.5056386701088759E-6</v>
      </c>
      <c r="BD29" s="20">
        <f t="shared" si="157"/>
        <v>3.85361244860521E-3</v>
      </c>
      <c r="BE29" s="20">
        <f t="shared" si="158"/>
        <v>3.4978819329409259E-3</v>
      </c>
      <c r="BF29" s="20">
        <f t="shared" si="159"/>
        <v>1.587494614465317E-3</v>
      </c>
      <c r="BG29" s="20">
        <f t="shared" si="160"/>
        <v>4.803171746542286E-4</v>
      </c>
      <c r="BH29" s="20">
        <f t="shared" si="161"/>
        <v>1.0899466343017677E-4</v>
      </c>
      <c r="BI29" s="20">
        <f t="shared" si="162"/>
        <v>1.9786653125297213E-5</v>
      </c>
      <c r="BJ29" s="21">
        <f t="shared" si="163"/>
        <v>0.17577309715227921</v>
      </c>
      <c r="BK29" s="21">
        <f t="shared" si="164"/>
        <v>0.22003514632715129</v>
      </c>
      <c r="BL29" s="21">
        <f t="shared" si="165"/>
        <v>0.53232970523341205</v>
      </c>
      <c r="BM29" s="21">
        <f t="shared" si="166"/>
        <v>0.52646702790225741</v>
      </c>
      <c r="BN29" s="21">
        <f t="shared" si="167"/>
        <v>0.47014346580394023</v>
      </c>
    </row>
    <row r="30" spans="1:66" x14ac:dyDescent="0.25">
      <c r="A30" t="s">
        <v>345</v>
      </c>
      <c r="B30" t="s">
        <v>209</v>
      </c>
      <c r="C30" t="s">
        <v>201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0.8548</v>
      </c>
      <c r="H30">
        <f>VLOOKUP(A30,away!$A$2:$E$405,3,FALSE)</f>
        <v>1.3976999999999999</v>
      </c>
      <c r="I30">
        <f>VLOOKUP(C30,away!$B$2:$E$405,3,FALSE)</f>
        <v>1.2264999999999999</v>
      </c>
      <c r="J30">
        <f>VLOOKUP(B30,home!$B$2:$E$405,4,FALSE)</f>
        <v>0.98970000000000002</v>
      </c>
      <c r="K30" s="3">
        <f t="shared" ref="K30:K77" si="168">E30*F30*G30</f>
        <v>1.017571947732</v>
      </c>
      <c r="L30" s="3">
        <f t="shared" ref="L30:L77" si="169">H30*I30*J30</f>
        <v>1.6966219757849998</v>
      </c>
      <c r="M30" s="5">
        <f t="shared" ref="M30:M60" si="170">_xlfn.POISSON.DIST(0,K30,FALSE) * _xlfn.POISSON.DIST(0,L30,FALSE)</f>
        <v>6.6258340777172575E-2</v>
      </c>
      <c r="N30" s="5">
        <f t="shared" ref="N30:N60" si="171">_xlfn.POISSON.DIST(1,K30,FALSE) * _xlfn.POISSON.DIST(0,L30,FALSE)</f>
        <v>6.742262887811809E-2</v>
      </c>
      <c r="O30" s="5">
        <f t="shared" ref="O30:O60" si="172">_xlfn.POISSON.DIST(0,K30,FALSE) * _xlfn.POISSON.DIST(1,L30,FALSE)</f>
        <v>0.11241535704160235</v>
      </c>
      <c r="P30" s="5">
        <f t="shared" ref="P30:P60" si="173">_xlfn.POISSON.DIST(1,K30,FALSE) * _xlfn.POISSON.DIST(1,L30,FALSE)</f>
        <v>0.1143907138198115</v>
      </c>
      <c r="Q30" s="5">
        <f t="shared" ref="Q30:Q60" si="174">_xlfn.POISSON.DIST(2,K30,FALSE) * _xlfn.POISSON.DIST(0,L30,FALSE)</f>
        <v>3.4303687894359204E-2</v>
      </c>
      <c r="R30" s="5">
        <f t="shared" ref="R30:R60" si="175">_xlfn.POISSON.DIST(0,K30,FALSE) * _xlfn.POISSON.DIST(2,L30,FALSE)</f>
        <v>9.5363182586249803E-2</v>
      </c>
      <c r="S30" s="5">
        <f t="shared" ref="S30:S60" si="176">_xlfn.POISSON.DIST(2,K30,FALSE) * _xlfn.POISSON.DIST(2,L30,FALSE)</f>
        <v>4.9372030957626101E-2</v>
      </c>
      <c r="T30" s="5">
        <f t="shared" ref="T30:T60" si="177">_xlfn.POISSON.DIST(2,K30,FALSE) * _xlfn.POISSON.DIST(1,L30,FALSE)</f>
        <v>5.8200390732039697E-2</v>
      </c>
      <c r="U30" s="5">
        <f t="shared" ref="U30:U60" si="178">_xlfn.POISSON.DIST(1,K30,FALSE) * _xlfn.POISSON.DIST(2,L30,FALSE)</f>
        <v>9.7038899446212551E-2</v>
      </c>
      <c r="V30" s="5">
        <f t="shared" ref="V30:V60" si="179">_xlfn.POISSON.DIST(3,K30,FALSE) * _xlfn.POISSON.DIST(3,L30,FALSE)</f>
        <v>9.4708443038304634E-3</v>
      </c>
      <c r="W30" s="5">
        <f t="shared" ref="W30:W60" si="180">_xlfn.POISSON.DIST(3,K30,FALSE) * _xlfn.POISSON.DIST(0,L30,FALSE)</f>
        <v>1.1635490168351243E-2</v>
      </c>
      <c r="X30" s="5">
        <f t="shared" ref="X30:X60" si="181">_xlfn.POISSON.DIST(3,K30,FALSE) * _xlfn.POISSON.DIST(1,L30,FALSE)</f>
        <v>1.9741028318655027E-2</v>
      </c>
      <c r="Y30" s="5">
        <f t="shared" ref="Y30:Y60" si="182">_xlfn.POISSON.DIST(3,K30,FALSE) * _xlfn.POISSON.DIST(2,L30,FALSE)</f>
        <v>1.6746531235012064E-2</v>
      </c>
      <c r="Z30" s="5">
        <f t="shared" ref="Z30:Z60" si="183">_xlfn.POISSON.DIST(0,K30,FALSE) * _xlfn.POISSON.DIST(3,L30,FALSE)</f>
        <v>5.3931757085542965E-2</v>
      </c>
      <c r="AA30" s="5">
        <f t="shared" ref="AA30:AA60" si="184">_xlfn.POISSON.DIST(1,K30,FALSE) * _xlfn.POISSON.DIST(3,L30,FALSE)</f>
        <v>5.4879443102145042E-2</v>
      </c>
      <c r="AB30" s="5">
        <f t="shared" ref="AB30:AB60" si="185">_xlfn.POISSON.DIST(2,K30,FALSE) * _xlfn.POISSON.DIST(3,L30,FALSE)</f>
        <v>2.7921890903948598E-2</v>
      </c>
      <c r="AC30" s="5">
        <f t="shared" ref="AC30:AC60" si="186">_xlfn.POISSON.DIST(4,K30,FALSE) * _xlfn.POISSON.DIST(4,L30,FALSE)</f>
        <v>1.021924775511347E-3</v>
      </c>
      <c r="AD30" s="5">
        <f t="shared" ref="AD30:AD60" si="187">_xlfn.POISSON.DIST(4,K30,FALSE) * _xlfn.POISSON.DIST(0,L30,FALSE)</f>
        <v>2.9599870983564275E-3</v>
      </c>
      <c r="AE30" s="5">
        <f t="shared" ref="AE30:AE60" si="188">_xlfn.POISSON.DIST(4,K30,FALSE) * _xlfn.POISSON.DIST(1,L30,FALSE)</f>
        <v>5.0219791591115913E-3</v>
      </c>
      <c r="AF30" s="5">
        <f t="shared" ref="AF30:AF60" si="189">_xlfn.POISSON.DIST(4,K30,FALSE) * _xlfn.POISSON.DIST(2,L30,FALSE)</f>
        <v>4.2602001016415003E-3</v>
      </c>
      <c r="AG30" s="5">
        <f t="shared" ref="AG30:AG60" si="190">_xlfn.POISSON.DIST(4,K30,FALSE) * _xlfn.POISSON.DIST(3,L30,FALSE)</f>
        <v>2.4093163712288206E-3</v>
      </c>
      <c r="AH30" s="5">
        <f t="shared" ref="AH30:AH60" si="191">_xlfn.POISSON.DIST(0,K30,FALSE) * _xlfn.POISSON.DIST(4,L30,FALSE)</f>
        <v>2.2875451066007642E-2</v>
      </c>
      <c r="AI30" s="5">
        <f t="shared" ref="AI30:AI60" si="192">_xlfn.POISSON.DIST(1,K30,FALSE) * _xlfn.POISSON.DIST(4,L30,FALSE)</f>
        <v>2.3277417296485452E-2</v>
      </c>
      <c r="AJ30" s="5">
        <f t="shared" ref="AJ30:AJ60" si="193">_xlfn.POISSON.DIST(2,K30,FALSE) * _xlfn.POISSON.DIST(4,L30,FALSE)</f>
        <v>1.1843223428277622E-2</v>
      </c>
      <c r="AK30" s="5">
        <f t="shared" ref="AK30:AK60" si="194">_xlfn.POISSON.DIST(3,K30,FALSE) * _xlfn.POISSON.DIST(4,L30,FALSE)</f>
        <v>4.0171106437792382E-3</v>
      </c>
      <c r="AL30" s="5">
        <f t="shared" ref="AL30:AL60" si="195">_xlfn.POISSON.DIST(5,K30,FALSE) * _xlfn.POISSON.DIST(5,L30,FALSE)</f>
        <v>7.0571465068239479E-5</v>
      </c>
      <c r="AM30" s="5">
        <f t="shared" ref="AM30:AM60" si="196">_xlfn.POISSON.DIST(5,K30,FALSE) * _xlfn.POISSON.DIST(0,L30,FALSE)</f>
        <v>6.0239996738722826E-4</v>
      </c>
      <c r="AN30" s="5">
        <f t="shared" ref="AN30:AN60" si="197">_xlfn.POISSON.DIST(5,K30,FALSE) * _xlfn.POISSON.DIST(1,L30,FALSE)</f>
        <v>1.0220450228813388E-3</v>
      </c>
      <c r="AO30" s="5">
        <f t="shared" ref="AO30:AO60" si="198">_xlfn.POISSON.DIST(5,K30,FALSE) * _xlfn.POISSON.DIST(2,L30,FALSE)</f>
        <v>8.6701202303108129E-4</v>
      </c>
      <c r="AP30" s="5">
        <f t="shared" ref="AP30:AP60" si="199">_xlfn.POISSON.DIST(5,K30,FALSE) * _xlfn.POISSON.DIST(3,L30,FALSE)</f>
        <v>4.9033055051478109E-4</v>
      </c>
      <c r="AQ30" s="5">
        <f t="shared" ref="AQ30:AQ60" si="200">_xlfn.POISSON.DIST(5,K30,FALSE) * _xlfn.POISSON.DIST(4,L30,FALSE)</f>
        <v>2.0797639685053365E-4</v>
      </c>
      <c r="AR30" s="5">
        <f t="shared" ref="AR30:AR60" si="201">_xlfn.POISSON.DIST(0,K30,FALSE) * _xlfn.POISSON.DIST(5,L30,FALSE)</f>
        <v>7.7621985969165879E-3</v>
      </c>
      <c r="AS30" s="5">
        <f t="shared" ref="AS30:AS60" si="202">_xlfn.POISSON.DIST(1,K30,FALSE) * _xlfn.POISSON.DIST(5,L30,FALSE)</f>
        <v>7.898595544947009E-3</v>
      </c>
      <c r="AT30" s="5">
        <f t="shared" ref="AT30:AT60" si="203">_xlfn.POISSON.DIST(2,K30,FALSE) * _xlfn.POISSON.DIST(5,L30,FALSE)</f>
        <v>4.0186946265095124E-3</v>
      </c>
      <c r="AU30" s="5">
        <f t="shared" ref="AU30:AU60" si="204">_xlfn.POISSON.DIST(3,K30,FALSE) * _xlfn.POISSON.DIST(5,L30,FALSE)</f>
        <v>1.3631036394791359E-3</v>
      </c>
      <c r="AV30" s="5">
        <f t="shared" ref="AV30:AV60" si="205">_xlfn.POISSON.DIST(4,K30,FALSE) * _xlfn.POISSON.DIST(5,L30,FALSE)</f>
        <v>3.4676400634634056E-4</v>
      </c>
      <c r="AW30" s="5">
        <f t="shared" ref="AW30:AW60" si="206">_xlfn.POISSON.DIST(6,K30,FALSE) * _xlfn.POISSON.DIST(6,L30,FALSE)</f>
        <v>3.3843622846310532E-6</v>
      </c>
      <c r="AX30" s="5">
        <f t="shared" ref="AX30:AX60" si="207">_xlfn.POISSON.DIST(6,K30,FALSE) * _xlfn.POISSON.DIST(0,L30,FALSE)</f>
        <v>1.0216421802131917E-4</v>
      </c>
      <c r="AY30" s="5">
        <f t="shared" ref="AY30:AY60" si="208">_xlfn.POISSON.DIST(6,K30,FALSE) * _xlfn.POISSON.DIST(1,L30,FALSE)</f>
        <v>1.7333405743386003E-4</v>
      </c>
      <c r="AZ30" s="5">
        <f t="shared" ref="AZ30:AZ60" si="209">_xlfn.POISSON.DIST(6,K30,FALSE) * _xlfn.POISSON.DIST(2,L30,FALSE)</f>
        <v>1.4704118549713316E-4</v>
      </c>
      <c r="BA30" s="5">
        <f t="shared" ref="BA30:BA60" si="210">_xlfn.POISSON.DIST(6,K30,FALSE) * _xlfn.POISSON.DIST(3,L30,FALSE)</f>
        <v>8.3157768886638254E-5</v>
      </c>
      <c r="BB30" s="5">
        <f t="shared" ref="BB30:BB60" si="211">_xlfn.POISSON.DIST(6,K30,FALSE) * _xlfn.POISSON.DIST(4,L30,FALSE)</f>
        <v>3.5271824537580148E-5</v>
      </c>
      <c r="BC30" s="5">
        <f t="shared" ref="BC30:BC60" si="212">_xlfn.POISSON.DIST(6,K30,FALSE) * _xlfn.POISSON.DIST(5,L30,FALSE)</f>
        <v>1.1968590527298205E-5</v>
      </c>
      <c r="BD30" s="5">
        <f t="shared" ref="BD30:BD60" si="213">_xlfn.POISSON.DIST(0,K30,FALSE) * _xlfn.POISSON.DIST(6,L30,FALSE)</f>
        <v>2.1949194533226967E-3</v>
      </c>
      <c r="BE30" s="5">
        <f t="shared" ref="BE30:BE60" si="214">_xlfn.POISSON.DIST(1,K30,FALSE) * _xlfn.POISSON.DIST(6,L30,FALSE)</f>
        <v>2.2334884632324329E-3</v>
      </c>
      <c r="BF30" s="5">
        <f t="shared" ref="BF30:BF60" si="215">_xlfn.POISSON.DIST(2,K30,FALSE) * _xlfn.POISSON.DIST(6,L30,FALSE)</f>
        <v>1.1363676028841889E-3</v>
      </c>
      <c r="BG30" s="5">
        <f t="shared" ref="BG30:BG60" si="216">_xlfn.POISSON.DIST(3,K30,FALSE) * _xlfn.POISSON.DIST(6,L30,FALSE)</f>
        <v>3.8544526500213606E-4</v>
      </c>
      <c r="BH30" s="5">
        <f t="shared" ref="BH30:BH60" si="217">_xlfn.POISSON.DIST(4,K30,FALSE) * _xlfn.POISSON.DIST(6,L30,FALSE)</f>
        <v>9.8054572263075109E-5</v>
      </c>
      <c r="BI30" s="5">
        <f t="shared" ref="BI30:BI60" si="218">_xlfn.POISSON.DIST(5,K30,FALSE) * _xlfn.POISSON.DIST(6,L30,FALSE)</f>
        <v>1.9955516416353098E-5</v>
      </c>
      <c r="BJ30" s="8">
        <f t="shared" ref="BJ30:BJ60" si="219">SUM(N30,Q30,T30,W30,X30,Y30,AD30,AE30,AF30,AG30,AM30,AN30,AO30,AP30,AQ30,AX30,AY30,AZ30,BA30,BB30,BC30)</f>
        <v>0.22644394156244246</v>
      </c>
      <c r="BK30" s="8">
        <f t="shared" ref="BK30:BK60" si="220">SUM(M30,P30,S30,V30,AC30,AL30,AY30)</f>
        <v>0.24075776015645411</v>
      </c>
      <c r="BL30" s="8">
        <f t="shared" ref="BL30:BL60" si="221">SUM(O30,R30,U30,AA30,AB30,AH30,AI30,AJ30,AK30,AR30,AS30,AT30,AU30,AV30,BD30,BE30,BF30,BG30,BH30,BI30)</f>
        <v>0.47708956280202774</v>
      </c>
      <c r="BM30" s="8">
        <f t="shared" ref="BM30:BM60" si="222">SUM(S30:BI30)</f>
        <v>0.50789916091400455</v>
      </c>
      <c r="BN30" s="8">
        <f t="shared" ref="BN30:BN60" si="223">SUM(M30:R30)</f>
        <v>0.49015391099731359</v>
      </c>
    </row>
    <row r="31" spans="1:66" x14ac:dyDescent="0.25">
      <c r="A31" t="s">
        <v>347</v>
      </c>
      <c r="B31" t="s">
        <v>323</v>
      </c>
      <c r="C31" t="s">
        <v>232</v>
      </c>
      <c r="D31" t="s">
        <v>68</v>
      </c>
      <c r="E31">
        <f>VLOOKUP(A31,home!$A$2:$E$405,3,FALSE)</f>
        <v>1.3846000000000001</v>
      </c>
      <c r="F31">
        <f>VLOOKUP(B31,home!$B$2:$E$405,3,FALSE)</f>
        <v>0.36109999999999998</v>
      </c>
      <c r="G31">
        <f>VLOOKUP(C31,away!$B$2:$E$405,4,FALSE)</f>
        <v>1.9258999999999999</v>
      </c>
      <c r="H31">
        <f>VLOOKUP(A31,away!$A$2:$E$405,3,FALSE)</f>
        <v>1.3846000000000001</v>
      </c>
      <c r="I31">
        <f>VLOOKUP(C31,away!$B$2:$E$405,3,FALSE)</f>
        <v>0.72219999999999995</v>
      </c>
      <c r="J31">
        <f>VLOOKUP(B31,home!$B$2:$E$405,4,FALSE)</f>
        <v>2.4073000000000002</v>
      </c>
      <c r="K31" s="3">
        <f t="shared" si="168"/>
        <v>0.96290967165399988</v>
      </c>
      <c r="L31" s="3">
        <f t="shared" si="169"/>
        <v>2.4071991822759999</v>
      </c>
      <c r="M31" s="5">
        <f t="shared" si="170"/>
        <v>3.4385894100033683E-2</v>
      </c>
      <c r="N31" s="5">
        <f t="shared" si="171"/>
        <v>3.3110509997392644E-2</v>
      </c>
      <c r="O31" s="5">
        <f t="shared" si="172"/>
        <v>8.2773696159430213E-2</v>
      </c>
      <c r="P31" s="5">
        <f t="shared" si="173"/>
        <v>7.9703592590464889E-2</v>
      </c>
      <c r="Q31" s="5">
        <f t="shared" si="174"/>
        <v>1.5941215154942918E-2</v>
      </c>
      <c r="R31" s="5">
        <f t="shared" si="175"/>
        <v>9.9626386854471255E-2</v>
      </c>
      <c r="S31" s="5">
        <f t="shared" si="176"/>
        <v>4.618654566132533E-2</v>
      </c>
      <c r="T31" s="5">
        <f t="shared" si="177"/>
        <v>3.8373680085464365E-2</v>
      </c>
      <c r="U31" s="5">
        <f t="shared" si="178"/>
        <v>9.5931211454113277E-2</v>
      </c>
      <c r="V31" s="5">
        <f t="shared" si="179"/>
        <v>1.1895167141121306E-2</v>
      </c>
      <c r="W31" s="5">
        <f t="shared" si="180"/>
        <v>5.1166500835372842E-3</v>
      </c>
      <c r="X31" s="5">
        <f t="shared" si="181"/>
        <v>1.2316795897083377E-2</v>
      </c>
      <c r="Y31" s="5">
        <f t="shared" si="182"/>
        <v>1.4824490505859749E-2</v>
      </c>
      <c r="Z31" s="5">
        <f t="shared" si="183"/>
        <v>7.9940185656398544E-2</v>
      </c>
      <c r="AA31" s="5">
        <f t="shared" si="184"/>
        <v>7.6975177922362512E-2</v>
      </c>
      <c r="AB31" s="5">
        <f t="shared" si="185"/>
        <v>3.7060071649365159E-2</v>
      </c>
      <c r="AC31" s="5">
        <f t="shared" si="186"/>
        <v>1.7232494247010298E-3</v>
      </c>
      <c r="AD31" s="5">
        <f t="shared" si="187"/>
        <v>1.2317179629768239E-3</v>
      </c>
      <c r="AE31" s="5">
        <f t="shared" si="188"/>
        <v>2.9649904732724709E-3</v>
      </c>
      <c r="AF31" s="5">
        <f t="shared" si="189"/>
        <v>3.5686613213588118E-3</v>
      </c>
      <c r="AG31" s="5">
        <f t="shared" si="190"/>
        <v>2.8634928715316403E-3</v>
      </c>
      <c r="AH31" s="5">
        <f t="shared" si="191"/>
        <v>4.8107987385768547E-2</v>
      </c>
      <c r="AI31" s="5">
        <f t="shared" si="192"/>
        <v>4.6323646337565159E-2</v>
      </c>
      <c r="AJ31" s="5">
        <f t="shared" si="193"/>
        <v>2.2302743542360441E-2</v>
      </c>
      <c r="AK31" s="5">
        <f t="shared" si="194"/>
        <v>7.1585091537858872E-3</v>
      </c>
      <c r="AL31" s="5">
        <f t="shared" si="195"/>
        <v>1.597738534046021E-4</v>
      </c>
      <c r="AM31" s="5">
        <f t="shared" si="196"/>
        <v>2.3720662786006952E-4</v>
      </c>
      <c r="AN31" s="5">
        <f t="shared" si="197"/>
        <v>5.7100360061520682E-4</v>
      </c>
      <c r="AO31" s="5">
        <f t="shared" si="198"/>
        <v>6.8725970023878879E-4</v>
      </c>
      <c r="AP31" s="5">
        <f t="shared" si="199"/>
        <v>5.5145699614202041E-4</v>
      </c>
      <c r="AQ31" s="5">
        <f t="shared" si="200"/>
        <v>3.3186670754336271E-4</v>
      </c>
      <c r="AR31" s="5">
        <f t="shared" si="201"/>
        <v>2.3161101579193218E-2</v>
      </c>
      <c r="AS31" s="5">
        <f t="shared" si="202"/>
        <v>2.2302048716765877E-2</v>
      </c>
      <c r="AT31" s="5">
        <f t="shared" si="203"/>
        <v>1.0737429203536271E-2</v>
      </c>
      <c r="AU31" s="5">
        <f t="shared" si="204"/>
        <v>3.4463914762617271E-3</v>
      </c>
      <c r="AV31" s="5">
        <f t="shared" si="205"/>
        <v>8.2964092119958068E-4</v>
      </c>
      <c r="AW31" s="5">
        <f t="shared" si="206"/>
        <v>1.0287285311207985E-5</v>
      </c>
      <c r="AX31" s="5">
        <f t="shared" si="207"/>
        <v>3.8068092691148663E-5</v>
      </c>
      <c r="AY31" s="5">
        <f t="shared" si="208"/>
        <v>9.1637481596940038E-5</v>
      </c>
      <c r="AZ31" s="5">
        <f t="shared" si="209"/>
        <v>1.1029483538299303E-4</v>
      </c>
      <c r="BA31" s="5">
        <f t="shared" si="210"/>
        <v>8.8500545847735619E-5</v>
      </c>
      <c r="BB31" s="5">
        <f t="shared" si="211"/>
        <v>5.3259610398912208E-5</v>
      </c>
      <c r="BC31" s="5">
        <f t="shared" si="212"/>
        <v>2.564129812011994E-5</v>
      </c>
      <c r="BD31" s="5">
        <f t="shared" si="213"/>
        <v>9.292230797007554E-3</v>
      </c>
      <c r="BE31" s="5">
        <f t="shared" si="214"/>
        <v>8.9475789056797303E-3</v>
      </c>
      <c r="BF31" s="5">
        <f t="shared" si="215"/>
        <v>4.3078551330831619E-3</v>
      </c>
      <c r="BG31" s="5">
        <f t="shared" si="216"/>
        <v>1.3826917905767021E-3</v>
      </c>
      <c r="BH31" s="5">
        <f t="shared" si="217"/>
        <v>3.3285182451572328E-4</v>
      </c>
      <c r="BI31" s="5">
        <f t="shared" si="218"/>
        <v>6.4101248210773998E-5</v>
      </c>
      <c r="BJ31" s="8">
        <f t="shared" si="219"/>
        <v>0.13309839984985744</v>
      </c>
      <c r="BK31" s="8">
        <f t="shared" si="220"/>
        <v>0.17414586025264775</v>
      </c>
      <c r="BL31" s="8">
        <f t="shared" si="221"/>
        <v>0.60106335205525274</v>
      </c>
      <c r="BM31" s="8">
        <f t="shared" si="222"/>
        <v>0.64262515276113497</v>
      </c>
      <c r="BN31" s="8">
        <f t="shared" si="223"/>
        <v>0.34554129485673563</v>
      </c>
    </row>
    <row r="32" spans="1:66" x14ac:dyDescent="0.25">
      <c r="A32" t="s">
        <v>347</v>
      </c>
      <c r="B32" t="s">
        <v>234</v>
      </c>
      <c r="C32" t="s">
        <v>236</v>
      </c>
      <c r="D32" t="s">
        <v>68</v>
      </c>
      <c r="E32">
        <f>VLOOKUP(A32,home!$A$2:$E$405,3,FALSE)</f>
        <v>1.3846000000000001</v>
      </c>
      <c r="F32">
        <f>VLOOKUP(B32,home!$B$2:$E$405,3,FALSE)</f>
        <v>1.2037</v>
      </c>
      <c r="G32">
        <f>VLOOKUP(C32,away!$B$2:$E$405,4,FALSE)</f>
        <v>0</v>
      </c>
      <c r="H32">
        <f>VLOOKUP(A32,away!$A$2:$E$405,3,FALSE)</f>
        <v>1.3846000000000001</v>
      </c>
      <c r="I32">
        <f>VLOOKUP(C32,away!$B$2:$E$405,3,FALSE)</f>
        <v>0.72219999999999995</v>
      </c>
      <c r="J32">
        <f>VLOOKUP(B32,home!$B$2:$E$405,4,FALSE)</f>
        <v>0.32100000000000001</v>
      </c>
      <c r="K32" s="3">
        <f t="shared" si="168"/>
        <v>0</v>
      </c>
      <c r="L32" s="3">
        <f t="shared" si="169"/>
        <v>0.32098655651999997</v>
      </c>
      <c r="M32" s="5">
        <f t="shared" si="170"/>
        <v>0.72543300326865956</v>
      </c>
      <c r="N32" s="5">
        <f t="shared" si="171"/>
        <v>0</v>
      </c>
      <c r="O32" s="5">
        <f t="shared" si="172"/>
        <v>0.23285424170516889</v>
      </c>
      <c r="P32" s="5">
        <f t="shared" si="173"/>
        <v>0</v>
      </c>
      <c r="Q32" s="5">
        <f t="shared" si="174"/>
        <v>0</v>
      </c>
      <c r="R32" s="5">
        <f t="shared" si="175"/>
        <v>3.7371540608008957E-2</v>
      </c>
      <c r="S32" s="5">
        <f t="shared" si="176"/>
        <v>0</v>
      </c>
      <c r="T32" s="5">
        <f t="shared" si="177"/>
        <v>0</v>
      </c>
      <c r="U32" s="5">
        <f t="shared" si="178"/>
        <v>0</v>
      </c>
      <c r="V32" s="5">
        <f t="shared" si="179"/>
        <v>0</v>
      </c>
      <c r="W32" s="5">
        <f t="shared" si="180"/>
        <v>0</v>
      </c>
      <c r="X32" s="5">
        <f t="shared" si="181"/>
        <v>0</v>
      </c>
      <c r="Y32" s="5">
        <f t="shared" si="182"/>
        <v>0</v>
      </c>
      <c r="Z32" s="5">
        <f t="shared" si="183"/>
        <v>3.998587377204048E-3</v>
      </c>
      <c r="AA32" s="5">
        <f t="shared" si="184"/>
        <v>0</v>
      </c>
      <c r="AB32" s="5">
        <f t="shared" si="185"/>
        <v>0</v>
      </c>
      <c r="AC32" s="5">
        <f t="shared" si="186"/>
        <v>0</v>
      </c>
      <c r="AD32" s="5">
        <f t="shared" si="187"/>
        <v>0</v>
      </c>
      <c r="AE32" s="5">
        <f t="shared" si="188"/>
        <v>0</v>
      </c>
      <c r="AF32" s="5">
        <f t="shared" si="189"/>
        <v>0</v>
      </c>
      <c r="AG32" s="5">
        <f t="shared" si="190"/>
        <v>0</v>
      </c>
      <c r="AH32" s="5">
        <f t="shared" si="191"/>
        <v>3.2087319828826634E-4</v>
      </c>
      <c r="AI32" s="5">
        <f t="shared" si="192"/>
        <v>0</v>
      </c>
      <c r="AJ32" s="5">
        <f t="shared" si="193"/>
        <v>0</v>
      </c>
      <c r="AK32" s="5">
        <f t="shared" si="194"/>
        <v>0</v>
      </c>
      <c r="AL32" s="5">
        <f t="shared" si="195"/>
        <v>0</v>
      </c>
      <c r="AM32" s="5">
        <f t="shared" si="196"/>
        <v>0</v>
      </c>
      <c r="AN32" s="5">
        <f t="shared" si="197"/>
        <v>0</v>
      </c>
      <c r="AO32" s="5">
        <f t="shared" si="198"/>
        <v>0</v>
      </c>
      <c r="AP32" s="5">
        <f t="shared" si="199"/>
        <v>0</v>
      </c>
      <c r="AQ32" s="5">
        <f t="shared" si="200"/>
        <v>0</v>
      </c>
      <c r="AR32" s="5">
        <f t="shared" si="201"/>
        <v>2.0599196599621955E-5</v>
      </c>
      <c r="AS32" s="5">
        <f t="shared" si="202"/>
        <v>0</v>
      </c>
      <c r="AT32" s="5">
        <f t="shared" si="203"/>
        <v>0</v>
      </c>
      <c r="AU32" s="5">
        <f t="shared" si="204"/>
        <v>0</v>
      </c>
      <c r="AV32" s="5">
        <f t="shared" si="205"/>
        <v>0</v>
      </c>
      <c r="AW32" s="5">
        <f t="shared" si="206"/>
        <v>0</v>
      </c>
      <c r="AX32" s="5">
        <f t="shared" si="207"/>
        <v>0</v>
      </c>
      <c r="AY32" s="5">
        <f t="shared" si="208"/>
        <v>0</v>
      </c>
      <c r="AZ32" s="5">
        <f t="shared" si="209"/>
        <v>0</v>
      </c>
      <c r="BA32" s="5">
        <f t="shared" si="210"/>
        <v>0</v>
      </c>
      <c r="BB32" s="5">
        <f t="shared" si="211"/>
        <v>0</v>
      </c>
      <c r="BC32" s="5">
        <f t="shared" si="212"/>
        <v>0</v>
      </c>
      <c r="BD32" s="5">
        <f t="shared" si="213"/>
        <v>1.1020108639318575E-6</v>
      </c>
      <c r="BE32" s="5">
        <f t="shared" si="214"/>
        <v>0</v>
      </c>
      <c r="BF32" s="5">
        <f t="shared" si="215"/>
        <v>0</v>
      </c>
      <c r="BG32" s="5">
        <f t="shared" si="216"/>
        <v>0</v>
      </c>
      <c r="BH32" s="5">
        <f t="shared" si="217"/>
        <v>0</v>
      </c>
      <c r="BI32" s="5">
        <f t="shared" si="218"/>
        <v>0</v>
      </c>
      <c r="BJ32" s="8">
        <f t="shared" si="219"/>
        <v>0</v>
      </c>
      <c r="BK32" s="8">
        <f t="shared" si="220"/>
        <v>0.72543300326865956</v>
      </c>
      <c r="BL32" s="8">
        <f t="shared" si="221"/>
        <v>0.2705683567189297</v>
      </c>
      <c r="BM32" s="8">
        <f t="shared" si="222"/>
        <v>4.3411617829558673E-3</v>
      </c>
      <c r="BN32" s="8">
        <f t="shared" si="223"/>
        <v>0.9956587855818374</v>
      </c>
    </row>
    <row r="33" spans="1:66" x14ac:dyDescent="0.25">
      <c r="A33" t="s">
        <v>347</v>
      </c>
      <c r="B33" t="s">
        <v>237</v>
      </c>
      <c r="C33" t="s">
        <v>245</v>
      </c>
      <c r="D33" t="s">
        <v>68</v>
      </c>
      <c r="E33">
        <f>VLOOKUP(A33,home!$A$2:$E$405,3,FALSE)</f>
        <v>1.3846000000000001</v>
      </c>
      <c r="F33">
        <f>VLOOKUP(B33,home!$B$2:$E$405,3,FALSE)</f>
        <v>0.72219999999999995</v>
      </c>
      <c r="G33">
        <f>VLOOKUP(C33,away!$B$2:$E$405,4,FALSE)</f>
        <v>0</v>
      </c>
      <c r="H33">
        <f>VLOOKUP(A33,away!$A$2:$E$405,3,FALSE)</f>
        <v>1.3846000000000001</v>
      </c>
      <c r="I33">
        <f>VLOOKUP(C33,away!$B$2:$E$405,3,FALSE)</f>
        <v>0.72219999999999995</v>
      </c>
      <c r="J33">
        <f>VLOOKUP(B33,home!$B$2:$E$405,4,FALSE)</f>
        <v>0</v>
      </c>
      <c r="K33" s="3">
        <f t="shared" si="168"/>
        <v>0</v>
      </c>
      <c r="L33" s="3">
        <f t="shared" si="169"/>
        <v>0</v>
      </c>
      <c r="M33" s="5">
        <f t="shared" si="170"/>
        <v>1</v>
      </c>
      <c r="N33" s="5">
        <f t="shared" si="171"/>
        <v>0</v>
      </c>
      <c r="O33" s="5">
        <f t="shared" si="172"/>
        <v>0</v>
      </c>
      <c r="P33" s="5">
        <f t="shared" si="173"/>
        <v>0</v>
      </c>
      <c r="Q33" s="5">
        <f t="shared" si="174"/>
        <v>0</v>
      </c>
      <c r="R33" s="5">
        <f t="shared" si="175"/>
        <v>0</v>
      </c>
      <c r="S33" s="5">
        <f t="shared" si="176"/>
        <v>0</v>
      </c>
      <c r="T33" s="5">
        <f t="shared" si="177"/>
        <v>0</v>
      </c>
      <c r="U33" s="5">
        <f t="shared" si="178"/>
        <v>0</v>
      </c>
      <c r="V33" s="5">
        <f t="shared" si="179"/>
        <v>0</v>
      </c>
      <c r="W33" s="5">
        <f t="shared" si="180"/>
        <v>0</v>
      </c>
      <c r="X33" s="5">
        <f t="shared" si="181"/>
        <v>0</v>
      </c>
      <c r="Y33" s="5">
        <f t="shared" si="182"/>
        <v>0</v>
      </c>
      <c r="Z33" s="5">
        <f t="shared" si="183"/>
        <v>0</v>
      </c>
      <c r="AA33" s="5">
        <f t="shared" si="184"/>
        <v>0</v>
      </c>
      <c r="AB33" s="5">
        <f t="shared" si="185"/>
        <v>0</v>
      </c>
      <c r="AC33" s="5">
        <f t="shared" si="186"/>
        <v>0</v>
      </c>
      <c r="AD33" s="5">
        <f t="shared" si="187"/>
        <v>0</v>
      </c>
      <c r="AE33" s="5">
        <f t="shared" si="188"/>
        <v>0</v>
      </c>
      <c r="AF33" s="5">
        <f t="shared" si="189"/>
        <v>0</v>
      </c>
      <c r="AG33" s="5">
        <f t="shared" si="190"/>
        <v>0</v>
      </c>
      <c r="AH33" s="5">
        <f t="shared" si="191"/>
        <v>0</v>
      </c>
      <c r="AI33" s="5">
        <f t="shared" si="192"/>
        <v>0</v>
      </c>
      <c r="AJ33" s="5">
        <f t="shared" si="193"/>
        <v>0</v>
      </c>
      <c r="AK33" s="5">
        <f t="shared" si="194"/>
        <v>0</v>
      </c>
      <c r="AL33" s="5">
        <f t="shared" si="195"/>
        <v>0</v>
      </c>
      <c r="AM33" s="5">
        <f t="shared" si="196"/>
        <v>0</v>
      </c>
      <c r="AN33" s="5">
        <f t="shared" si="197"/>
        <v>0</v>
      </c>
      <c r="AO33" s="5">
        <f t="shared" si="198"/>
        <v>0</v>
      </c>
      <c r="AP33" s="5">
        <f t="shared" si="199"/>
        <v>0</v>
      </c>
      <c r="AQ33" s="5">
        <f t="shared" si="200"/>
        <v>0</v>
      </c>
      <c r="AR33" s="5">
        <f t="shared" si="201"/>
        <v>0</v>
      </c>
      <c r="AS33" s="5">
        <f t="shared" si="202"/>
        <v>0</v>
      </c>
      <c r="AT33" s="5">
        <f t="shared" si="203"/>
        <v>0</v>
      </c>
      <c r="AU33" s="5">
        <f t="shared" si="204"/>
        <v>0</v>
      </c>
      <c r="AV33" s="5">
        <f t="shared" si="205"/>
        <v>0</v>
      </c>
      <c r="AW33" s="5">
        <f t="shared" si="206"/>
        <v>0</v>
      </c>
      <c r="AX33" s="5">
        <f t="shared" si="207"/>
        <v>0</v>
      </c>
      <c r="AY33" s="5">
        <f t="shared" si="208"/>
        <v>0</v>
      </c>
      <c r="AZ33" s="5">
        <f t="shared" si="209"/>
        <v>0</v>
      </c>
      <c r="BA33" s="5">
        <f t="shared" si="210"/>
        <v>0</v>
      </c>
      <c r="BB33" s="5">
        <f t="shared" si="211"/>
        <v>0</v>
      </c>
      <c r="BC33" s="5">
        <f t="shared" si="212"/>
        <v>0</v>
      </c>
      <c r="BD33" s="5">
        <f t="shared" si="213"/>
        <v>0</v>
      </c>
      <c r="BE33" s="5">
        <f t="shared" si="214"/>
        <v>0</v>
      </c>
      <c r="BF33" s="5">
        <f t="shared" si="215"/>
        <v>0</v>
      </c>
      <c r="BG33" s="5">
        <f t="shared" si="216"/>
        <v>0</v>
      </c>
      <c r="BH33" s="5">
        <f t="shared" si="217"/>
        <v>0</v>
      </c>
      <c r="BI33" s="5">
        <f t="shared" si="218"/>
        <v>0</v>
      </c>
      <c r="BJ33" s="8">
        <f t="shared" si="219"/>
        <v>0</v>
      </c>
      <c r="BK33" s="8">
        <f t="shared" si="220"/>
        <v>1</v>
      </c>
      <c r="BL33" s="8">
        <f t="shared" si="221"/>
        <v>0</v>
      </c>
      <c r="BM33" s="8">
        <f t="shared" si="222"/>
        <v>0</v>
      </c>
      <c r="BN33" s="8">
        <f t="shared" si="223"/>
        <v>1</v>
      </c>
    </row>
    <row r="34" spans="1:66" x14ac:dyDescent="0.25">
      <c r="A34" s="22" t="s">
        <v>348</v>
      </c>
      <c r="B34" s="22" t="s">
        <v>254</v>
      </c>
      <c r="C34" s="22" t="s">
        <v>252</v>
      </c>
      <c r="D34" s="22" t="s">
        <v>68</v>
      </c>
      <c r="E34">
        <f>VLOOKUP(A34,home!$A$2:$E$405,3,FALSE)</f>
        <v>1.2811999999999999</v>
      </c>
      <c r="F34">
        <f>VLOOKUP(B34,home!$B$2:$E$405,3,FALSE)</f>
        <v>0.78049999999999997</v>
      </c>
      <c r="G34">
        <f>VLOOKUP(C34,away!$B$2:$E$405,4,FALSE)</f>
        <v>0.59260000000000002</v>
      </c>
      <c r="H34">
        <f>VLOOKUP(A34,away!$A$2:$E$405,3,FALSE)</f>
        <v>1.2811999999999999</v>
      </c>
      <c r="I34">
        <f>VLOOKUP(C34,away!$B$2:$E$405,3,FALSE)</f>
        <v>0.78049999999999997</v>
      </c>
      <c r="J34">
        <f>VLOOKUP(B34,home!$B$2:$E$405,4,FALSE)</f>
        <v>1.1851</v>
      </c>
      <c r="K34" s="3">
        <f t="shared" si="168"/>
        <v>0.59258613315999997</v>
      </c>
      <c r="L34" s="3">
        <f t="shared" si="169"/>
        <v>1.1850722686599999</v>
      </c>
      <c r="M34" s="5">
        <f t="shared" si="170"/>
        <v>0.16903349273679003</v>
      </c>
      <c r="N34" s="5">
        <f t="shared" si="171"/>
        <v>0.10016690383542332</v>
      </c>
      <c r="O34" s="5">
        <f t="shared" si="172"/>
        <v>0.20031690471711139</v>
      </c>
      <c r="P34" s="5">
        <f t="shared" si="173"/>
        <v>0.11870501997289316</v>
      </c>
      <c r="Q34" s="5">
        <f t="shared" si="174"/>
        <v>2.9678759107221536E-2</v>
      </c>
      <c r="R34" s="5">
        <f t="shared" si="175"/>
        <v>0.11869500436202811</v>
      </c>
      <c r="S34" s="5">
        <f t="shared" si="176"/>
        <v>2.0840369471490691E-2</v>
      </c>
      <c r="T34" s="5">
        <f t="shared" si="177"/>
        <v>3.5171474386208663E-2</v>
      </c>
      <c r="U34" s="5">
        <f t="shared" si="178"/>
        <v>7.0337013660303552E-2</v>
      </c>
      <c r="V34" s="5">
        <f t="shared" si="179"/>
        <v>1.6261448375979783E-3</v>
      </c>
      <c r="W34" s="5">
        <f t="shared" si="180"/>
        <v>5.8624070321118497E-3</v>
      </c>
      <c r="X34" s="5">
        <f t="shared" si="181"/>
        <v>6.9473760013531267E-3</v>
      </c>
      <c r="Y34" s="5">
        <f t="shared" si="182"/>
        <v>4.1165713195787943E-3</v>
      </c>
      <c r="Z34" s="5">
        <f t="shared" si="183"/>
        <v>4.6887386032639117E-2</v>
      </c>
      <c r="AA34" s="5">
        <f t="shared" si="184"/>
        <v>2.7784814783061801E-2</v>
      </c>
      <c r="AB34" s="5">
        <f t="shared" si="185"/>
        <v>8.2324479764306971E-3</v>
      </c>
      <c r="AC34" s="5">
        <f t="shared" si="186"/>
        <v>7.1373264663612975E-5</v>
      </c>
      <c r="AD34" s="5">
        <f t="shared" si="187"/>
        <v>8.6849527854228781E-4</v>
      </c>
      <c r="AE34" s="5">
        <f t="shared" si="188"/>
        <v>1.0292296700626076E-3</v>
      </c>
      <c r="AF34" s="5">
        <f t="shared" si="189"/>
        <v>6.098557700366388E-4</v>
      </c>
      <c r="AG34" s="5">
        <f t="shared" si="190"/>
        <v>2.4090772031757043E-4</v>
      </c>
      <c r="AH34" s="5">
        <f t="shared" si="191"/>
        <v>1.3891235234309204E-2</v>
      </c>
      <c r="AI34" s="5">
        <f t="shared" si="192"/>
        <v>8.2317533723152356E-3</v>
      </c>
      <c r="AJ34" s="5">
        <f t="shared" si="193"/>
        <v>2.4390114500135373E-3</v>
      </c>
      <c r="AK34" s="5">
        <f t="shared" si="194"/>
        <v>4.8177478796549572E-4</v>
      </c>
      <c r="AL34" s="5">
        <f t="shared" si="195"/>
        <v>2.0048961114747802E-6</v>
      </c>
      <c r="AM34" s="5">
        <f t="shared" si="196"/>
        <v>1.0293165175581832E-4</v>
      </c>
      <c r="AN34" s="5">
        <f t="shared" si="197"/>
        <v>1.2198144606318869E-4</v>
      </c>
      <c r="AO34" s="5">
        <f t="shared" si="198"/>
        <v>7.2278414510265211E-5</v>
      </c>
      <c r="AP34" s="5">
        <f t="shared" si="199"/>
        <v>2.8551714886275975E-5</v>
      </c>
      <c r="AQ34" s="5">
        <f t="shared" si="200"/>
        <v>8.4589613836031375E-6</v>
      </c>
      <c r="AR34" s="5">
        <f t="shared" si="201"/>
        <v>3.2924235307225068E-3</v>
      </c>
      <c r="AS34" s="5">
        <f t="shared" si="202"/>
        <v>1.9510445287958442E-3</v>
      </c>
      <c r="AT34" s="5">
        <f t="shared" si="203"/>
        <v>5.7808096647105176E-4</v>
      </c>
      <c r="AU34" s="5">
        <f t="shared" si="204"/>
        <v>1.1418758819149208E-4</v>
      </c>
      <c r="AV34" s="5">
        <f t="shared" si="205"/>
        <v>1.6916495335315684E-5</v>
      </c>
      <c r="AW34" s="5">
        <f t="shared" si="206"/>
        <v>3.9109808802273697E-8</v>
      </c>
      <c r="AX34" s="5">
        <f t="shared" si="207"/>
        <v>1.0165978248958681E-5</v>
      </c>
      <c r="AY34" s="5">
        <f t="shared" si="208"/>
        <v>1.2047418906641678E-5</v>
      </c>
      <c r="AZ34" s="5">
        <f t="shared" si="209"/>
        <v>7.1385310275956153E-6</v>
      </c>
      <c r="BA34" s="5">
        <f t="shared" si="210"/>
        <v>2.8198917199241807E-6</v>
      </c>
      <c r="BB34" s="5">
        <f t="shared" si="211"/>
        <v>8.354438694765243E-7</v>
      </c>
      <c r="BC34" s="5">
        <f t="shared" si="212"/>
        <v>1.9801227234772669E-7</v>
      </c>
      <c r="BD34" s="5">
        <f t="shared" si="213"/>
        <v>6.5029330382381455E-4</v>
      </c>
      <c r="BE34" s="5">
        <f t="shared" si="214"/>
        <v>3.853547943327952E-4</v>
      </c>
      <c r="BF34" s="5">
        <f t="shared" si="215"/>
        <v>1.1417795373416909E-4</v>
      </c>
      <c r="BG34" s="5">
        <f t="shared" si="216"/>
        <v>2.2553424031817551E-5</v>
      </c>
      <c r="BH34" s="5">
        <f t="shared" si="217"/>
        <v>3.3412115841331438E-6</v>
      </c>
      <c r="BI34" s="5">
        <f t="shared" si="218"/>
        <v>3.9599113054217161E-7</v>
      </c>
      <c r="BJ34" s="8">
        <f t="shared" si="219"/>
        <v>0.1850593875855005</v>
      </c>
      <c r="BK34" s="8">
        <f t="shared" si="220"/>
        <v>0.31029045259845361</v>
      </c>
      <c r="BL34" s="8">
        <f t="shared" si="221"/>
        <v>0.45753873013169244</v>
      </c>
      <c r="BM34" s="8">
        <f t="shared" si="222"/>
        <v>0.26316786330772018</v>
      </c>
      <c r="BN34" s="8">
        <f t="shared" si="223"/>
        <v>0.73659608473146743</v>
      </c>
    </row>
    <row r="35" spans="1:66" x14ac:dyDescent="0.25">
      <c r="A35" t="s">
        <v>348</v>
      </c>
      <c r="B35" t="s">
        <v>247</v>
      </c>
      <c r="C35" t="s">
        <v>248</v>
      </c>
      <c r="D35" t="s">
        <v>68</v>
      </c>
      <c r="E35">
        <f>VLOOKUP(A35,home!$A$2:$E$405,3,FALSE)</f>
        <v>1.2811999999999999</v>
      </c>
      <c r="F35">
        <f>VLOOKUP(B35,home!$B$2:$E$405,3,FALSE)</f>
        <v>0.78049999999999997</v>
      </c>
      <c r="G35">
        <f>VLOOKUP(C35,away!$B$2:$E$405,4,FALSE)</f>
        <v>1.1851</v>
      </c>
      <c r="H35">
        <f>VLOOKUP(A35,away!$A$2:$E$405,3,FALSE)</f>
        <v>1.2811999999999999</v>
      </c>
      <c r="I35">
        <f>VLOOKUP(C35,away!$B$2:$E$405,3,FALSE)</f>
        <v>1.5609999999999999</v>
      </c>
      <c r="J35">
        <f>VLOOKUP(B35,home!$B$2:$E$405,4,FALSE)</f>
        <v>2.3702000000000001</v>
      </c>
      <c r="K35" s="3">
        <f t="shared" si="168"/>
        <v>1.1850722686599999</v>
      </c>
      <c r="L35" s="3">
        <f t="shared" si="169"/>
        <v>4.7402890746399997</v>
      </c>
      <c r="M35" s="5">
        <f t="shared" si="170"/>
        <v>2.6708424198001106E-3</v>
      </c>
      <c r="N35" s="5">
        <f t="shared" si="171"/>
        <v>3.1651412856658814E-3</v>
      </c>
      <c r="O35" s="5">
        <f t="shared" si="172"/>
        <v>1.2660565142663524E-2</v>
      </c>
      <c r="P35" s="5">
        <f t="shared" si="173"/>
        <v>1.5003684656133979E-2</v>
      </c>
      <c r="Q35" s="5">
        <f t="shared" si="174"/>
        <v>1.8754605820167475E-3</v>
      </c>
      <c r="R35" s="5">
        <f t="shared" si="175"/>
        <v>3.0007369312267957E-2</v>
      </c>
      <c r="S35" s="5">
        <f t="shared" si="176"/>
        <v>2.10711189465792E-2</v>
      </c>
      <c r="T35" s="5">
        <f t="shared" si="177"/>
        <v>8.8902253068519621E-3</v>
      </c>
      <c r="U35" s="5">
        <f t="shared" si="178"/>
        <v>3.5560901227407855E-2</v>
      </c>
      <c r="V35" s="5">
        <f t="shared" si="179"/>
        <v>1.3152089380016881E-2</v>
      </c>
      <c r="W35" s="5">
        <f t="shared" si="180"/>
        <v>7.4085210890433083E-4</v>
      </c>
      <c r="X35" s="5">
        <f t="shared" si="181"/>
        <v>3.5118531577632024E-3</v>
      </c>
      <c r="Y35" s="5">
        <f t="shared" si="182"/>
        <v>8.3235995777424469E-3</v>
      </c>
      <c r="Z35" s="5">
        <f t="shared" si="183"/>
        <v>4.7414534969877145E-2</v>
      </c>
      <c r="AA35" s="5">
        <f t="shared" si="184"/>
        <v>5.6189650524211217E-2</v>
      </c>
      <c r="AB35" s="5">
        <f t="shared" si="185"/>
        <v>3.3294398310969767E-2</v>
      </c>
      <c r="AC35" s="5">
        <f t="shared" si="186"/>
        <v>4.6176863562824464E-3</v>
      </c>
      <c r="AD35" s="5">
        <f t="shared" si="187"/>
        <v>2.1949082236020009E-4</v>
      </c>
      <c r="AE35" s="5">
        <f t="shared" si="188"/>
        <v>1.0404499472178054E-3</v>
      </c>
      <c r="AF35" s="5">
        <f t="shared" si="189"/>
        <v>2.4660167587531637E-3</v>
      </c>
      <c r="AG35" s="5">
        <f t="shared" si="190"/>
        <v>3.8965440997989235E-3</v>
      </c>
      <c r="AH35" s="5">
        <f t="shared" si="191"/>
        <v>5.6189650524211203E-2</v>
      </c>
      <c r="AI35" s="5">
        <f t="shared" si="192"/>
        <v>6.6588796621939533E-2</v>
      </c>
      <c r="AJ35" s="5">
        <f t="shared" si="193"/>
        <v>3.9456268140050606E-2</v>
      </c>
      <c r="AK35" s="5">
        <f t="shared" si="194"/>
        <v>1.5586176399195694E-2</v>
      </c>
      <c r="AL35" s="5">
        <f t="shared" si="195"/>
        <v>1.0376098479936429E-3</v>
      </c>
      <c r="AM35" s="5">
        <f t="shared" si="196"/>
        <v>5.202249736089027E-5</v>
      </c>
      <c r="AN35" s="5">
        <f t="shared" si="197"/>
        <v>2.4660167587531637E-4</v>
      </c>
      <c r="AO35" s="5">
        <f t="shared" si="198"/>
        <v>5.8448161496983827E-4</v>
      </c>
      <c r="AP35" s="5">
        <f t="shared" si="199"/>
        <v>9.2353727125648937E-4</v>
      </c>
      <c r="AQ35" s="5">
        <f t="shared" si="200"/>
        <v>1.0944584092399934E-3</v>
      </c>
      <c r="AR35" s="5">
        <f t="shared" si="201"/>
        <v>5.3271037297551616E-2</v>
      </c>
      <c r="AS35" s="5">
        <f t="shared" si="202"/>
        <v>6.3130029024080964E-2</v>
      </c>
      <c r="AT35" s="5">
        <f t="shared" si="203"/>
        <v>3.7406823358069635E-2</v>
      </c>
      <c r="AU35" s="5">
        <f t="shared" si="204"/>
        <v>1.477659634010383E-2</v>
      </c>
      <c r="AV35" s="5">
        <f t="shared" si="205"/>
        <v>4.3778336369599737E-3</v>
      </c>
      <c r="AW35" s="5">
        <f t="shared" si="206"/>
        <v>1.6191282362598011E-4</v>
      </c>
      <c r="AX35" s="5">
        <f t="shared" si="207"/>
        <v>1.0275069828138181E-5</v>
      </c>
      <c r="AY35" s="5">
        <f t="shared" si="208"/>
        <v>4.8706801247486515E-5</v>
      </c>
      <c r="AZ35" s="5">
        <f t="shared" si="209"/>
        <v>1.1544215890706113E-4</v>
      </c>
      <c r="BA35" s="5">
        <f t="shared" si="210"/>
        <v>1.8240973487333224E-4</v>
      </c>
      <c r="BB35" s="5">
        <f t="shared" si="211"/>
        <v>2.161687183320089E-4</v>
      </c>
      <c r="BC35" s="5">
        <f t="shared" si="212"/>
        <v>2.0494044275763063E-4</v>
      </c>
      <c r="BD35" s="5">
        <f t="shared" si="213"/>
        <v>4.2086686016053976E-2</v>
      </c>
      <c r="BE35" s="5">
        <f t="shared" si="214"/>
        <v>4.9875764477426178E-2</v>
      </c>
      <c r="BF35" s="5">
        <f t="shared" si="215"/>
        <v>2.9553192680207639E-2</v>
      </c>
      <c r="BG35" s="5">
        <f t="shared" si="216"/>
        <v>1.1674223031893265E-2</v>
      </c>
      <c r="BH35" s="5">
        <f t="shared" si="217"/>
        <v>3.4586994933121428E-3</v>
      </c>
      <c r="BI35" s="5">
        <f t="shared" si="218"/>
        <v>8.1976177103052265E-4</v>
      </c>
      <c r="BJ35" s="8">
        <f t="shared" si="219"/>
        <v>3.7808678041722846E-2</v>
      </c>
      <c r="BK35" s="8">
        <f t="shared" si="220"/>
        <v>5.760173840805375E-2</v>
      </c>
      <c r="BL35" s="8">
        <f t="shared" si="221"/>
        <v>0.65596442332960703</v>
      </c>
      <c r="BM35" s="8">
        <f t="shared" si="222"/>
        <v>0.73351951737309096</v>
      </c>
      <c r="BN35" s="8">
        <f t="shared" si="223"/>
        <v>6.53830633985482E-2</v>
      </c>
    </row>
    <row r="36" spans="1:66" x14ac:dyDescent="0.25">
      <c r="A36" t="s">
        <v>349</v>
      </c>
      <c r="B36" t="s">
        <v>266</v>
      </c>
      <c r="C36" t="s">
        <v>274</v>
      </c>
      <c r="D36" t="s">
        <v>68</v>
      </c>
      <c r="E36">
        <f>VLOOKUP(A36,home!$A$2:$E$405,3,FALSE)</f>
        <v>1.2082999999999999</v>
      </c>
      <c r="F36">
        <f>VLOOKUP(B36,home!$B$2:$E$405,3,FALSE)</f>
        <v>0.8276</v>
      </c>
      <c r="G36">
        <f>VLOOKUP(C36,away!$B$2:$E$405,4,FALSE)</f>
        <v>1.2972999999999999</v>
      </c>
      <c r="H36">
        <f>VLOOKUP(A36,away!$A$2:$E$405,3,FALSE)</f>
        <v>1.2082999999999999</v>
      </c>
      <c r="I36">
        <f>VLOOKUP(C36,away!$B$2:$E$405,3,FALSE)</f>
        <v>2.4828000000000001</v>
      </c>
      <c r="J36">
        <f>VLOOKUP(B36,home!$B$2:$E$405,4,FALSE)</f>
        <v>1.2972999999999999</v>
      </c>
      <c r="K36" s="3">
        <f t="shared" si="168"/>
        <v>1.2972858334839998</v>
      </c>
      <c r="L36" s="3">
        <f t="shared" si="169"/>
        <v>3.8918575004519997</v>
      </c>
      <c r="M36" s="5">
        <f t="shared" si="170"/>
        <v>5.5767822092337958E-3</v>
      </c>
      <c r="N36" s="5">
        <f t="shared" si="171"/>
        <v>7.2346805564646056E-3</v>
      </c>
      <c r="O36" s="5">
        <f t="shared" si="172"/>
        <v>2.1704041669393818E-2</v>
      </c>
      <c r="P36" s="5">
        <f t="shared" si="173"/>
        <v>2.8156345787051024E-2</v>
      </c>
      <c r="Q36" s="5">
        <f t="shared" si="174"/>
        <v>4.6927242978418377E-3</v>
      </c>
      <c r="R36" s="5">
        <f t="shared" si="175"/>
        <v>4.2234518680576545E-2</v>
      </c>
      <c r="S36" s="5">
        <f t="shared" si="176"/>
        <v>3.5539302878250099E-2</v>
      </c>
      <c r="T36" s="5">
        <f t="shared" si="177"/>
        <v>1.8263414256109101E-2</v>
      </c>
      <c r="U36" s="5">
        <f t="shared" si="178"/>
        <v>5.4790242768327307E-2</v>
      </c>
      <c r="V36" s="5">
        <f t="shared" si="179"/>
        <v>1.9936962916116012E-2</v>
      </c>
      <c r="W36" s="5">
        <f t="shared" si="180"/>
        <v>2.0292682506787884E-3</v>
      </c>
      <c r="X36" s="5">
        <f t="shared" si="181"/>
        <v>7.8976228618333512E-3</v>
      </c>
      <c r="Y36" s="5">
        <f t="shared" si="182"/>
        <v>1.5368211385283661E-2</v>
      </c>
      <c r="Z36" s="5">
        <f t="shared" si="183"/>
        <v>5.4790242768327314E-2</v>
      </c>
      <c r="AA36" s="5">
        <f t="shared" si="184"/>
        <v>7.1078605756500185E-2</v>
      </c>
      <c r="AB36" s="5">
        <f t="shared" si="185"/>
        <v>4.6104634155850997E-2</v>
      </c>
      <c r="AC36" s="5">
        <f t="shared" si="186"/>
        <v>6.291172946474328E-3</v>
      </c>
      <c r="AD36" s="5">
        <f t="shared" si="187"/>
        <v>6.5813523848611292E-4</v>
      </c>
      <c r="AE36" s="5">
        <f t="shared" si="188"/>
        <v>2.5613685642139443E-3</v>
      </c>
      <c r="AF36" s="5">
        <f t="shared" si="189"/>
        <v>4.9842407290290047E-3</v>
      </c>
      <c r="AG36" s="5">
        <f t="shared" si="190"/>
        <v>6.4659848884432922E-3</v>
      </c>
      <c r="AH36" s="5">
        <f t="shared" si="191"/>
        <v>5.3308954317375146E-2</v>
      </c>
      <c r="AI36" s="5">
        <f t="shared" si="192"/>
        <v>6.9156951233776479E-2</v>
      </c>
      <c r="AJ36" s="5">
        <f t="shared" si="193"/>
        <v>4.4858166561261036E-2</v>
      </c>
      <c r="AK36" s="5">
        <f t="shared" si="194"/>
        <v>1.9397954665329866E-2</v>
      </c>
      <c r="AL36" s="5">
        <f t="shared" si="195"/>
        <v>1.2705279441881511E-3</v>
      </c>
      <c r="AM36" s="5">
        <f t="shared" si="196"/>
        <v>1.7075790428092949E-4</v>
      </c>
      <c r="AN36" s="5">
        <f t="shared" si="197"/>
        <v>6.6456543053720017E-4</v>
      </c>
      <c r="AO36" s="5">
        <f t="shared" si="198"/>
        <v>1.2931969776886576E-3</v>
      </c>
      <c r="AP36" s="5">
        <f t="shared" si="199"/>
        <v>1.6776461190598198E-3</v>
      </c>
      <c r="AQ36" s="5">
        <f t="shared" si="200"/>
        <v>1.632289907891787E-3</v>
      </c>
      <c r="AR36" s="5">
        <f t="shared" si="201"/>
        <v>4.1494170740265894E-2</v>
      </c>
      <c r="AS36" s="5">
        <f t="shared" si="202"/>
        <v>5.3829799873513232E-2</v>
      </c>
      <c r="AT36" s="5">
        <f t="shared" si="203"/>
        <v>3.4916318397593772E-2</v>
      </c>
      <c r="AU36" s="5">
        <f t="shared" si="204"/>
        <v>1.5098815071538379E-2</v>
      </c>
      <c r="AV36" s="5">
        <f t="shared" si="205"/>
        <v>4.8968697236753643E-3</v>
      </c>
      <c r="AW36" s="5">
        <f t="shared" si="206"/>
        <v>1.7818630681885468E-4</v>
      </c>
      <c r="AX36" s="5">
        <f t="shared" si="207"/>
        <v>3.6920301696511143E-5</v>
      </c>
      <c r="AY36" s="5">
        <f t="shared" si="208"/>
        <v>1.4368855307651758E-4</v>
      </c>
      <c r="AZ36" s="5">
        <f t="shared" si="209"/>
        <v>2.7960768650997015E-4</v>
      </c>
      <c r="BA36" s="5">
        <f t="shared" si="210"/>
        <v>3.6273109064261958E-4</v>
      </c>
      <c r="BB36" s="5">
        <f t="shared" si="211"/>
        <v>3.5292442894115328E-4</v>
      </c>
      <c r="BC36" s="5">
        <f t="shared" si="212"/>
        <v>2.7470631717347324E-4</v>
      </c>
      <c r="BD36" s="5">
        <f t="shared" si="213"/>
        <v>2.6914899936756626E-2</v>
      </c>
      <c r="BE36" s="5">
        <f t="shared" si="214"/>
        <v>3.4916318397593772E-2</v>
      </c>
      <c r="BF36" s="5">
        <f t="shared" si="215"/>
        <v>2.2648222607307582E-2</v>
      </c>
      <c r="BG36" s="5">
        <f t="shared" si="216"/>
        <v>9.7937394473507269E-3</v>
      </c>
      <c r="BH36" s="5">
        <f t="shared" si="217"/>
        <v>3.1763198604703802E-3</v>
      </c>
      <c r="BI36" s="5">
        <f t="shared" si="218"/>
        <v>8.2411895152041941E-4</v>
      </c>
      <c r="BJ36" s="8">
        <f t="shared" si="219"/>
        <v>7.7044685745882344E-2</v>
      </c>
      <c r="BK36" s="8">
        <f t="shared" si="220"/>
        <v>9.6914783234389928E-2</v>
      </c>
      <c r="BL36" s="8">
        <f t="shared" si="221"/>
        <v>0.67114366281597759</v>
      </c>
      <c r="BM36" s="8">
        <f t="shared" si="222"/>
        <v>0.79032877911775812</v>
      </c>
      <c r="BN36" s="8">
        <f t="shared" si="223"/>
        <v>0.10959909320056163</v>
      </c>
    </row>
    <row r="37" spans="1:66" x14ac:dyDescent="0.25">
      <c r="A37" t="s">
        <v>349</v>
      </c>
      <c r="B37" t="s">
        <v>268</v>
      </c>
      <c r="C37" t="s">
        <v>262</v>
      </c>
      <c r="D37" t="s">
        <v>68</v>
      </c>
      <c r="E37">
        <f>VLOOKUP(A37,home!$A$2:$E$405,3,FALSE)</f>
        <v>1.2082999999999999</v>
      </c>
      <c r="F37">
        <f>VLOOKUP(B37,home!$B$2:$E$405,3,FALSE)</f>
        <v>2.4828000000000001</v>
      </c>
      <c r="G37">
        <f>VLOOKUP(C37,away!$B$2:$E$405,4,FALSE)</f>
        <v>1.2972999999999999</v>
      </c>
      <c r="H37">
        <f>VLOOKUP(A37,away!$A$2:$E$405,3,FALSE)</f>
        <v>1.2082999999999999</v>
      </c>
      <c r="I37">
        <f>VLOOKUP(C37,away!$B$2:$E$405,3,FALSE)</f>
        <v>0.8276</v>
      </c>
      <c r="J37">
        <f>VLOOKUP(B37,home!$B$2:$E$405,4,FALSE)</f>
        <v>0.64859999999999995</v>
      </c>
      <c r="K37" s="3">
        <f t="shared" si="168"/>
        <v>3.8918575004519997</v>
      </c>
      <c r="L37" s="3">
        <f t="shared" si="169"/>
        <v>0.64859291728799995</v>
      </c>
      <c r="M37" s="5">
        <f t="shared" si="170"/>
        <v>1.0668600144392219E-2</v>
      </c>
      <c r="N37" s="5">
        <f t="shared" si="171"/>
        <v>4.152067149127614E-2</v>
      </c>
      <c r="O37" s="5">
        <f t="shared" si="172"/>
        <v>6.9195784910305261E-3</v>
      </c>
      <c r="P37" s="5">
        <f t="shared" si="173"/>
        <v>2.6930013450283483E-2</v>
      </c>
      <c r="Q37" s="5">
        <f t="shared" si="174"/>
        <v>8.0796268383563297E-2</v>
      </c>
      <c r="R37" s="5">
        <f t="shared" si="175"/>
        <v>2.2439947999503928E-3</v>
      </c>
      <c r="S37" s="5">
        <f t="shared" si="176"/>
        <v>1.6994395108472896E-2</v>
      </c>
      <c r="T37" s="5">
        <f t="shared" si="177"/>
        <v>5.2403887416879513E-2</v>
      </c>
      <c r="U37" s="5">
        <f t="shared" si="178"/>
        <v>8.73330799316222E-3</v>
      </c>
      <c r="V37" s="5">
        <f t="shared" si="179"/>
        <v>4.7664202806626827E-3</v>
      </c>
      <c r="W37" s="5">
        <f t="shared" si="180"/>
        <v>0.10481585437236787</v>
      </c>
      <c r="X37" s="5">
        <f t="shared" si="181"/>
        <v>6.7982820765408236E-2</v>
      </c>
      <c r="Y37" s="5">
        <f t="shared" si="182"/>
        <v>2.2046588022851674E-2</v>
      </c>
      <c r="Z37" s="5">
        <f t="shared" si="183"/>
        <v>4.8514637789297569E-4</v>
      </c>
      <c r="AA37" s="5">
        <f t="shared" si="184"/>
        <v>1.8881205696198976E-3</v>
      </c>
      <c r="AB37" s="5">
        <f t="shared" si="185"/>
        <v>3.6741481003164508E-3</v>
      </c>
      <c r="AC37" s="5">
        <f t="shared" si="186"/>
        <v>7.5197167699304662E-4</v>
      </c>
      <c r="AD37" s="5">
        <f t="shared" si="187"/>
        <v>0.10198209225134609</v>
      </c>
      <c r="AE37" s="5">
        <f t="shared" si="188"/>
        <v>6.6144862724434497E-2</v>
      </c>
      <c r="AF37" s="5">
        <f t="shared" si="189"/>
        <v>2.1450544739027626E-2</v>
      </c>
      <c r="AG37" s="5">
        <f t="shared" si="190"/>
        <v>4.6375571299008961E-3</v>
      </c>
      <c r="AH37" s="5">
        <f t="shared" si="191"/>
        <v>7.8665626137327879E-5</v>
      </c>
      <c r="AI37" s="5">
        <f t="shared" si="192"/>
        <v>3.0615540711031238E-4</v>
      </c>
      <c r="AJ37" s="5">
        <f t="shared" si="193"/>
        <v>5.9575660873310247E-4</v>
      </c>
      <c r="AK37" s="5">
        <f t="shared" si="194"/>
        <v>7.7286660871392419E-4</v>
      </c>
      <c r="AL37" s="5">
        <f t="shared" si="195"/>
        <v>7.5926015040687003E-5</v>
      </c>
      <c r="AM37" s="5">
        <f t="shared" si="196"/>
        <v>7.9379954128037819E-2</v>
      </c>
      <c r="AN37" s="5">
        <f t="shared" si="197"/>
        <v>5.1485276022091658E-2</v>
      </c>
      <c r="AO37" s="5">
        <f t="shared" si="198"/>
        <v>1.6696492686273171E-2</v>
      </c>
      <c r="AP37" s="5">
        <f t="shared" si="199"/>
        <v>3.6097422999558904E-3</v>
      </c>
      <c r="AQ37" s="5">
        <f t="shared" si="200"/>
        <v>5.8531332224657129E-4</v>
      </c>
      <c r="AR37" s="5">
        <f t="shared" si="201"/>
        <v>1.020439358933933E-5</v>
      </c>
      <c r="AS37" s="5">
        <f t="shared" si="202"/>
        <v>3.9714045728234573E-5</v>
      </c>
      <c r="AT37" s="5">
        <f t="shared" si="203"/>
        <v>7.7280703370361729E-5</v>
      </c>
      <c r="AU37" s="5">
        <f t="shared" si="204"/>
        <v>1.0025516168404949E-4</v>
      </c>
      <c r="AV37" s="5">
        <f t="shared" si="205"/>
        <v>9.7544700739773973E-5</v>
      </c>
      <c r="AW37" s="5">
        <f t="shared" si="206"/>
        <v>5.3237449113355042E-6</v>
      </c>
      <c r="AX37" s="5">
        <f t="shared" si="207"/>
        <v>5.148924497645662E-2</v>
      </c>
      <c r="AY37" s="5">
        <f t="shared" si="208"/>
        <v>3.3395559608236494E-2</v>
      </c>
      <c r="AZ37" s="5">
        <f t="shared" si="209"/>
        <v>1.0830061715385702E-2</v>
      </c>
      <c r="BA37" s="5">
        <f t="shared" si="210"/>
        <v>2.3414337741303648E-3</v>
      </c>
      <c r="BB37" s="5">
        <f t="shared" si="211"/>
        <v>3.7965934054996628E-4</v>
      </c>
      <c r="BC37" s="5">
        <f t="shared" si="212"/>
        <v>4.9248871852588192E-5</v>
      </c>
      <c r="BD37" s="5">
        <f t="shared" si="213"/>
        <v>1.1030829012107596E-6</v>
      </c>
      <c r="BE37" s="5">
        <f t="shared" si="214"/>
        <v>4.2930414626974462E-6</v>
      </c>
      <c r="BF37" s="5">
        <f t="shared" si="215"/>
        <v>8.3539528081752417E-6</v>
      </c>
      <c r="BG37" s="5">
        <f t="shared" si="216"/>
        <v>1.0837464631639622E-5</v>
      </c>
      <c r="BH37" s="5">
        <f t="shared" si="217"/>
        <v>1.054446700313248E-5</v>
      </c>
      <c r="BI37" s="5">
        <f t="shared" si="218"/>
        <v>8.2075125988819535E-6</v>
      </c>
      <c r="BJ37" s="8">
        <f t="shared" si="219"/>
        <v>0.81402313404227244</v>
      </c>
      <c r="BK37" s="8">
        <f t="shared" si="220"/>
        <v>9.3582886284081512E-2</v>
      </c>
      <c r="BL37" s="8">
        <f t="shared" si="221"/>
        <v>2.5580932731291642E-2</v>
      </c>
      <c r="BM37" s="8">
        <f t="shared" si="222"/>
        <v>0.73120273681171732</v>
      </c>
      <c r="BN37" s="8">
        <f t="shared" si="223"/>
        <v>0.16907912676049605</v>
      </c>
    </row>
    <row r="38" spans="1:66" x14ac:dyDescent="0.25">
      <c r="A38" t="s">
        <v>349</v>
      </c>
      <c r="B38" t="s">
        <v>269</v>
      </c>
      <c r="C38" t="s">
        <v>271</v>
      </c>
      <c r="D38" t="s">
        <v>68</v>
      </c>
      <c r="E38">
        <f>VLOOKUP(A38,home!$A$2:$E$405,3,FALSE)</f>
        <v>1.2082999999999999</v>
      </c>
      <c r="F38">
        <f>VLOOKUP(B38,home!$B$2:$E$405,3,FALSE)</f>
        <v>1.2414000000000001</v>
      </c>
      <c r="G38">
        <f>VLOOKUP(C38,away!$B$2:$E$405,4,FALSE)</f>
        <v>1.2972999999999999</v>
      </c>
      <c r="H38">
        <f>VLOOKUP(A38,away!$A$2:$E$405,3,FALSE)</f>
        <v>1.2082999999999999</v>
      </c>
      <c r="I38">
        <f>VLOOKUP(C38,away!$B$2:$E$405,3,FALSE)</f>
        <v>0.8276</v>
      </c>
      <c r="J38">
        <f>VLOOKUP(B38,home!$B$2:$E$405,4,FALSE)</f>
        <v>0.32429999999999998</v>
      </c>
      <c r="K38" s="3">
        <f t="shared" si="168"/>
        <v>1.9459287502259999</v>
      </c>
      <c r="L38" s="3">
        <f t="shared" si="169"/>
        <v>0.32429645864399997</v>
      </c>
      <c r="M38" s="5">
        <f t="shared" si="170"/>
        <v>0.10328891588351685</v>
      </c>
      <c r="N38" s="5">
        <f t="shared" si="171"/>
        <v>0.20099287099741034</v>
      </c>
      <c r="O38" s="5">
        <f t="shared" si="172"/>
        <v>3.3496229638202514E-2</v>
      </c>
      <c r="P38" s="5">
        <f t="shared" si="173"/>
        <v>6.5181276277150493E-2</v>
      </c>
      <c r="Q38" s="5">
        <f t="shared" si="174"/>
        <v>0.19555890313216323</v>
      </c>
      <c r="R38" s="5">
        <f t="shared" si="175"/>
        <v>5.4313543247976334E-3</v>
      </c>
      <c r="S38" s="5">
        <f t="shared" si="176"/>
        <v>1.0283288242442064E-2</v>
      </c>
      <c r="T38" s="5">
        <f t="shared" si="177"/>
        <v>6.3419059742065562E-2</v>
      </c>
      <c r="U38" s="5">
        <f t="shared" si="178"/>
        <v>1.0569028533288036E-2</v>
      </c>
      <c r="V38" s="5">
        <f t="shared" si="179"/>
        <v>7.2103880893999584E-4</v>
      </c>
      <c r="W38" s="5">
        <f t="shared" si="180"/>
        <v>0.12684789732251259</v>
      </c>
      <c r="X38" s="5">
        <f t="shared" si="181"/>
        <v>4.1136323888128559E-2</v>
      </c>
      <c r="Y38" s="5">
        <f t="shared" si="182"/>
        <v>6.6701820792763357E-3</v>
      </c>
      <c r="Z38" s="5">
        <f t="shared" si="183"/>
        <v>5.8712299105754856E-4</v>
      </c>
      <c r="AA38" s="5">
        <f t="shared" si="184"/>
        <v>1.1424995082175661E-3</v>
      </c>
      <c r="AB38" s="5">
        <f t="shared" si="185"/>
        <v>1.1116113200798144E-3</v>
      </c>
      <c r="AC38" s="5">
        <f t="shared" si="186"/>
        <v>2.843857289166151E-5</v>
      </c>
      <c r="AD38" s="5">
        <f t="shared" si="187"/>
        <v>6.1709242576398218E-2</v>
      </c>
      <c r="AE38" s="5">
        <f t="shared" si="188"/>
        <v>2.0012088833129486E-2</v>
      </c>
      <c r="AF38" s="5">
        <f t="shared" si="189"/>
        <v>3.244924769326515E-3</v>
      </c>
      <c r="AG38" s="5">
        <f t="shared" si="190"/>
        <v>3.5077253708626235E-4</v>
      </c>
      <c r="AH38" s="5">
        <f t="shared" si="191"/>
        <v>4.760047669710897E-5</v>
      </c>
      <c r="AI38" s="5">
        <f t="shared" si="192"/>
        <v>9.2627136129367062E-5</v>
      </c>
      <c r="AJ38" s="5">
        <f t="shared" si="193"/>
        <v>9.0122903622616446E-5</v>
      </c>
      <c r="AK38" s="5">
        <f t="shared" si="194"/>
        <v>5.8457583071032089E-5</v>
      </c>
      <c r="AL38" s="5">
        <f t="shared" si="195"/>
        <v>7.1785533257788283E-7</v>
      </c>
      <c r="AM38" s="5">
        <f t="shared" si="196"/>
        <v>2.4016357856816741E-2</v>
      </c>
      <c r="AN38" s="5">
        <f t="shared" si="197"/>
        <v>7.7884198024926734E-3</v>
      </c>
      <c r="AO38" s="5">
        <f t="shared" si="198"/>
        <v>1.2628784801905879E-3</v>
      </c>
      <c r="AP38" s="5">
        <f t="shared" si="199"/>
        <v>1.3651567294117479E-4</v>
      </c>
      <c r="AQ38" s="5">
        <f t="shared" si="200"/>
        <v>1.1067887321056381E-5</v>
      </c>
      <c r="AR38" s="5">
        <f t="shared" si="201"/>
        <v>3.0873332045277382E-6</v>
      </c>
      <c r="AS38" s="5">
        <f t="shared" si="202"/>
        <v>6.0077304442178916E-6</v>
      </c>
      <c r="AT38" s="5">
        <f t="shared" si="203"/>
        <v>5.8453076975058092E-6</v>
      </c>
      <c r="AU38" s="5">
        <f t="shared" si="204"/>
        <v>3.7915174341646323E-6</v>
      </c>
      <c r="AV38" s="5">
        <f t="shared" si="205"/>
        <v>1.844505695531018E-6</v>
      </c>
      <c r="AW38" s="5">
        <f t="shared" si="206"/>
        <v>1.2583561351924658E-8</v>
      </c>
      <c r="AX38" s="5">
        <f t="shared" si="207"/>
        <v>7.7890202048826289E-3</v>
      </c>
      <c r="AY38" s="5">
        <f t="shared" si="208"/>
        <v>2.5259516687499996E-3</v>
      </c>
      <c r="AZ38" s="5">
        <f t="shared" si="209"/>
        <v>4.0957859044076346E-4</v>
      </c>
      <c r="BA38" s="5">
        <f t="shared" si="210"/>
        <v>4.4274962138780272E-5</v>
      </c>
      <c r="BB38" s="5">
        <f t="shared" si="211"/>
        <v>3.5895533570509054E-6</v>
      </c>
      <c r="BC38" s="5">
        <f t="shared" si="212"/>
        <v>2.3281588836105817E-7</v>
      </c>
      <c r="BD38" s="5">
        <f t="shared" si="213"/>
        <v>1.6686853748039611E-7</v>
      </c>
      <c r="BE38" s="5">
        <f t="shared" si="214"/>
        <v>3.2471428459126751E-7</v>
      </c>
      <c r="BF38" s="5">
        <f t="shared" si="215"/>
        <v>3.1593543099760756E-7</v>
      </c>
      <c r="BG38" s="5">
        <f t="shared" si="216"/>
        <v>2.0492927946442904E-7</v>
      </c>
      <c r="BH38" s="5">
        <f t="shared" si="217"/>
        <v>9.9694444168232762E-8</v>
      </c>
      <c r="BI38" s="5">
        <f t="shared" si="218"/>
        <v>3.8799657028952999E-8</v>
      </c>
      <c r="BJ38" s="8">
        <f t="shared" si="219"/>
        <v>0.76393015337271686</v>
      </c>
      <c r="BK38" s="8">
        <f t="shared" si="220"/>
        <v>0.18202962730902364</v>
      </c>
      <c r="BL38" s="8">
        <f t="shared" si="221"/>
        <v>5.2061258760215369E-2</v>
      </c>
      <c r="BM38" s="8">
        <f t="shared" si="222"/>
        <v>0.39213267309458366</v>
      </c>
      <c r="BN38" s="8">
        <f t="shared" si="223"/>
        <v>0.60394955025324115</v>
      </c>
    </row>
    <row r="39" spans="1:66" x14ac:dyDescent="0.25">
      <c r="A39" t="s">
        <v>350</v>
      </c>
      <c r="B39" t="s">
        <v>285</v>
      </c>
      <c r="C39" t="s">
        <v>284</v>
      </c>
      <c r="D39" t="s">
        <v>68</v>
      </c>
      <c r="E39">
        <f>VLOOKUP(A39,home!$A$2:$E$405,3,FALSE)</f>
        <v>1.4911000000000001</v>
      </c>
      <c r="F39">
        <f>VLOOKUP(B39,home!$B$2:$E$405,3,FALSE)</f>
        <v>0.33529999999999999</v>
      </c>
      <c r="G39">
        <f>VLOOKUP(C39,away!$B$2:$E$405,4,FALSE)</f>
        <v>1.0980000000000001</v>
      </c>
      <c r="H39">
        <f>VLOOKUP(A39,away!$A$2:$E$405,3,FALSE)</f>
        <v>1.4911000000000001</v>
      </c>
      <c r="I39">
        <f>VLOOKUP(C39,away!$B$2:$E$405,3,FALSE)</f>
        <v>1.7884</v>
      </c>
      <c r="J39">
        <f>VLOOKUP(B39,home!$B$2:$E$405,4,FALSE)</f>
        <v>0.62749999999999995</v>
      </c>
      <c r="K39" s="3">
        <f t="shared" si="168"/>
        <v>0.54896248134000003</v>
      </c>
      <c r="L39" s="3">
        <f t="shared" si="169"/>
        <v>1.6733437331000001</v>
      </c>
      <c r="M39" s="5">
        <f t="shared" si="170"/>
        <v>0.10835892153353011</v>
      </c>
      <c r="N39" s="5">
        <f t="shared" si="171"/>
        <v>5.9484982440373049E-2</v>
      </c>
      <c r="O39" s="5">
        <f t="shared" si="172"/>
        <v>0.18132172227360727</v>
      </c>
      <c r="P39" s="5">
        <f t="shared" si="173"/>
        <v>9.9538822580161793E-2</v>
      </c>
      <c r="Q39" s="5">
        <f t="shared" si="174"/>
        <v>1.6327511781466759E-2</v>
      </c>
      <c r="R39" s="5">
        <f t="shared" si="175"/>
        <v>0.15170678382071973</v>
      </c>
      <c r="S39" s="5">
        <f t="shared" si="176"/>
        <v>2.2859163464401609E-2</v>
      </c>
      <c r="T39" s="5">
        <f t="shared" si="177"/>
        <v>2.7321539516633821E-2</v>
      </c>
      <c r="U39" s="5">
        <f t="shared" si="178"/>
        <v>8.328133248233327E-2</v>
      </c>
      <c r="V39" s="5">
        <f t="shared" si="179"/>
        <v>2.3331660540853653E-3</v>
      </c>
      <c r="W39" s="5">
        <f t="shared" si="180"/>
        <v>2.9877304605540264E-3</v>
      </c>
      <c r="X39" s="5">
        <f t="shared" si="181"/>
        <v>4.9995000423600578E-3</v>
      </c>
      <c r="Y39" s="5">
        <f t="shared" si="182"/>
        <v>4.1829410322581943E-3</v>
      </c>
      <c r="Z39" s="5">
        <f t="shared" si="183"/>
        <v>8.4619198658385963E-2</v>
      </c>
      <c r="AA39" s="5">
        <f t="shared" si="184"/>
        <v>4.6452765264509956E-2</v>
      </c>
      <c r="AB39" s="5">
        <f t="shared" si="185"/>
        <v>1.2750412642354976E-2</v>
      </c>
      <c r="AC39" s="5">
        <f t="shared" si="186"/>
        <v>1.3395332302875706E-4</v>
      </c>
      <c r="AD39" s="5">
        <f t="shared" si="187"/>
        <v>4.1003798180020979E-4</v>
      </c>
      <c r="AE39" s="5">
        <f t="shared" si="188"/>
        <v>6.8613448717835303E-4</v>
      </c>
      <c r="AF39" s="5">
        <f t="shared" si="189"/>
        <v>5.7406942209183975E-4</v>
      </c>
      <c r="AG39" s="5">
        <f t="shared" si="190"/>
        <v>3.202051566072396E-4</v>
      </c>
      <c r="AH39" s="5">
        <f t="shared" si="191"/>
        <v>3.5399251443738504E-2</v>
      </c>
      <c r="AI39" s="5">
        <f t="shared" si="192"/>
        <v>1.9432860910133267E-2</v>
      </c>
      <c r="AJ39" s="5">
        <f t="shared" si="193"/>
        <v>5.3339557723809244E-3</v>
      </c>
      <c r="AK39" s="5">
        <f t="shared" si="194"/>
        <v>9.7604719872134988E-4</v>
      </c>
      <c r="AL39" s="5">
        <f t="shared" si="195"/>
        <v>4.9219965892173189E-6</v>
      </c>
      <c r="AM39" s="5">
        <f t="shared" si="196"/>
        <v>4.5019093586537795E-5</v>
      </c>
      <c r="AN39" s="5">
        <f t="shared" si="197"/>
        <v>7.5332418122875424E-5</v>
      </c>
      <c r="AO39" s="5">
        <f t="shared" si="198"/>
        <v>6.3028514882591241E-5</v>
      </c>
      <c r="AP39" s="5">
        <f t="shared" si="199"/>
        <v>3.5156123461794716E-5</v>
      </c>
      <c r="AQ39" s="5">
        <f t="shared" si="200"/>
        <v>1.470706971872101E-5</v>
      </c>
      <c r="AR39" s="5">
        <f t="shared" si="201"/>
        <v>1.1847023111962196E-2</v>
      </c>
      <c r="AS39" s="5">
        <f t="shared" si="202"/>
        <v>6.5035712040350958E-3</v>
      </c>
      <c r="AT39" s="5">
        <f t="shared" si="203"/>
        <v>1.7851082928692389E-3</v>
      </c>
      <c r="AU39" s="5">
        <f t="shared" si="204"/>
        <v>3.2665249263803641E-4</v>
      </c>
      <c r="AV39" s="5">
        <f t="shared" si="205"/>
        <v>4.4829990723618128E-5</v>
      </c>
      <c r="AW39" s="5">
        <f t="shared" si="206"/>
        <v>1.2559334660440967E-7</v>
      </c>
      <c r="AX39" s="5">
        <f t="shared" si="207"/>
        <v>4.1189655538239112E-6</v>
      </c>
      <c r="AY39" s="5">
        <f t="shared" si="208"/>
        <v>6.8924451963460133E-6</v>
      </c>
      <c r="AZ39" s="5">
        <f t="shared" si="209"/>
        <v>5.7667149875204014E-6</v>
      </c>
      <c r="BA39" s="5">
        <f t="shared" si="210"/>
        <v>3.2165654616470364E-6</v>
      </c>
      <c r="BB39" s="5">
        <f t="shared" si="211"/>
        <v>1.3456049143382437E-6</v>
      </c>
      <c r="BC39" s="5">
        <f t="shared" si="212"/>
        <v>4.5033191012729267E-7</v>
      </c>
      <c r="BD39" s="5">
        <f t="shared" si="213"/>
        <v>3.3040236467154682E-3</v>
      </c>
      <c r="BE39" s="5">
        <f t="shared" si="214"/>
        <v>1.8137850195069588E-3</v>
      </c>
      <c r="BF39" s="5">
        <f t="shared" si="215"/>
        <v>4.9784996246293029E-4</v>
      </c>
      <c r="BG39" s="5">
        <f t="shared" si="216"/>
        <v>9.1100316909558713E-5</v>
      </c>
      <c r="BH39" s="5">
        <f t="shared" si="217"/>
        <v>1.2502664005382926E-5</v>
      </c>
      <c r="BI39" s="5">
        <f t="shared" si="218"/>
        <v>1.3726986911510631E-6</v>
      </c>
      <c r="BJ39" s="8">
        <f t="shared" si="219"/>
        <v>0.1175496861691199</v>
      </c>
      <c r="BK39" s="8">
        <f t="shared" si="220"/>
        <v>0.23323584139699319</v>
      </c>
      <c r="BL39" s="8">
        <f t="shared" si="221"/>
        <v>0.56288295120901899</v>
      </c>
      <c r="BM39" s="8">
        <f t="shared" si="222"/>
        <v>0.38154216615180953</v>
      </c>
      <c r="BN39" s="8">
        <f t="shared" si="223"/>
        <v>0.61673874442985865</v>
      </c>
    </row>
    <row r="40" spans="1:66" x14ac:dyDescent="0.25">
      <c r="A40" t="s">
        <v>350</v>
      </c>
      <c r="B40" t="s">
        <v>289</v>
      </c>
      <c r="C40" t="s">
        <v>276</v>
      </c>
      <c r="D40" t="s">
        <v>68</v>
      </c>
      <c r="E40">
        <f>VLOOKUP(A40,home!$A$2:$E$405,3,FALSE)</f>
        <v>1.4911000000000001</v>
      </c>
      <c r="F40">
        <f>VLOOKUP(B40,home!$B$2:$E$405,3,FALSE)</f>
        <v>0.78239999999999998</v>
      </c>
      <c r="G40">
        <f>VLOOKUP(C40,away!$B$2:$E$405,4,FALSE)</f>
        <v>1.2548999999999999</v>
      </c>
      <c r="H40">
        <f>VLOOKUP(A40,away!$A$2:$E$405,3,FALSE)</f>
        <v>1.4911000000000001</v>
      </c>
      <c r="I40">
        <f>VLOOKUP(C40,away!$B$2:$E$405,3,FALSE)</f>
        <v>1.006</v>
      </c>
      <c r="J40">
        <f>VLOOKUP(B40,home!$B$2:$E$405,4,FALSE)</f>
        <v>0.94120000000000004</v>
      </c>
      <c r="K40" s="3">
        <f t="shared" si="168"/>
        <v>1.464012319536</v>
      </c>
      <c r="L40" s="3">
        <f t="shared" si="169"/>
        <v>1.4118438599200003</v>
      </c>
      <c r="M40" s="5">
        <f t="shared" si="170"/>
        <v>5.6367857835982783E-2</v>
      </c>
      <c r="N40" s="5">
        <f t="shared" si="171"/>
        <v>8.2523238297732643E-2</v>
      </c>
      <c r="O40" s="5">
        <f t="shared" si="172"/>
        <v>7.9582613982575767E-2</v>
      </c>
      <c r="P40" s="5">
        <f t="shared" si="173"/>
        <v>0.11650992729136884</v>
      </c>
      <c r="Q40" s="5">
        <f t="shared" si="174"/>
        <v>6.0407518757942827E-2</v>
      </c>
      <c r="R40" s="5">
        <f t="shared" si="175"/>
        <v>5.6179112453841586E-2</v>
      </c>
      <c r="S40" s="5">
        <f t="shared" si="176"/>
        <v>6.0205246742473559E-2</v>
      </c>
      <c r="T40" s="5">
        <f t="shared" si="177"/>
        <v>8.5285984451403826E-2</v>
      </c>
      <c r="U40" s="5">
        <f t="shared" si="178"/>
        <v>8.2246912733022398E-2</v>
      </c>
      <c r="V40" s="5">
        <f t="shared" si="179"/>
        <v>1.3826849377993413E-2</v>
      </c>
      <c r="W40" s="5">
        <f t="shared" si="180"/>
        <v>2.9479117218076771E-2</v>
      </c>
      <c r="X40" s="5">
        <f t="shared" si="181"/>
        <v>4.161991064020365E-2</v>
      </c>
      <c r="Y40" s="5">
        <f t="shared" si="182"/>
        <v>2.9380407643895309E-2</v>
      </c>
      <c r="Z40" s="5">
        <f t="shared" si="183"/>
        <v>2.6438711657903825E-2</v>
      </c>
      <c r="AA40" s="5">
        <f t="shared" si="184"/>
        <v>3.8706599579831261E-2</v>
      </c>
      <c r="AB40" s="5">
        <f t="shared" si="185"/>
        <v>2.8333469316109968E-2</v>
      </c>
      <c r="AC40" s="5">
        <f t="shared" si="186"/>
        <v>1.7862187751420454E-3</v>
      </c>
      <c r="AD40" s="5">
        <f t="shared" si="187"/>
        <v>1.0789447694077556E-2</v>
      </c>
      <c r="AE40" s="5">
        <f t="shared" si="188"/>
        <v>1.5233015478811403E-2</v>
      </c>
      <c r="AF40" s="5">
        <f t="shared" si="189"/>
        <v>1.0753319685913103E-2</v>
      </c>
      <c r="AG40" s="5">
        <f t="shared" si="190"/>
        <v>5.0606694574377607E-3</v>
      </c>
      <c r="AH40" s="5">
        <f t="shared" si="191"/>
        <v>9.3318331796017114E-3</v>
      </c>
      <c r="AI40" s="5">
        <f t="shared" si="192"/>
        <v>1.3661918738791709E-2</v>
      </c>
      <c r="AJ40" s="5">
        <f t="shared" si="193"/>
        <v>1.0000608671045397E-2</v>
      </c>
      <c r="AK40" s="5">
        <f t="shared" si="194"/>
        <v>4.8803380990896693E-3</v>
      </c>
      <c r="AL40" s="5">
        <f t="shared" si="195"/>
        <v>1.476814820416524E-4</v>
      </c>
      <c r="AM40" s="5">
        <f t="shared" si="196"/>
        <v>3.1591768690237667E-3</v>
      </c>
      <c r="AN40" s="5">
        <f t="shared" si="197"/>
        <v>4.4602644649324955E-3</v>
      </c>
      <c r="AO40" s="5">
        <f t="shared" si="198"/>
        <v>3.1485984992171553E-3</v>
      </c>
      <c r="AP40" s="5">
        <f t="shared" si="199"/>
        <v>1.4817764861576896E-3</v>
      </c>
      <c r="AQ40" s="5">
        <f t="shared" si="200"/>
        <v>5.2300925843889188E-4</v>
      </c>
      <c r="AR40" s="5">
        <f t="shared" si="201"/>
        <v>2.6350182752836815E-3</v>
      </c>
      <c r="AS40" s="5">
        <f t="shared" si="202"/>
        <v>3.8576992172178128E-3</v>
      </c>
      <c r="AT40" s="5">
        <f t="shared" si="203"/>
        <v>2.8238595895356314E-3</v>
      </c>
      <c r="AU40" s="5">
        <f t="shared" si="204"/>
        <v>1.3780550759066789E-3</v>
      </c>
      <c r="AV40" s="5">
        <f t="shared" si="205"/>
        <v>5.0437240203162403E-4</v>
      </c>
      <c r="AW40" s="5">
        <f t="shared" si="206"/>
        <v>8.4792012266108591E-6</v>
      </c>
      <c r="AX40" s="5">
        <f t="shared" si="207"/>
        <v>7.708456426406598E-4</v>
      </c>
      <c r="AY40" s="5">
        <f t="shared" si="208"/>
        <v>1.0883136875083023E-3</v>
      </c>
      <c r="AZ40" s="5">
        <f t="shared" si="209"/>
        <v>7.6826449868774534E-4</v>
      </c>
      <c r="BA40" s="5">
        <f t="shared" si="210"/>
        <v>3.6155650508893684E-4</v>
      </c>
      <c r="BB40" s="5">
        <f t="shared" si="211"/>
        <v>1.2761533293098747E-4</v>
      </c>
      <c r="BC40" s="5">
        <f t="shared" si="212"/>
        <v>3.6034584846052244E-5</v>
      </c>
      <c r="BD40" s="5">
        <f t="shared" si="213"/>
        <v>6.2003906212270918E-4</v>
      </c>
      <c r="BE40" s="5">
        <f t="shared" si="214"/>
        <v>9.077448255411935E-4</v>
      </c>
      <c r="BF40" s="5">
        <f t="shared" si="215"/>
        <v>6.644748037936823E-4</v>
      </c>
      <c r="BG40" s="5">
        <f t="shared" si="216"/>
        <v>3.2426643292507245E-4</v>
      </c>
      <c r="BH40" s="5">
        <f t="shared" si="217"/>
        <v>1.1868251315357505E-4</v>
      </c>
      <c r="BI40" s="5">
        <f t="shared" si="218"/>
        <v>3.4750532274065458E-5</v>
      </c>
      <c r="BJ40" s="8">
        <f t="shared" si="219"/>
        <v>0.38645808515496766</v>
      </c>
      <c r="BK40" s="8">
        <f t="shared" si="220"/>
        <v>0.24993209519251061</v>
      </c>
      <c r="BL40" s="8">
        <f t="shared" si="221"/>
        <v>0.33679236948369506</v>
      </c>
      <c r="BM40" s="8">
        <f t="shared" si="222"/>
        <v>0.5469711583833512</v>
      </c>
      <c r="BN40" s="8">
        <f t="shared" si="223"/>
        <v>0.45157026861944444</v>
      </c>
    </row>
    <row r="41" spans="1:66" x14ac:dyDescent="0.25">
      <c r="A41" t="s">
        <v>358</v>
      </c>
      <c r="B41" t="s">
        <v>329</v>
      </c>
      <c r="C41" t="s">
        <v>330</v>
      </c>
      <c r="D41" t="s">
        <v>68</v>
      </c>
      <c r="E41">
        <f>VLOOKUP(A41,home!$A$2:$E$405,3,FALSE)</f>
        <v>1.8667</v>
      </c>
      <c r="F41">
        <f>VLOOKUP(B41,home!$B$2:$E$405,3,FALSE)</f>
        <v>1.0713999999999999</v>
      </c>
      <c r="G41">
        <f>VLOOKUP(C41,away!$B$2:$E$405,4,FALSE)</f>
        <v>0</v>
      </c>
      <c r="H41">
        <f>VLOOKUP(A41,away!$A$2:$E$405,3,FALSE)</f>
        <v>1.8667</v>
      </c>
      <c r="I41">
        <f>VLOOKUP(C41,away!$B$2:$E$405,3,FALSE)</f>
        <v>0</v>
      </c>
      <c r="J41">
        <f>VLOOKUP(B41,home!$B$2:$E$405,4,FALSE)</f>
        <v>2.1875</v>
      </c>
      <c r="K41" s="3">
        <f t="shared" si="168"/>
        <v>0</v>
      </c>
      <c r="L41" s="3">
        <f t="shared" si="169"/>
        <v>0</v>
      </c>
      <c r="M41" s="5">
        <f t="shared" si="170"/>
        <v>1</v>
      </c>
      <c r="N41" s="5">
        <f t="shared" si="171"/>
        <v>0</v>
      </c>
      <c r="O41" s="5">
        <f t="shared" si="172"/>
        <v>0</v>
      </c>
      <c r="P41" s="5">
        <f t="shared" si="173"/>
        <v>0</v>
      </c>
      <c r="Q41" s="5">
        <f t="shared" si="174"/>
        <v>0</v>
      </c>
      <c r="R41" s="5">
        <f t="shared" si="175"/>
        <v>0</v>
      </c>
      <c r="S41" s="5">
        <f t="shared" si="176"/>
        <v>0</v>
      </c>
      <c r="T41" s="5">
        <f t="shared" si="177"/>
        <v>0</v>
      </c>
      <c r="U41" s="5">
        <f t="shared" si="178"/>
        <v>0</v>
      </c>
      <c r="V41" s="5">
        <f t="shared" si="179"/>
        <v>0</v>
      </c>
      <c r="W41" s="5">
        <f t="shared" si="180"/>
        <v>0</v>
      </c>
      <c r="X41" s="5">
        <f t="shared" si="181"/>
        <v>0</v>
      </c>
      <c r="Y41" s="5">
        <f t="shared" si="182"/>
        <v>0</v>
      </c>
      <c r="Z41" s="5">
        <f t="shared" si="183"/>
        <v>0</v>
      </c>
      <c r="AA41" s="5">
        <f t="shared" si="184"/>
        <v>0</v>
      </c>
      <c r="AB41" s="5">
        <f t="shared" si="185"/>
        <v>0</v>
      </c>
      <c r="AC41" s="5">
        <f t="shared" si="186"/>
        <v>0</v>
      </c>
      <c r="AD41" s="5">
        <f t="shared" si="187"/>
        <v>0</v>
      </c>
      <c r="AE41" s="5">
        <f t="shared" si="188"/>
        <v>0</v>
      </c>
      <c r="AF41" s="5">
        <f t="shared" si="189"/>
        <v>0</v>
      </c>
      <c r="AG41" s="5">
        <f t="shared" si="190"/>
        <v>0</v>
      </c>
      <c r="AH41" s="5">
        <f t="shared" si="191"/>
        <v>0</v>
      </c>
      <c r="AI41" s="5">
        <f t="shared" si="192"/>
        <v>0</v>
      </c>
      <c r="AJ41" s="5">
        <f t="shared" si="193"/>
        <v>0</v>
      </c>
      <c r="AK41" s="5">
        <f t="shared" si="194"/>
        <v>0</v>
      </c>
      <c r="AL41" s="5">
        <f t="shared" si="195"/>
        <v>0</v>
      </c>
      <c r="AM41" s="5">
        <f t="shared" si="196"/>
        <v>0</v>
      </c>
      <c r="AN41" s="5">
        <f t="shared" si="197"/>
        <v>0</v>
      </c>
      <c r="AO41" s="5">
        <f t="shared" si="198"/>
        <v>0</v>
      </c>
      <c r="AP41" s="5">
        <f t="shared" si="199"/>
        <v>0</v>
      </c>
      <c r="AQ41" s="5">
        <f t="shared" si="200"/>
        <v>0</v>
      </c>
      <c r="AR41" s="5">
        <f t="shared" si="201"/>
        <v>0</v>
      </c>
      <c r="AS41" s="5">
        <f t="shared" si="202"/>
        <v>0</v>
      </c>
      <c r="AT41" s="5">
        <f t="shared" si="203"/>
        <v>0</v>
      </c>
      <c r="AU41" s="5">
        <f t="shared" si="204"/>
        <v>0</v>
      </c>
      <c r="AV41" s="5">
        <f t="shared" si="205"/>
        <v>0</v>
      </c>
      <c r="AW41" s="5">
        <f t="shared" si="206"/>
        <v>0</v>
      </c>
      <c r="AX41" s="5">
        <f t="shared" si="207"/>
        <v>0</v>
      </c>
      <c r="AY41" s="5">
        <f t="shared" si="208"/>
        <v>0</v>
      </c>
      <c r="AZ41" s="5">
        <f t="shared" si="209"/>
        <v>0</v>
      </c>
      <c r="BA41" s="5">
        <f t="shared" si="210"/>
        <v>0</v>
      </c>
      <c r="BB41" s="5">
        <f t="shared" si="211"/>
        <v>0</v>
      </c>
      <c r="BC41" s="5">
        <f t="shared" si="212"/>
        <v>0</v>
      </c>
      <c r="BD41" s="5">
        <f t="shared" si="213"/>
        <v>0</v>
      </c>
      <c r="BE41" s="5">
        <f t="shared" si="214"/>
        <v>0</v>
      </c>
      <c r="BF41" s="5">
        <f t="shared" si="215"/>
        <v>0</v>
      </c>
      <c r="BG41" s="5">
        <f t="shared" si="216"/>
        <v>0</v>
      </c>
      <c r="BH41" s="5">
        <f t="shared" si="217"/>
        <v>0</v>
      </c>
      <c r="BI41" s="5">
        <f t="shared" si="218"/>
        <v>0</v>
      </c>
      <c r="BJ41" s="8">
        <f t="shared" si="219"/>
        <v>0</v>
      </c>
      <c r="BK41" s="8">
        <f t="shared" si="220"/>
        <v>1</v>
      </c>
      <c r="BL41" s="8">
        <f t="shared" si="221"/>
        <v>0</v>
      </c>
      <c r="BM41" s="8">
        <f t="shared" si="222"/>
        <v>0</v>
      </c>
      <c r="BN41" s="8">
        <f t="shared" si="223"/>
        <v>1</v>
      </c>
    </row>
    <row r="42" spans="1:66" x14ac:dyDescent="0.25">
      <c r="A42" t="s">
        <v>358</v>
      </c>
      <c r="B42" t="s">
        <v>331</v>
      </c>
      <c r="C42" t="s">
        <v>332</v>
      </c>
      <c r="D42" t="s">
        <v>68</v>
      </c>
      <c r="E42">
        <f>VLOOKUP(A42,home!$A$2:$E$405,3,FALSE)</f>
        <v>1.8667</v>
      </c>
      <c r="F42">
        <f>VLOOKUP(B42,home!$B$2:$E$405,3,FALSE)</f>
        <v>0.53569999999999995</v>
      </c>
      <c r="G42">
        <f>VLOOKUP(C42,away!$B$2:$E$405,4,FALSE)</f>
        <v>1.25</v>
      </c>
      <c r="H42">
        <f>VLOOKUP(A42,away!$A$2:$E$405,3,FALSE)</f>
        <v>1.8667</v>
      </c>
      <c r="I42">
        <f>VLOOKUP(C42,away!$B$2:$E$405,3,FALSE)</f>
        <v>1.0713999999999999</v>
      </c>
      <c r="J42">
        <f>VLOOKUP(B42,home!$B$2:$E$405,4,FALSE)</f>
        <v>1.25</v>
      </c>
      <c r="K42" s="3">
        <f t="shared" si="168"/>
        <v>1.2499889874999999</v>
      </c>
      <c r="L42" s="3">
        <f t="shared" si="169"/>
        <v>2.4999779749999997</v>
      </c>
      <c r="M42" s="5">
        <f t="shared" si="170"/>
        <v>2.3518522836372509E-2</v>
      </c>
      <c r="N42" s="5">
        <f t="shared" si="171"/>
        <v>2.9397894547732891E-2</v>
      </c>
      <c r="O42" s="5">
        <f t="shared" si="172"/>
        <v>5.8795789095465796E-2</v>
      </c>
      <c r="P42" s="5">
        <f t="shared" si="173"/>
        <v>7.3494088880704814E-2</v>
      </c>
      <c r="Q42" s="5">
        <f t="shared" si="174"/>
        <v>1.8373522220176203E-2</v>
      </c>
      <c r="R42" s="5">
        <f t="shared" si="175"/>
        <v>7.3494088880704828E-2</v>
      </c>
      <c r="S42" s="5">
        <f t="shared" si="176"/>
        <v>5.7416245250439882E-2</v>
      </c>
      <c r="T42" s="5">
        <f t="shared" si="177"/>
        <v>4.5933400873613611E-2</v>
      </c>
      <c r="U42" s="5">
        <f t="shared" si="178"/>
        <v>9.1866801747227209E-2</v>
      </c>
      <c r="V42" s="5">
        <f t="shared" si="179"/>
        <v>1.9935844993282992E-2</v>
      </c>
      <c r="W42" s="5">
        <f t="shared" si="180"/>
        <v>7.6555668122689369E-3</v>
      </c>
      <c r="X42" s="5">
        <f t="shared" si="181"/>
        <v>1.91387484168133E-2</v>
      </c>
      <c r="Y42" s="5">
        <f t="shared" si="182"/>
        <v>2.3923224755549682E-2</v>
      </c>
      <c r="Z42" s="5">
        <f t="shared" si="183"/>
        <v>6.1244534498151496E-2</v>
      </c>
      <c r="AA42" s="5">
        <f t="shared" si="184"/>
        <v>7.6554993667253185E-2</v>
      </c>
      <c r="AB42" s="5">
        <f t="shared" si="185"/>
        <v>4.7846449511099363E-2</v>
      </c>
      <c r="AC42" s="5">
        <f t="shared" si="186"/>
        <v>3.8936511182112356E-3</v>
      </c>
      <c r="AD42" s="5">
        <f t="shared" si="187"/>
        <v>2.3923435521016607E-3</v>
      </c>
      <c r="AE42" s="5">
        <f t="shared" si="188"/>
        <v>5.980806188887417E-3</v>
      </c>
      <c r="AF42" s="5">
        <f t="shared" si="189"/>
        <v>7.475941872481115E-3</v>
      </c>
      <c r="AG42" s="5">
        <f t="shared" si="190"/>
        <v>6.2298966745276832E-3</v>
      </c>
      <c r="AH42" s="5">
        <f t="shared" si="191"/>
        <v>3.8277496833626586E-2</v>
      </c>
      <c r="AI42" s="5">
        <f t="shared" si="192"/>
        <v>4.7846449511099336E-2</v>
      </c>
      <c r="AJ42" s="5">
        <f t="shared" si="193"/>
        <v>2.9903767489924463E-2</v>
      </c>
      <c r="AK42" s="5">
        <f t="shared" si="194"/>
        <v>1.2459793349055368E-2</v>
      </c>
      <c r="AL42" s="5">
        <f t="shared" si="195"/>
        <v>4.8669781404759237E-4</v>
      </c>
      <c r="AM42" s="5">
        <f t="shared" si="196"/>
        <v>5.9808061888874133E-4</v>
      </c>
      <c r="AN42" s="5">
        <f t="shared" si="197"/>
        <v>1.4951883744962222E-3</v>
      </c>
      <c r="AO42" s="5">
        <f t="shared" si="198"/>
        <v>1.8689690023583033E-3</v>
      </c>
      <c r="AP42" s="5">
        <f t="shared" si="199"/>
        <v>1.557460447284494E-3</v>
      </c>
      <c r="AQ42" s="5">
        <f t="shared" si="200"/>
        <v>9.7340420378622041E-4</v>
      </c>
      <c r="AR42" s="5">
        <f t="shared" si="201"/>
        <v>1.9138579804439733E-2</v>
      </c>
      <c r="AS42" s="5">
        <f t="shared" si="202"/>
        <v>2.3923013991939565E-2</v>
      </c>
      <c r="AT42" s="5">
        <f t="shared" si="203"/>
        <v>1.4951752018866435E-2</v>
      </c>
      <c r="AU42" s="5">
        <f t="shared" si="204"/>
        <v>6.2298417891379796E-3</v>
      </c>
      <c r="AV42" s="5">
        <f t="shared" si="205"/>
        <v>1.9468084075724415E-3</v>
      </c>
      <c r="AW42" s="5">
        <f t="shared" si="206"/>
        <v>4.2247329728288649E-5</v>
      </c>
      <c r="AX42" s="5">
        <f t="shared" si="207"/>
        <v>1.2459903120801865E-4</v>
      </c>
      <c r="AY42" s="5">
        <f t="shared" si="208"/>
        <v>3.1149483372638426E-4</v>
      </c>
      <c r="AZ42" s="5">
        <f t="shared" si="209"/>
        <v>3.8936511182112384E-4</v>
      </c>
      <c r="BA42" s="5">
        <f t="shared" si="210"/>
        <v>3.2446806792874061E-4</v>
      </c>
      <c r="BB42" s="5">
        <f t="shared" si="211"/>
        <v>2.0279075585316375E-4</v>
      </c>
      <c r="BC42" s="5">
        <f t="shared" si="212"/>
        <v>1.0139448463330232E-4</v>
      </c>
      <c r="BD42" s="5">
        <f t="shared" si="213"/>
        <v>7.9743379973131953E-3</v>
      </c>
      <c r="BE42" s="5">
        <f t="shared" si="214"/>
        <v>9.9678346792442963E-3</v>
      </c>
      <c r="BF42" s="5">
        <f t="shared" si="215"/>
        <v>6.2298417891379831E-3</v>
      </c>
      <c r="BG42" s="5">
        <f t="shared" si="216"/>
        <v>2.5957445434299257E-3</v>
      </c>
      <c r="BH42" s="5">
        <f t="shared" si="217"/>
        <v>8.1116302341265501E-4</v>
      </c>
      <c r="BI42" s="5">
        <f t="shared" si="218"/>
        <v>2.0278896926660456E-4</v>
      </c>
      <c r="BJ42" s="8">
        <f t="shared" si="219"/>
        <v>0.17444856084613725</v>
      </c>
      <c r="BK42" s="8">
        <f t="shared" si="220"/>
        <v>0.17905654572678542</v>
      </c>
      <c r="BL42" s="8">
        <f t="shared" si="221"/>
        <v>0.57101733709921698</v>
      </c>
      <c r="BM42" s="8">
        <f t="shared" si="222"/>
        <v>0.70842382420513594</v>
      </c>
      <c r="BN42" s="8">
        <f t="shared" si="223"/>
        <v>0.27707390646115704</v>
      </c>
    </row>
    <row r="43" spans="1:66" x14ac:dyDescent="0.25">
      <c r="A43" t="s">
        <v>291</v>
      </c>
      <c r="B43" t="s">
        <v>292</v>
      </c>
      <c r="C43" t="s">
        <v>297</v>
      </c>
      <c r="D43" t="s">
        <v>68</v>
      </c>
      <c r="E43">
        <f>VLOOKUP(A43,home!$A$2:$E$405,3,FALSE)</f>
        <v>1.5840000000000001</v>
      </c>
      <c r="F43">
        <f>VLOOKUP(B43,home!$B$2:$E$405,3,FALSE)</f>
        <v>0.72150000000000003</v>
      </c>
      <c r="G43">
        <f>VLOOKUP(C43,away!$B$2:$E$405,4,FALSE)</f>
        <v>1.23</v>
      </c>
      <c r="H43">
        <f>VLOOKUP(A43,away!$A$2:$E$405,3,FALSE)</f>
        <v>1.5840000000000001</v>
      </c>
      <c r="I43">
        <f>VLOOKUP(C43,away!$B$2:$E$405,3,FALSE)</f>
        <v>1.0522</v>
      </c>
      <c r="J43">
        <f>VLOOKUP(B43,home!$B$2:$E$405,4,FALSE)</f>
        <v>0.92249999999999999</v>
      </c>
      <c r="K43" s="3">
        <f t="shared" si="168"/>
        <v>1.4057128800000001</v>
      </c>
      <c r="L43" s="3">
        <f t="shared" si="169"/>
        <v>1.5375167279999999</v>
      </c>
      <c r="M43" s="5">
        <f t="shared" si="170"/>
        <v>5.2695268565823093E-2</v>
      </c>
      <c r="N43" s="5">
        <f t="shared" si="171"/>
        <v>7.4074417738036635E-2</v>
      </c>
      <c r="O43" s="5">
        <f t="shared" si="172"/>
        <v>8.1019856906405577E-2</v>
      </c>
      <c r="P43" s="5">
        <f t="shared" si="173"/>
        <v>0.11389065638909125</v>
      </c>
      <c r="Q43" s="5">
        <f t="shared" si="174"/>
        <v>5.2063681546429305E-2</v>
      </c>
      <c r="R43" s="5">
        <f t="shared" si="175"/>
        <v>6.2284692646882467E-2</v>
      </c>
      <c r="S43" s="5">
        <f t="shared" si="176"/>
        <v>6.1538170151536141E-2</v>
      </c>
      <c r="T43" s="5">
        <f t="shared" si="177"/>
        <v>8.004878129889996E-2</v>
      </c>
      <c r="U43" s="5">
        <f t="shared" si="178"/>
        <v>8.755439468056396E-2</v>
      </c>
      <c r="V43" s="5">
        <f t="shared" si="179"/>
        <v>1.4778098009538193E-2</v>
      </c>
      <c r="W43" s="5">
        <f t="shared" si="180"/>
        <v>2.439552924334467E-2</v>
      </c>
      <c r="X43" s="5">
        <f t="shared" si="181"/>
        <v>3.7508534300055608E-2</v>
      </c>
      <c r="Y43" s="5">
        <f t="shared" si="182"/>
        <v>2.8834999464548643E-2</v>
      </c>
      <c r="Z43" s="5">
        <f t="shared" si="183"/>
        <v>3.1921252280973464E-2</v>
      </c>
      <c r="AA43" s="5">
        <f t="shared" si="184"/>
        <v>4.4872115477093771E-2</v>
      </c>
      <c r="AB43" s="5">
        <f t="shared" si="185"/>
        <v>3.1538655339499039E-2</v>
      </c>
      <c r="AC43" s="5">
        <f t="shared" si="186"/>
        <v>1.9962504797587247E-3</v>
      </c>
      <c r="AD43" s="5">
        <f t="shared" si="187"/>
        <v>8.57327741794656E-3</v>
      </c>
      <c r="AE43" s="5">
        <f t="shared" si="188"/>
        <v>1.3181557443877483E-2</v>
      </c>
      <c r="AF43" s="5">
        <f t="shared" si="189"/>
        <v>1.0133432535527278E-2</v>
      </c>
      <c r="AG43" s="5">
        <f t="shared" si="190"/>
        <v>5.1934406784775481E-3</v>
      </c>
      <c r="AH43" s="5">
        <f t="shared" si="191"/>
        <v>1.2269864840176212E-2</v>
      </c>
      <c r="AI43" s="5">
        <f t="shared" si="192"/>
        <v>1.7247907041694842E-2</v>
      </c>
      <c r="AJ43" s="5">
        <f t="shared" si="193"/>
        <v>1.2122802540776571E-2</v>
      </c>
      <c r="AK43" s="5">
        <f t="shared" si="194"/>
        <v>5.6803932244221186E-3</v>
      </c>
      <c r="AL43" s="5">
        <f t="shared" si="195"/>
        <v>1.7258041083727656E-4</v>
      </c>
      <c r="AM43" s="5">
        <f t="shared" si="196"/>
        <v>2.4103132980441235E-3</v>
      </c>
      <c r="AN43" s="5">
        <f t="shared" si="197"/>
        <v>3.7058970154636895E-3</v>
      </c>
      <c r="AO43" s="5">
        <f t="shared" si="198"/>
        <v>2.8489393267603492E-3</v>
      </c>
      <c r="AP43" s="5">
        <f t="shared" si="199"/>
        <v>1.4600972906503651E-3</v>
      </c>
      <c r="AQ43" s="5">
        <f t="shared" si="200"/>
        <v>5.6123100222060351E-4</v>
      </c>
      <c r="AR43" s="5">
        <f t="shared" si="201"/>
        <v>3.7730244884139931E-3</v>
      </c>
      <c r="AS43" s="5">
        <f t="shared" si="202"/>
        <v>5.3037891199189599E-3</v>
      </c>
      <c r="AT43" s="5">
        <f t="shared" si="203"/>
        <v>3.7278023393369744E-3</v>
      </c>
      <c r="AU43" s="5">
        <f t="shared" si="204"/>
        <v>1.7467399208333724E-3</v>
      </c>
      <c r="AV43" s="5">
        <f t="shared" si="205"/>
        <v>6.1385370118141277E-4</v>
      </c>
      <c r="AW43" s="5">
        <f t="shared" si="206"/>
        <v>1.0361090602788973E-5</v>
      </c>
      <c r="AX43" s="5">
        <f t="shared" si="207"/>
        <v>5.6470140798264997E-4</v>
      </c>
      <c r="AY43" s="5">
        <f t="shared" si="208"/>
        <v>8.6823786109847703E-4</v>
      </c>
      <c r="AZ43" s="5">
        <f t="shared" si="209"/>
        <v>6.6746511766092463E-4</v>
      </c>
      <c r="BA43" s="5">
        <f t="shared" si="210"/>
        <v>3.4207959458671999E-4</v>
      </c>
      <c r="BB43" s="5">
        <f t="shared" si="211"/>
        <v>1.3148827474613502E-4</v>
      </c>
      <c r="BC43" s="5">
        <f t="shared" si="212"/>
        <v>4.0433084391608499E-5</v>
      </c>
      <c r="BD43" s="5">
        <f t="shared" si="213"/>
        <v>9.6684804434836067E-4</v>
      </c>
      <c r="BE43" s="5">
        <f t="shared" si="214"/>
        <v>1.3591107489433014E-3</v>
      </c>
      <c r="BF43" s="5">
        <f t="shared" si="215"/>
        <v>9.5525974256802299E-4</v>
      </c>
      <c r="BG43" s="5">
        <f t="shared" si="216"/>
        <v>4.4760697462445148E-4</v>
      </c>
      <c r="BH43" s="5">
        <f t="shared" si="217"/>
        <v>1.5730172235185608E-4</v>
      </c>
      <c r="BI43" s="5">
        <f t="shared" si="218"/>
        <v>4.4224211431237585E-5</v>
      </c>
      <c r="BJ43" s="8">
        <f t="shared" si="219"/>
        <v>0.34760853494074939</v>
      </c>
      <c r="BK43" s="8">
        <f t="shared" si="220"/>
        <v>0.24593926186768317</v>
      </c>
      <c r="BL43" s="8">
        <f t="shared" si="221"/>
        <v>0.37368624371146647</v>
      </c>
      <c r="BM43" s="8">
        <f t="shared" si="222"/>
        <v>0.56226884223770857</v>
      </c>
      <c r="BN43" s="8">
        <f t="shared" si="223"/>
        <v>0.43602857379266835</v>
      </c>
    </row>
    <row r="44" spans="1:66" x14ac:dyDescent="0.25">
      <c r="A44" t="s">
        <v>339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0.98509999999999998</v>
      </c>
      <c r="H44">
        <f>VLOOKUP(A44,away!$A$2:$E$405,3,FALSE)</f>
        <v>1.3068</v>
      </c>
      <c r="I44">
        <f>VLOOKUP(C44,away!$B$2:$E$405,3,FALSE)</f>
        <v>1.1477999999999999</v>
      </c>
      <c r="J44">
        <f>VLOOKUP(B44,home!$B$2:$E$405,4,FALSE)</f>
        <v>0.75060000000000004</v>
      </c>
      <c r="K44" s="3">
        <f t="shared" si="168"/>
        <v>0.98506390593599991</v>
      </c>
      <c r="L44" s="3">
        <f t="shared" si="169"/>
        <v>1.125858747024</v>
      </c>
      <c r="M44" s="5">
        <f t="shared" si="170"/>
        <v>0.12112615745316262</v>
      </c>
      <c r="N44" s="5">
        <f t="shared" si="171"/>
        <v>0.1193170057718313</v>
      </c>
      <c r="O44" s="5">
        <f t="shared" si="172"/>
        <v>0.1363709438620494</v>
      </c>
      <c r="P44" s="5">
        <f t="shared" si="173"/>
        <v>0.13433409461692936</v>
      </c>
      <c r="Q44" s="5">
        <f t="shared" si="174"/>
        <v>5.8767437875094183E-2</v>
      </c>
      <c r="R44" s="5">
        <f t="shared" si="175"/>
        <v>7.6767209993503616E-2</v>
      </c>
      <c r="S44" s="5">
        <f t="shared" si="176"/>
        <v>3.7245565606933567E-2</v>
      </c>
      <c r="T44" s="5">
        <f t="shared" si="177"/>
        <v>6.6163833971864289E-2</v>
      </c>
      <c r="U44" s="5">
        <f t="shared" si="178"/>
        <v>7.5620607724009803E-2</v>
      </c>
      <c r="V44" s="5">
        <f t="shared" si="179"/>
        <v>4.5896585469277921E-3</v>
      </c>
      <c r="W44" s="5">
        <f t="shared" si="180"/>
        <v>1.9296560631697168E-2</v>
      </c>
      <c r="X44" s="5">
        <f t="shared" si="181"/>
        <v>2.172520157467522E-2</v>
      </c>
      <c r="Y44" s="5">
        <f t="shared" si="182"/>
        <v>1.2229754111853841E-2</v>
      </c>
      <c r="Z44" s="5">
        <f t="shared" si="183"/>
        <v>2.8809678285271419E-2</v>
      </c>
      <c r="AA44" s="5">
        <f t="shared" si="184"/>
        <v>2.8379374220449026E-2</v>
      </c>
      <c r="AB44" s="5">
        <f t="shared" si="185"/>
        <v>1.3977748608807468E-2</v>
      </c>
      <c r="AC44" s="5">
        <f t="shared" si="186"/>
        <v>3.1813298963768663E-4</v>
      </c>
      <c r="AD44" s="5">
        <f t="shared" si="187"/>
        <v>4.7520863467476141E-3</v>
      </c>
      <c r="AE44" s="5">
        <f t="shared" si="188"/>
        <v>5.3501779800991262E-3</v>
      </c>
      <c r="AF44" s="5">
        <f t="shared" si="189"/>
        <v>3.0117723385148995E-3</v>
      </c>
      <c r="AG44" s="5">
        <f t="shared" si="190"/>
        <v>1.1302767437873088E-3</v>
      </c>
      <c r="AH44" s="5">
        <f t="shared" si="191"/>
        <v>8.1089070741050574E-3</v>
      </c>
      <c r="AI44" s="5">
        <f t="shared" si="192"/>
        <v>7.9877916752899882E-3</v>
      </c>
      <c r="AJ44" s="5">
        <f t="shared" si="193"/>
        <v>3.9342426337321094E-3</v>
      </c>
      <c r="AK44" s="5">
        <f t="shared" si="194"/>
        <v>1.2918268052280293E-3</v>
      </c>
      <c r="AL44" s="5">
        <f t="shared" si="195"/>
        <v>1.4112924253303708E-5</v>
      </c>
      <c r="AM44" s="5">
        <f t="shared" si="196"/>
        <v>9.3622174761446848E-4</v>
      </c>
      <c r="AN44" s="5">
        <f t="shared" si="197"/>
        <v>1.054053443705845E-3</v>
      </c>
      <c r="AO44" s="5">
        <f t="shared" si="198"/>
        <v>5.9335764471349773E-4</v>
      </c>
      <c r="AP44" s="5">
        <f t="shared" si="199"/>
        <v>2.2267896480475003E-4</v>
      </c>
      <c r="AQ44" s="5">
        <f t="shared" si="200"/>
        <v>6.2676265075919339E-5</v>
      </c>
      <c r="AR44" s="5">
        <f t="shared" si="201"/>
        <v>1.8258967916371916E-3</v>
      </c>
      <c r="AS44" s="5">
        <f t="shared" si="202"/>
        <v>1.7986250254061426E-3</v>
      </c>
      <c r="AT44" s="5">
        <f t="shared" si="203"/>
        <v>8.8588029642040571E-4</v>
      </c>
      <c r="AU44" s="5">
        <f t="shared" si="204"/>
        <v>2.9088290166120882E-4</v>
      </c>
      <c r="AV44" s="5">
        <f t="shared" si="205"/>
        <v>7.1634561820096913E-5</v>
      </c>
      <c r="AW44" s="5">
        <f t="shared" si="206"/>
        <v>4.3477325666697473E-7</v>
      </c>
      <c r="AX44" s="5">
        <f t="shared" si="207"/>
        <v>1.5370637525455598E-4</v>
      </c>
      <c r="AY44" s="5">
        <f t="shared" si="208"/>
        <v>1.7305166705369515E-4</v>
      </c>
      <c r="AZ44" s="5">
        <f t="shared" si="209"/>
        <v>9.7415866519743859E-5</v>
      </c>
      <c r="BA44" s="5">
        <f t="shared" si="210"/>
        <v>3.6558835140058675E-5</v>
      </c>
      <c r="BB44" s="5">
        <f t="shared" si="211"/>
        <v>1.0290021080860864E-5</v>
      </c>
      <c r="BC44" s="5">
        <f t="shared" si="212"/>
        <v>2.3170220481897086E-6</v>
      </c>
      <c r="BD44" s="5">
        <f t="shared" si="213"/>
        <v>3.4261697900463183E-4</v>
      </c>
      <c r="BE44" s="5">
        <f t="shared" si="214"/>
        <v>3.3749961957829508E-4</v>
      </c>
      <c r="BF44" s="5">
        <f t="shared" si="215"/>
        <v>1.662293467568547E-4</v>
      </c>
      <c r="BG44" s="5">
        <f t="shared" si="216"/>
        <v>5.4582176532499014E-5</v>
      </c>
      <c r="BH44" s="5">
        <f t="shared" si="217"/>
        <v>1.3441733002397936E-5</v>
      </c>
      <c r="BI44" s="5">
        <f t="shared" si="218"/>
        <v>2.6481932027781899E-6</v>
      </c>
      <c r="BJ44" s="8">
        <f t="shared" si="219"/>
        <v>0.31508643519917662</v>
      </c>
      <c r="BK44" s="8">
        <f t="shared" si="220"/>
        <v>0.29780077380489794</v>
      </c>
      <c r="BL44" s="8">
        <f t="shared" si="221"/>
        <v>0.35822859022219689</v>
      </c>
      <c r="BM44" s="8">
        <f t="shared" si="222"/>
        <v>0.35307001104517538</v>
      </c>
      <c r="BN44" s="8">
        <f t="shared" si="223"/>
        <v>0.6466828495725705</v>
      </c>
    </row>
    <row r="45" spans="1:66" x14ac:dyDescent="0.25">
      <c r="A45" t="s">
        <v>339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1.8973</v>
      </c>
      <c r="H45">
        <f>VLOOKUP(A45,away!$A$2:$E$405,3,FALSE)</f>
        <v>1.3068</v>
      </c>
      <c r="I45">
        <f>VLOOKUP(C45,away!$B$2:$E$405,3,FALSE)</f>
        <v>0.89280000000000004</v>
      </c>
      <c r="J45">
        <f>VLOOKUP(B45,home!$B$2:$E$405,4,FALSE)</f>
        <v>0.87570000000000003</v>
      </c>
      <c r="K45" s="3">
        <f t="shared" si="168"/>
        <v>2.9814684470999997</v>
      </c>
      <c r="L45" s="3">
        <f t="shared" si="169"/>
        <v>1.0216888577280001</v>
      </c>
      <c r="M45" s="5">
        <f t="shared" si="170"/>
        <v>1.8257902028040229E-2</v>
      </c>
      <c r="N45" s="5">
        <f t="shared" si="171"/>
        <v>5.4435358806845038E-2</v>
      </c>
      <c r="O45" s="5">
        <f t="shared" si="172"/>
        <v>1.8653895067538159E-2</v>
      </c>
      <c r="P45" s="5">
        <f t="shared" si="173"/>
        <v>5.5615999559379341E-2</v>
      </c>
      <c r="Q45" s="5">
        <f t="shared" si="174"/>
        <v>8.1148652344587791E-2</v>
      </c>
      <c r="R45" s="5">
        <f t="shared" si="175"/>
        <v>9.5292383718655182E-3</v>
      </c>
      <c r="S45" s="5">
        <f t="shared" si="176"/>
        <v>4.2353434176589447E-2</v>
      </c>
      <c r="T45" s="5">
        <f t="shared" si="177"/>
        <v>8.2908673920108505E-2</v>
      </c>
      <c r="U45" s="5">
        <f t="shared" si="178"/>
        <v>2.8411123530611617E-2</v>
      </c>
      <c r="V45" s="5">
        <f t="shared" si="179"/>
        <v>1.4334910823122639E-2</v>
      </c>
      <c r="W45" s="5">
        <f t="shared" si="180"/>
        <v>8.0647382163358636E-2</v>
      </c>
      <c r="X45" s="5">
        <f t="shared" si="181"/>
        <v>8.2396531761235375E-2</v>
      </c>
      <c r="Y45" s="5">
        <f t="shared" si="182"/>
        <v>4.2091809207942726E-2</v>
      </c>
      <c r="Z45" s="5">
        <f t="shared" si="183"/>
        <v>3.2453055557230361E-3</v>
      </c>
      <c r="AA45" s="5">
        <f t="shared" si="184"/>
        <v>9.6757761155865634E-3</v>
      </c>
      <c r="AB45" s="5">
        <f t="shared" si="185"/>
        <v>1.442401059491257E-2</v>
      </c>
      <c r="AC45" s="5">
        <f t="shared" si="186"/>
        <v>2.7291278893863489E-3</v>
      </c>
      <c r="AD45" s="5">
        <f t="shared" si="187"/>
        <v>6.0111906315317279E-2</v>
      </c>
      <c r="AE45" s="5">
        <f t="shared" si="188"/>
        <v>6.1415664899149076E-2</v>
      </c>
      <c r="AF45" s="5">
        <f t="shared" si="189"/>
        <v>3.1373850258708619E-2</v>
      </c>
      <c r="AG45" s="5">
        <f t="shared" si="190"/>
        <v>1.0684771077783111E-2</v>
      </c>
      <c r="AH45" s="5">
        <f t="shared" si="191"/>
        <v>8.2892313155125011E-4</v>
      </c>
      <c r="AI45" s="5">
        <f t="shared" si="192"/>
        <v>2.4714081617913746E-3</v>
      </c>
      <c r="AJ45" s="5">
        <f t="shared" si="193"/>
        <v>3.6842127271431977E-3</v>
      </c>
      <c r="AK45" s="5">
        <f t="shared" si="194"/>
        <v>3.6614546661272278E-3</v>
      </c>
      <c r="AL45" s="5">
        <f t="shared" si="195"/>
        <v>3.3253147105400082E-4</v>
      </c>
      <c r="AM45" s="5">
        <f t="shared" si="196"/>
        <v>3.5844350394829916E-2</v>
      </c>
      <c r="AN45" s="5">
        <f t="shared" si="197"/>
        <v>3.6621773410895973E-2</v>
      </c>
      <c r="AO45" s="5">
        <f t="shared" si="198"/>
        <v>1.8708028922075973E-2</v>
      </c>
      <c r="AP45" s="5">
        <f t="shared" si="199"/>
        <v>6.3712615665793967E-3</v>
      </c>
      <c r="AQ45" s="5">
        <f t="shared" si="200"/>
        <v>1.6273617380612028E-3</v>
      </c>
      <c r="AR45" s="5">
        <f t="shared" si="201"/>
        <v>1.6938030548378281E-4</v>
      </c>
      <c r="AS45" s="5">
        <f t="shared" si="202"/>
        <v>5.0500203636005749E-4</v>
      </c>
      <c r="AT45" s="5">
        <f t="shared" si="203"/>
        <v>7.5282381856437927E-4</v>
      </c>
      <c r="AU45" s="5">
        <f t="shared" si="204"/>
        <v>7.4817348709167709E-4</v>
      </c>
      <c r="AV45" s="5">
        <f t="shared" si="205"/>
        <v>5.576639111801537E-4</v>
      </c>
      <c r="AW45" s="5">
        <f t="shared" si="206"/>
        <v>2.8137086614783334E-5</v>
      </c>
      <c r="AX45" s="5">
        <f t="shared" si="207"/>
        <v>1.781146661816364E-2</v>
      </c>
      <c r="AY45" s="5">
        <f t="shared" si="208"/>
        <v>1.8197776983572014E-2</v>
      </c>
      <c r="AZ45" s="5">
        <f t="shared" si="209"/>
        <v>9.2962329897672905E-3</v>
      </c>
      <c r="BA45" s="5">
        <f t="shared" si="210"/>
        <v>3.1659525548295648E-3</v>
      </c>
      <c r="BB45" s="5">
        <f t="shared" si="211"/>
        <v>8.0865461234121518E-4</v>
      </c>
      <c r="BC45" s="5">
        <f t="shared" si="212"/>
        <v>1.6523868143587507E-4</v>
      </c>
      <c r="BD45" s="5">
        <f t="shared" si="213"/>
        <v>2.8842328471890942E-5</v>
      </c>
      <c r="BE45" s="5">
        <f t="shared" si="214"/>
        <v>8.5992492279836808E-5</v>
      </c>
      <c r="BF45" s="5">
        <f t="shared" si="215"/>
        <v>1.2819195120991188E-4</v>
      </c>
      <c r="BG45" s="5">
        <f t="shared" si="216"/>
        <v>1.2740008590151163E-4</v>
      </c>
      <c r="BH45" s="5">
        <f t="shared" si="217"/>
        <v>9.4959834068296631E-5</v>
      </c>
      <c r="BI45" s="5">
        <f t="shared" si="218"/>
        <v>5.6623949803295567E-5</v>
      </c>
      <c r="BJ45" s="8">
        <f t="shared" si="219"/>
        <v>0.73583269922758854</v>
      </c>
      <c r="BK45" s="8">
        <f t="shared" si="220"/>
        <v>0.15182168293114401</v>
      </c>
      <c r="BL45" s="8">
        <f t="shared" si="221"/>
        <v>9.4595096567542294E-2</v>
      </c>
      <c r="BM45" s="8">
        <f t="shared" si="222"/>
        <v>0.72968409820678448</v>
      </c>
      <c r="BN45" s="8">
        <f t="shared" si="223"/>
        <v>0.23764104617825607</v>
      </c>
    </row>
    <row r="46" spans="1:66" x14ac:dyDescent="0.25">
      <c r="A46" t="s">
        <v>339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0.87570000000000003</v>
      </c>
      <c r="H46">
        <f>VLOOKUP(A46,away!$A$2:$E$405,3,FALSE)</f>
        <v>1.3068</v>
      </c>
      <c r="I46">
        <f>VLOOKUP(C46,away!$B$2:$E$405,3,FALSE)</f>
        <v>0.89280000000000004</v>
      </c>
      <c r="J46">
        <f>VLOOKUP(B46,home!$B$2:$E$405,4,FALSE)</f>
        <v>0.50039999999999996</v>
      </c>
      <c r="K46" s="3">
        <f t="shared" si="168"/>
        <v>1.0007469826200002</v>
      </c>
      <c r="L46" s="3">
        <f t="shared" si="169"/>
        <v>0.58382220441599997</v>
      </c>
      <c r="M46" s="5">
        <f t="shared" si="170"/>
        <v>0.20503610630488242</v>
      </c>
      <c r="N46" s="5">
        <f t="shared" si="171"/>
        <v>0.20518926471276469</v>
      </c>
      <c r="O46" s="5">
        <f t="shared" si="172"/>
        <v>0.11970463156778977</v>
      </c>
      <c r="P46" s="5">
        <f t="shared" si="173"/>
        <v>0.11979404884710443</v>
      </c>
      <c r="Q46" s="5">
        <f t="shared" si="174"/>
        <v>0.10267126876365786</v>
      </c>
      <c r="R46" s="5">
        <f t="shared" si="175"/>
        <v>3.4943110940356063E-2</v>
      </c>
      <c r="S46" s="5">
        <f t="shared" si="176"/>
        <v>1.7497667115570756E-2</v>
      </c>
      <c r="T46" s="5">
        <f t="shared" si="177"/>
        <v>5.9941766459786334E-2</v>
      </c>
      <c r="U46" s="5">
        <f t="shared" si="178"/>
        <v>3.496921283691725E-2</v>
      </c>
      <c r="V46" s="5">
        <f t="shared" si="179"/>
        <v>1.1359063787072133E-3</v>
      </c>
      <c r="W46" s="5">
        <f t="shared" si="180"/>
        <v>3.4249320805665895E-2</v>
      </c>
      <c r="X46" s="5">
        <f t="shared" si="181"/>
        <v>1.9995513972514634E-2</v>
      </c>
      <c r="Y46" s="5">
        <f t="shared" si="182"/>
        <v>5.8369125229322119E-3</v>
      </c>
      <c r="Z46" s="5">
        <f t="shared" si="183"/>
        <v>6.8001880194505076E-3</v>
      </c>
      <c r="AA46" s="5">
        <f t="shared" si="184"/>
        <v>6.8052676417137709E-3</v>
      </c>
      <c r="AB46" s="5">
        <f t="shared" si="185"/>
        <v>3.4051755291832899E-3</v>
      </c>
      <c r="AC46" s="5">
        <f t="shared" si="186"/>
        <v>4.147892128272588E-5</v>
      </c>
      <c r="AD46" s="5">
        <f t="shared" si="187"/>
        <v>8.5687261132636316E-3</v>
      </c>
      <c r="AE46" s="5">
        <f t="shared" si="188"/>
        <v>5.0026125684825172E-3</v>
      </c>
      <c r="AF46" s="5">
        <f t="shared" si="189"/>
        <v>1.4603181487853254E-3</v>
      </c>
      <c r="AG46" s="5">
        <f t="shared" si="190"/>
        <v>2.8418872025751368E-4</v>
      </c>
      <c r="AH46" s="5">
        <f t="shared" si="191"/>
        <v>9.9252518998971663E-4</v>
      </c>
      <c r="AI46" s="5">
        <f t="shared" si="192"/>
        <v>9.9326658905655139E-4</v>
      </c>
      <c r="AJ46" s="5">
        <f t="shared" si="193"/>
        <v>4.970042709678018E-4</v>
      </c>
      <c r="AK46" s="5">
        <f t="shared" si="194"/>
        <v>1.657918415067602E-4</v>
      </c>
      <c r="AL46" s="5">
        <f t="shared" si="195"/>
        <v>9.6937617706794037E-7</v>
      </c>
      <c r="AM46" s="5">
        <f t="shared" si="196"/>
        <v>1.7150253605491574E-3</v>
      </c>
      <c r="AN46" s="5">
        <f t="shared" si="197"/>
        <v>1.0012698866251541E-3</v>
      </c>
      <c r="AO46" s="5">
        <f t="shared" si="198"/>
        <v>2.9228179621242794E-4</v>
      </c>
      <c r="AP46" s="5">
        <f t="shared" si="199"/>
        <v>5.6880200858469259E-5</v>
      </c>
      <c r="AQ46" s="5">
        <f t="shared" si="200"/>
        <v>8.3019810632040916E-6</v>
      </c>
      <c r="AR46" s="5">
        <f t="shared" si="201"/>
        <v>1.1589164887164117E-4</v>
      </c>
      <c r="AS46" s="5">
        <f t="shared" si="202"/>
        <v>1.1597821791915147E-4</v>
      </c>
      <c r="AT46" s="5">
        <f t="shared" si="203"/>
        <v>5.8032425816117829E-5</v>
      </c>
      <c r="AU46" s="5">
        <f t="shared" si="204"/>
        <v>1.9358591676532974E-5</v>
      </c>
      <c r="AV46" s="5">
        <f t="shared" si="205"/>
        <v>4.8432630520157541E-6</v>
      </c>
      <c r="AW46" s="5">
        <f t="shared" si="206"/>
        <v>1.5732391290014089E-8</v>
      </c>
      <c r="AX46" s="5">
        <f t="shared" si="207"/>
        <v>2.860510757810577E-4</v>
      </c>
      <c r="AY46" s="5">
        <f t="shared" si="208"/>
        <v>1.6700296963806534E-4</v>
      </c>
      <c r="AZ46" s="5">
        <f t="shared" si="209"/>
        <v>4.8750020939056816E-5</v>
      </c>
      <c r="BA46" s="5">
        <f t="shared" si="210"/>
        <v>9.4871148966554366E-6</v>
      </c>
      <c r="BB46" s="5">
        <f t="shared" si="211"/>
        <v>1.3846970831283117E-6</v>
      </c>
      <c r="BC46" s="5">
        <f t="shared" si="212"/>
        <v>1.6168338070407529E-7</v>
      </c>
      <c r="BD46" s="5">
        <f t="shared" si="213"/>
        <v>1.1276686319607759E-5</v>
      </c>
      <c r="BE46" s="5">
        <f t="shared" si="214"/>
        <v>1.12851098082997E-5</v>
      </c>
      <c r="BF46" s="5">
        <f t="shared" si="215"/>
        <v>5.6467697945956465E-6</v>
      </c>
      <c r="BG46" s="5">
        <f t="shared" si="216"/>
        <v>1.8836626111637838E-6</v>
      </c>
      <c r="BH46" s="5">
        <f t="shared" si="217"/>
        <v>4.7126741859906666E-7</v>
      </c>
      <c r="BI46" s="5">
        <f t="shared" si="218"/>
        <v>9.4323889434026563E-8</v>
      </c>
      <c r="BJ46" s="8">
        <f t="shared" si="219"/>
        <v>0.44678648957513778</v>
      </c>
      <c r="BK46" s="8">
        <f t="shared" si="220"/>
        <v>0.34367317991336266</v>
      </c>
      <c r="BL46" s="8">
        <f t="shared" si="221"/>
        <v>0.20282074837465811</v>
      </c>
      <c r="BM46" s="8">
        <f t="shared" si="222"/>
        <v>0.21257518750880705</v>
      </c>
      <c r="BN46" s="8">
        <f t="shared" si="223"/>
        <v>0.78733843113655522</v>
      </c>
    </row>
    <row r="47" spans="1:66" x14ac:dyDescent="0.25">
      <c r="A47" t="s">
        <v>339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1.0007999999999999</v>
      </c>
      <c r="H47">
        <f>VLOOKUP(A47,away!$A$2:$E$405,3,FALSE)</f>
        <v>1.3068</v>
      </c>
      <c r="I47">
        <f>VLOOKUP(C47,away!$B$2:$E$405,3,FALSE)</f>
        <v>1.0931999999999999</v>
      </c>
      <c r="J47">
        <f>VLOOKUP(B47,home!$B$2:$E$405,4,FALSE)</f>
        <v>1.0007999999999999</v>
      </c>
      <c r="K47" s="3">
        <f t="shared" si="168"/>
        <v>2.0016574459199994</v>
      </c>
      <c r="L47" s="3">
        <f t="shared" si="169"/>
        <v>1.4297366350079996</v>
      </c>
      <c r="M47" s="5">
        <f t="shared" si="170"/>
        <v>3.2341822213228254E-2</v>
      </c>
      <c r="N47" s="5">
        <f t="shared" si="171"/>
        <v>6.4737249247729153E-2</v>
      </c>
      <c r="O47" s="5">
        <f t="shared" si="172"/>
        <v>4.6240288061167943E-2</v>
      </c>
      <c r="P47" s="5">
        <f t="shared" si="173"/>
        <v>9.2557216899122441E-2</v>
      </c>
      <c r="Q47" s="5">
        <f t="shared" si="174"/>
        <v>6.4790898492548002E-2</v>
      </c>
      <c r="R47" s="5">
        <f t="shared" si="175"/>
        <v>3.3055716927187416E-2</v>
      </c>
      <c r="S47" s="5">
        <f t="shared" si="176"/>
        <v>6.6221055384807964E-2</v>
      </c>
      <c r="T47" s="5">
        <f t="shared" si="177"/>
        <v>9.2633921189880453E-2</v>
      </c>
      <c r="U47" s="5">
        <f t="shared" si="178"/>
        <v>6.6166221917528439E-2</v>
      </c>
      <c r="V47" s="5">
        <f t="shared" si="179"/>
        <v>2.1057140284286041E-2</v>
      </c>
      <c r="W47" s="5">
        <f t="shared" si="180"/>
        <v>4.3229728131818509E-2</v>
      </c>
      <c r="X47" s="5">
        <f t="shared" si="181"/>
        <v>6.1807126031496858E-2</v>
      </c>
      <c r="Y47" s="5">
        <f t="shared" si="182"/>
        <v>4.4183956195893832E-2</v>
      </c>
      <c r="Z47" s="5">
        <f t="shared" si="183"/>
        <v>1.5753656495751309E-2</v>
      </c>
      <c r="AA47" s="5">
        <f t="shared" si="184"/>
        <v>3.1533423825186563E-2</v>
      </c>
      <c r="AB47" s="5">
        <f t="shared" si="185"/>
        <v>3.1559556297517909E-2</v>
      </c>
      <c r="AC47" s="5">
        <f t="shared" si="186"/>
        <v>3.7663893203788556E-3</v>
      </c>
      <c r="AD47" s="5">
        <f t="shared" si="187"/>
        <v>2.1632776800037948E-2</v>
      </c>
      <c r="AE47" s="5">
        <f t="shared" si="188"/>
        <v>3.0929173507965382E-2</v>
      </c>
      <c r="AF47" s="5">
        <f t="shared" si="189"/>
        <v>2.2110286227428496E-2</v>
      </c>
      <c r="AG47" s="5">
        <f t="shared" si="190"/>
        <v>1.0537295409955781E-2</v>
      </c>
      <c r="AH47" s="5">
        <f t="shared" si="191"/>
        <v>5.6308949568268487E-3</v>
      </c>
      <c r="AI47" s="5">
        <f t="shared" si="192"/>
        <v>1.1271122817525833E-2</v>
      </c>
      <c r="AJ47" s="5">
        <f t="shared" si="193"/>
        <v>1.1280463455789697E-2</v>
      </c>
      <c r="AK47" s="5">
        <f t="shared" si="194"/>
        <v>7.52654122323663E-3</v>
      </c>
      <c r="AL47" s="5">
        <f t="shared" si="195"/>
        <v>4.3115259363494857E-4</v>
      </c>
      <c r="AM47" s="5">
        <f t="shared" si="196"/>
        <v>8.6602817515442701E-3</v>
      </c>
      <c r="AN47" s="5">
        <f t="shared" si="197"/>
        <v>1.2381922089674089E-2</v>
      </c>
      <c r="AO47" s="5">
        <f t="shared" si="198"/>
        <v>8.8514438117109264E-3</v>
      </c>
      <c r="AP47" s="5">
        <f t="shared" si="199"/>
        <v>4.218411163439322E-3</v>
      </c>
      <c r="AQ47" s="5">
        <f t="shared" si="200"/>
        <v>1.5078042454739794E-3</v>
      </c>
      <c r="AR47" s="5">
        <f t="shared" si="201"/>
        <v>1.6101393615314266E-3</v>
      </c>
      <c r="AS47" s="5">
        <f t="shared" si="202"/>
        <v>3.2229474419782534E-3</v>
      </c>
      <c r="AT47" s="5">
        <f t="shared" si="203"/>
        <v>3.2256183725222938E-3</v>
      </c>
      <c r="AU47" s="5">
        <f t="shared" si="204"/>
        <v>2.1521943443518661E-3</v>
      </c>
      <c r="AV47" s="5">
        <f t="shared" si="205"/>
        <v>1.0769889586097062E-3</v>
      </c>
      <c r="AW47" s="5">
        <f t="shared" si="206"/>
        <v>3.4274750664075385E-5</v>
      </c>
      <c r="AX47" s="5">
        <f t="shared" si="207"/>
        <v>2.8891529086239498E-3</v>
      </c>
      <c r="AY47" s="5">
        <f t="shared" si="208"/>
        <v>4.130727757599581E-3</v>
      </c>
      <c r="AZ47" s="5">
        <f t="shared" si="209"/>
        <v>2.9529264021422824E-3</v>
      </c>
      <c r="BA47" s="5">
        <f t="shared" si="210"/>
        <v>1.4073023525417289E-3</v>
      </c>
      <c r="BB47" s="5">
        <f t="shared" si="211"/>
        <v>5.0301793249046345E-4</v>
      </c>
      <c r="BC47" s="5">
        <f t="shared" si="212"/>
        <v>1.4383663322951925E-4</v>
      </c>
      <c r="BD47" s="5">
        <f t="shared" si="213"/>
        <v>3.8367920544164449E-4</v>
      </c>
      <c r="BE47" s="5">
        <f t="shared" si="214"/>
        <v>7.6799433841693665E-4</v>
      </c>
      <c r="BF47" s="5">
        <f t="shared" si="215"/>
        <v>7.6863079295833286E-4</v>
      </c>
      <c r="BG47" s="5">
        <f t="shared" si="216"/>
        <v>5.1284518329614665E-4</v>
      </c>
      <c r="BH47" s="5">
        <f t="shared" si="217"/>
        <v>2.5663509493723473E-4</v>
      </c>
      <c r="BI47" s="5">
        <f t="shared" si="218"/>
        <v>1.0273910973310031E-4</v>
      </c>
      <c r="BJ47" s="8">
        <f t="shared" si="219"/>
        <v>0.50423923828322437</v>
      </c>
      <c r="BK47" s="8">
        <f t="shared" si="220"/>
        <v>0.22050550445305805</v>
      </c>
      <c r="BL47" s="8">
        <f t="shared" si="221"/>
        <v>0.25834464168574423</v>
      </c>
      <c r="BM47" s="8">
        <f t="shared" si="222"/>
        <v>0.66102339606985938</v>
      </c>
      <c r="BN47" s="8">
        <f t="shared" si="223"/>
        <v>0.3337231918409832</v>
      </c>
    </row>
    <row r="48" spans="1:66" x14ac:dyDescent="0.25">
      <c r="A48" t="s">
        <v>339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0.72970000000000002</v>
      </c>
      <c r="H48">
        <f>VLOOKUP(A48,away!$A$2:$E$405,3,FALSE)</f>
        <v>1.3068</v>
      </c>
      <c r="I48">
        <f>VLOOKUP(C48,away!$B$2:$E$405,3,FALSE)</f>
        <v>0.89280000000000004</v>
      </c>
      <c r="J48">
        <f>VLOOKUP(B48,home!$B$2:$E$405,4,FALSE)</f>
        <v>0.87570000000000003</v>
      </c>
      <c r="K48" s="3">
        <f t="shared" si="168"/>
        <v>1.337766102684</v>
      </c>
      <c r="L48" s="3">
        <f t="shared" si="169"/>
        <v>1.0216888577280001</v>
      </c>
      <c r="M48" s="5">
        <f t="shared" si="170"/>
        <v>9.4471699983021087E-2</v>
      </c>
      <c r="N48" s="5">
        <f t="shared" si="171"/>
        <v>0.12638103790021821</v>
      </c>
      <c r="O48" s="5">
        <f t="shared" si="172"/>
        <v>9.6520683243275146E-2</v>
      </c>
      <c r="P48" s="5">
        <f t="shared" si="173"/>
        <v>0.12912209825075305</v>
      </c>
      <c r="Q48" s="5">
        <f t="shared" si="174"/>
        <v>8.453413426246692E-2</v>
      </c>
      <c r="R48" s="5">
        <f t="shared" si="175"/>
        <v>4.9307053304973952E-2</v>
      </c>
      <c r="S48" s="5">
        <f t="shared" si="176"/>
        <v>4.4120398647620379E-2</v>
      </c>
      <c r="T48" s="5">
        <f t="shared" si="177"/>
        <v>8.636758307364524E-2</v>
      </c>
      <c r="U48" s="5">
        <f t="shared" si="178"/>
        <v>6.5961304534627244E-2</v>
      </c>
      <c r="V48" s="5">
        <f t="shared" si="179"/>
        <v>6.7003233655796857E-3</v>
      </c>
      <c r="W48" s="5">
        <f t="shared" si="180"/>
        <v>3.7695633112022134E-2</v>
      </c>
      <c r="X48" s="5">
        <f t="shared" si="181"/>
        <v>3.8513208335555674E-2</v>
      </c>
      <c r="Y48" s="5">
        <f t="shared" si="182"/>
        <v>1.9674257915897182E-2</v>
      </c>
      <c r="Z48" s="5">
        <f t="shared" si="183"/>
        <v>1.679215565636415E-2</v>
      </c>
      <c r="AA48" s="5">
        <f t="shared" si="184"/>
        <v>2.2463976628077351E-2</v>
      </c>
      <c r="AB48" s="5">
        <f t="shared" si="185"/>
        <v>1.5025773232263754E-2</v>
      </c>
      <c r="AC48" s="5">
        <f t="shared" si="186"/>
        <v>5.7236705018386895E-4</v>
      </c>
      <c r="AD48" s="5">
        <f t="shared" si="187"/>
        <v>1.2606985049118941E-2</v>
      </c>
      <c r="AE48" s="5">
        <f t="shared" si="188"/>
        <v>1.2880416154228308E-2</v>
      </c>
      <c r="AF48" s="5">
        <f t="shared" si="189"/>
        <v>6.5798888338374001E-3</v>
      </c>
      <c r="AG48" s="5">
        <f t="shared" si="190"/>
        <v>2.2408663688735183E-3</v>
      </c>
      <c r="AH48" s="5">
        <f t="shared" si="191"/>
        <v>4.2890895828353644E-3</v>
      </c>
      <c r="AI48" s="5">
        <f t="shared" si="192"/>
        <v>5.7377986552922082E-3</v>
      </c>
      <c r="AJ48" s="5">
        <f t="shared" si="193"/>
        <v>3.8379162725378775E-3</v>
      </c>
      <c r="AK48" s="5">
        <f t="shared" si="194"/>
        <v>1.7114114314468341E-3</v>
      </c>
      <c r="AL48" s="5">
        <f t="shared" si="195"/>
        <v>3.1292009989284788E-5</v>
      </c>
      <c r="AM48" s="5">
        <f t="shared" si="196"/>
        <v>3.3730394511510609E-3</v>
      </c>
      <c r="AN48" s="5">
        <f t="shared" si="197"/>
        <v>3.4461968239180079E-3</v>
      </c>
      <c r="AO48" s="5">
        <f t="shared" si="198"/>
        <v>1.7604704482673257E-3</v>
      </c>
      <c r="AP48" s="5">
        <f t="shared" si="199"/>
        <v>5.9955101378471472E-4</v>
      </c>
      <c r="AQ48" s="5">
        <f t="shared" si="200"/>
        <v>1.5313864760584236E-4</v>
      </c>
      <c r="AR48" s="5">
        <f t="shared" si="201"/>
        <v>8.7642300731602613E-4</v>
      </c>
      <c r="AS48" s="5">
        <f t="shared" si="202"/>
        <v>1.172448990799751E-3</v>
      </c>
      <c r="AT48" s="5">
        <f t="shared" si="203"/>
        <v>7.8423125850898617E-4</v>
      </c>
      <c r="AU48" s="5">
        <f t="shared" si="204"/>
        <v>3.4970599809951169E-4</v>
      </c>
      <c r="AV48" s="5">
        <f t="shared" si="205"/>
        <v>1.1695620754070047E-4</v>
      </c>
      <c r="AW48" s="5">
        <f t="shared" si="206"/>
        <v>1.1880365551641823E-6</v>
      </c>
      <c r="AX48" s="5">
        <f t="shared" si="207"/>
        <v>7.5205630679428829E-4</v>
      </c>
      <c r="AY48" s="5">
        <f t="shared" si="208"/>
        <v>7.6836754903579485E-4</v>
      </c>
      <c r="AZ48" s="5">
        <f t="shared" si="209"/>
        <v>3.9251628174482217E-4</v>
      </c>
      <c r="BA48" s="5">
        <f t="shared" si="210"/>
        <v>1.3367650384516974E-4</v>
      </c>
      <c r="BB48" s="5">
        <f t="shared" si="211"/>
        <v>3.4143948629661011E-5</v>
      </c>
      <c r="BC48" s="5">
        <f t="shared" si="212"/>
        <v>6.976898374752379E-6</v>
      </c>
      <c r="BD48" s="5">
        <f t="shared" si="213"/>
        <v>1.4923860353854149E-4</v>
      </c>
      <c r="BE48" s="5">
        <f t="shared" si="214"/>
        <v>1.9964634502575722E-4</v>
      </c>
      <c r="BF48" s="5">
        <f t="shared" si="215"/>
        <v>1.3354005645010625E-4</v>
      </c>
      <c r="BG48" s="5">
        <f t="shared" si="216"/>
        <v>5.9548453623153343E-5</v>
      </c>
      <c r="BH48" s="5">
        <f t="shared" si="217"/>
        <v>1.9915475681076182E-5</v>
      </c>
      <c r="BI48" s="5">
        <f t="shared" si="218"/>
        <v>5.3284496569942534E-6</v>
      </c>
      <c r="BJ48" s="8">
        <f t="shared" si="219"/>
        <v>0.43889414487901496</v>
      </c>
      <c r="BK48" s="8">
        <f t="shared" si="220"/>
        <v>0.2757865468561832</v>
      </c>
      <c r="BL48" s="8">
        <f t="shared" si="221"/>
        <v>0.26872198973157047</v>
      </c>
      <c r="BM48" s="8">
        <f t="shared" si="222"/>
        <v>0.41909095066594376</v>
      </c>
      <c r="BN48" s="8">
        <f t="shared" si="223"/>
        <v>0.5803367069447084</v>
      </c>
    </row>
    <row r="49" spans="1:66" x14ac:dyDescent="0.25">
      <c r="A49" t="s">
        <v>351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1.7362</v>
      </c>
      <c r="H49">
        <f>VLOOKUP(A49,away!$A$2:$E$405,3,FALSE)</f>
        <v>1.599</v>
      </c>
      <c r="I49">
        <f>VLOOKUP(C49,away!$B$2:$E$405,3,FALSE)</f>
        <v>0.77249999999999996</v>
      </c>
      <c r="J49">
        <f>VLOOKUP(B49,home!$B$2:$E$405,4,FALSE)</f>
        <v>0</v>
      </c>
      <c r="K49" s="3">
        <f t="shared" si="168"/>
        <v>6.9449013940799986</v>
      </c>
      <c r="L49" s="3">
        <f t="shared" si="169"/>
        <v>0</v>
      </c>
      <c r="M49" s="5">
        <f t="shared" si="170"/>
        <v>9.6353533800278956E-4</v>
      </c>
      <c r="N49" s="5">
        <f t="shared" si="171"/>
        <v>6.6916579121409159E-3</v>
      </c>
      <c r="O49" s="5">
        <f t="shared" si="172"/>
        <v>0</v>
      </c>
      <c r="P49" s="5">
        <f t="shared" si="173"/>
        <v>0</v>
      </c>
      <c r="Q49" s="5">
        <f t="shared" si="174"/>
        <v>2.323645218136695E-2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5.3791623049282859E-2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9.3394379476197609E-2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0.12972295124469618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0.15015218415724371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0.45698924802092822</v>
      </c>
      <c r="BK49" s="8">
        <f t="shared" si="220"/>
        <v>9.6353533800278956E-4</v>
      </c>
      <c r="BL49" s="8">
        <f t="shared" si="221"/>
        <v>0</v>
      </c>
      <c r="BM49" s="8">
        <f t="shared" si="222"/>
        <v>0.4270611379274204</v>
      </c>
      <c r="BN49" s="8">
        <f t="shared" si="223"/>
        <v>3.0891645431510656E-2</v>
      </c>
    </row>
    <row r="50" spans="1:66" x14ac:dyDescent="0.25">
      <c r="A50" t="s">
        <v>351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0.96899999999999997</v>
      </c>
      <c r="H50">
        <f>VLOOKUP(A50,away!$A$2:$E$405,3,FALSE)</f>
        <v>1.599</v>
      </c>
      <c r="I50">
        <f>VLOOKUP(C50,away!$B$2:$E$405,3,FALSE)</f>
        <v>1.0301</v>
      </c>
      <c r="J50">
        <f>VLOOKUP(B50,home!$B$2:$E$405,4,FALSE)</f>
        <v>1.2012</v>
      </c>
      <c r="K50" s="3">
        <f t="shared" si="168"/>
        <v>1.2111902126999998</v>
      </c>
      <c r="L50" s="3">
        <f t="shared" si="169"/>
        <v>1.9785324358800001</v>
      </c>
      <c r="M50" s="5">
        <f t="shared" si="170"/>
        <v>4.1183291599631751E-2</v>
      </c>
      <c r="N50" s="5">
        <f t="shared" si="171"/>
        <v>4.9880799712244087E-2</v>
      </c>
      <c r="O50" s="5">
        <f t="shared" si="172"/>
        <v>8.1482478246175757E-2</v>
      </c>
      <c r="P50" s="5">
        <f t="shared" si="173"/>
        <v>9.8690780158308719E-2</v>
      </c>
      <c r="Q50" s="5">
        <f t="shared" si="174"/>
        <v>3.020756820655951E-2</v>
      </c>
      <c r="R50" s="5">
        <f t="shared" si="175"/>
        <v>8.0607863082972631E-2</v>
      </c>
      <c r="S50" s="5">
        <f t="shared" si="176"/>
        <v>5.9125131272549349E-2</v>
      </c>
      <c r="T50" s="5">
        <f t="shared" si="177"/>
        <v>5.9766653505735443E-2</v>
      </c>
      <c r="U50" s="5">
        <f t="shared" si="178"/>
        <v>9.7631454832758063E-2</v>
      </c>
      <c r="V50" s="5">
        <f t="shared" si="179"/>
        <v>1.5742914462002322E-2</v>
      </c>
      <c r="W50" s="5">
        <f t="shared" si="180"/>
        <v>1.2195703653750859E-2</v>
      </c>
      <c r="X50" s="5">
        <f t="shared" si="181"/>
        <v>2.4129595257326306E-2</v>
      </c>
      <c r="Y50" s="5">
        <f t="shared" si="182"/>
        <v>2.387059344063816E-2</v>
      </c>
      <c r="Z50" s="5">
        <f t="shared" si="183"/>
        <v>5.3161757232211788E-2</v>
      </c>
      <c r="AA50" s="5">
        <f t="shared" si="184"/>
        <v>6.4389000049588335E-2</v>
      </c>
      <c r="AB50" s="5">
        <f t="shared" si="185"/>
        <v>3.8993663332800611E-2</v>
      </c>
      <c r="AC50" s="5">
        <f t="shared" si="186"/>
        <v>2.3578744708606871E-3</v>
      </c>
      <c r="AD50" s="5">
        <f t="shared" si="187"/>
        <v>3.692829225603165E-3</v>
      </c>
      <c r="AE50" s="5">
        <f t="shared" si="188"/>
        <v>7.3063824030214853E-3</v>
      </c>
      <c r="AF50" s="5">
        <f t="shared" si="189"/>
        <v>7.2279572866604351E-3</v>
      </c>
      <c r="AG50" s="5">
        <f t="shared" si="190"/>
        <v>4.766915978937622E-3</v>
      </c>
      <c r="AH50" s="5">
        <f t="shared" si="191"/>
        <v>2.6295565258077299E-2</v>
      </c>
      <c r="AI50" s="5">
        <f t="shared" si="192"/>
        <v>3.1848931277997365E-2</v>
      </c>
      <c r="AJ50" s="5">
        <f t="shared" si="193"/>
        <v>1.9287556924432656E-2</v>
      </c>
      <c r="AK50" s="5">
        <f t="shared" si="194"/>
        <v>7.7869667245889845E-3</v>
      </c>
      <c r="AL50" s="5">
        <f t="shared" si="195"/>
        <v>2.2601444615629636E-4</v>
      </c>
      <c r="AM50" s="5">
        <f t="shared" si="196"/>
        <v>8.9454372304461455E-4</v>
      </c>
      <c r="AN50" s="5">
        <f t="shared" si="197"/>
        <v>1.7698837713566256E-3</v>
      </c>
      <c r="AO50" s="5">
        <f t="shared" si="198"/>
        <v>1.7508862246833528E-3</v>
      </c>
      <c r="AP50" s="5">
        <f t="shared" si="199"/>
        <v>1.1547283956904971E-3</v>
      </c>
      <c r="AQ50" s="5">
        <f t="shared" si="200"/>
        <v>5.7116689637633092E-4</v>
      </c>
      <c r="AR50" s="5">
        <f t="shared" si="201"/>
        <v>1.0405325756581039E-2</v>
      </c>
      <c r="AS50" s="5">
        <f t="shared" si="202"/>
        <v>1.2602828716326174E-2</v>
      </c>
      <c r="AT50" s="5">
        <f t="shared" si="203"/>
        <v>7.6322113967743832E-3</v>
      </c>
      <c r="AU50" s="5">
        <f t="shared" si="204"/>
        <v>3.0813532483435105E-3</v>
      </c>
      <c r="AV50" s="5">
        <f t="shared" si="205"/>
        <v>9.3302622406625242E-4</v>
      </c>
      <c r="AW50" s="5">
        <f t="shared" si="206"/>
        <v>1.5044897222356681E-5</v>
      </c>
      <c r="AX50" s="5">
        <f t="shared" si="207"/>
        <v>1.8057710036397637E-4</v>
      </c>
      <c r="AY50" s="5">
        <f t="shared" si="208"/>
        <v>3.5727765024728541E-4</v>
      </c>
      <c r="AZ50" s="5">
        <f t="shared" si="209"/>
        <v>3.5344270981462221E-4</v>
      </c>
      <c r="BA50" s="5">
        <f t="shared" si="210"/>
        <v>2.3309928853118415E-4</v>
      </c>
      <c r="BB50" s="5">
        <f t="shared" si="211"/>
        <v>1.1529862578487469E-4</v>
      </c>
      <c r="BC50" s="5">
        <f t="shared" si="212"/>
        <v>4.562441418555295E-5</v>
      </c>
      <c r="BD50" s="5">
        <f t="shared" si="213"/>
        <v>3.4312124192155302E-3</v>
      </c>
      <c r="BE50" s="5">
        <f t="shared" si="214"/>
        <v>4.1558508998485386E-3</v>
      </c>
      <c r="BF50" s="5">
        <f t="shared" si="215"/>
        <v>2.5167629676685192E-3</v>
      </c>
      <c r="BG50" s="5">
        <f t="shared" si="216"/>
        <v>1.0160928913753059E-3</v>
      </c>
      <c r="BH50" s="5">
        <f t="shared" si="217"/>
        <v>3.0767044130695345E-4</v>
      </c>
      <c r="BI50" s="5">
        <f t="shared" si="218"/>
        <v>7.4529485449614349E-5</v>
      </c>
      <c r="BJ50" s="8">
        <f t="shared" si="219"/>
        <v>0.23047152747055599</v>
      </c>
      <c r="BK50" s="8">
        <f t="shared" si="220"/>
        <v>0.21768328405975643</v>
      </c>
      <c r="BL50" s="8">
        <f t="shared" si="221"/>
        <v>0.49448034417634773</v>
      </c>
      <c r="BM50" s="8">
        <f t="shared" si="222"/>
        <v>0.61340189917995436</v>
      </c>
      <c r="BN50" s="8">
        <f t="shared" si="223"/>
        <v>0.38205278100589246</v>
      </c>
    </row>
    <row r="51" spans="1:66" x14ac:dyDescent="0.25">
      <c r="A51" t="s">
        <v>340</v>
      </c>
      <c r="B51" t="s">
        <v>112</v>
      </c>
      <c r="C51" t="s">
        <v>114</v>
      </c>
      <c r="D51" t="s">
        <v>69</v>
      </c>
      <c r="E51">
        <f>VLOOKUP(A51,home!$A$2:$E$405,3,FALSE)</f>
        <v>1.1721999999999999</v>
      </c>
      <c r="F51">
        <f>VLOOKUP(B51,home!$B$2:$E$405,3,FALSE)</f>
        <v>1.7061999999999999</v>
      </c>
      <c r="G51">
        <f>VLOOKUP(C51,away!$B$2:$E$405,4,FALSE)</f>
        <v>1.4156</v>
      </c>
      <c r="H51">
        <f>VLOOKUP(A51,away!$A$2:$E$405,3,FALSE)</f>
        <v>1.1721999999999999</v>
      </c>
      <c r="I51">
        <f>VLOOKUP(C51,away!$B$2:$E$405,3,FALSE)</f>
        <v>0.9597</v>
      </c>
      <c r="J51">
        <f>VLOOKUP(B51,home!$B$2:$E$405,4,FALSE)</f>
        <v>0.58979999999999999</v>
      </c>
      <c r="K51" s="3">
        <f t="shared" si="168"/>
        <v>2.8312108151839994</v>
      </c>
      <c r="L51" s="3">
        <f t="shared" si="169"/>
        <v>0.66350160853199991</v>
      </c>
      <c r="M51" s="5">
        <f t="shared" si="170"/>
        <v>3.0357477271964542E-2</v>
      </c>
      <c r="N51" s="5">
        <f t="shared" si="171"/>
        <v>8.5948417974088462E-2</v>
      </c>
      <c r="O51" s="5">
        <f t="shared" si="172"/>
        <v>2.0142235000922101E-2</v>
      </c>
      <c r="P51" s="5">
        <f t="shared" si="173"/>
        <v>5.7026913576588345E-2</v>
      </c>
      <c r="Q51" s="5">
        <f t="shared" si="174"/>
        <v>0.12166904525809707</v>
      </c>
      <c r="R51" s="5">
        <f t="shared" si="175"/>
        <v>6.6822026612706805E-3</v>
      </c>
      <c r="S51" s="5">
        <f t="shared" si="176"/>
        <v>2.6781448627444061E-2</v>
      </c>
      <c r="T51" s="5">
        <f t="shared" si="177"/>
        <v>8.0727607237300089E-2</v>
      </c>
      <c r="U51" s="5">
        <f t="shared" si="178"/>
        <v>1.8918724443840854E-2</v>
      </c>
      <c r="V51" s="5">
        <f t="shared" si="179"/>
        <v>5.5899219477690536E-3</v>
      </c>
      <c r="W51" s="5">
        <f t="shared" si="180"/>
        <v>0.11482357226927863</v>
      </c>
      <c r="X51" s="5">
        <f t="shared" si="181"/>
        <v>7.6185624898056706E-2</v>
      </c>
      <c r="Y51" s="5">
        <f t="shared" si="182"/>
        <v>2.5274642333438097E-2</v>
      </c>
      <c r="Z51" s="5">
        <f t="shared" si="183"/>
        <v>1.4778840714299692E-3</v>
      </c>
      <c r="AA51" s="5">
        <f t="shared" si="184"/>
        <v>4.1842013666206915E-3</v>
      </c>
      <c r="AB51" s="5">
        <f t="shared" si="185"/>
        <v>5.9231780810420865E-3</v>
      </c>
      <c r="AC51" s="5">
        <f t="shared" si="186"/>
        <v>6.5629629102467713E-4</v>
      </c>
      <c r="AD51" s="5">
        <f t="shared" si="187"/>
        <v>8.1272434911710809E-2</v>
      </c>
      <c r="AE51" s="5">
        <f t="shared" si="188"/>
        <v>5.3924391293232385E-2</v>
      </c>
      <c r="AF51" s="5">
        <f t="shared" si="189"/>
        <v>1.7889460181084327E-2</v>
      </c>
      <c r="AG51" s="5">
        <f t="shared" si="190"/>
        <v>3.9565618686395387E-3</v>
      </c>
      <c r="AH51" s="5">
        <f t="shared" si="191"/>
        <v>2.4514461465440136E-4</v>
      </c>
      <c r="AI51" s="5">
        <f t="shared" si="192"/>
        <v>6.9405608429365514E-4</v>
      </c>
      <c r="AJ51" s="5">
        <f t="shared" si="193"/>
        <v>9.8250954609822709E-4</v>
      </c>
      <c r="AK51" s="5">
        <f t="shared" si="194"/>
        <v>9.2723055097827399E-4</v>
      </c>
      <c r="AL51" s="5">
        <f t="shared" si="195"/>
        <v>4.9314442743190101E-5</v>
      </c>
      <c r="AM51" s="5">
        <f t="shared" si="196"/>
        <v>4.6019879339674663E-2</v>
      </c>
      <c r="AN51" s="5">
        <f t="shared" si="197"/>
        <v>3.0534263966322688E-2</v>
      </c>
      <c r="AO51" s="5">
        <f t="shared" si="198"/>
        <v>1.0129766628497891E-2</v>
      </c>
      <c r="AP51" s="5">
        <f t="shared" si="199"/>
        <v>2.2403721506873754E-3</v>
      </c>
      <c r="AQ51" s="5">
        <f t="shared" si="200"/>
        <v>3.7162263142284229E-4</v>
      </c>
      <c r="AR51" s="5">
        <f t="shared" si="201"/>
        <v>3.2530769229230526E-5</v>
      </c>
      <c r="AS51" s="5">
        <f t="shared" si="202"/>
        <v>9.2101465668052341E-5</v>
      </c>
      <c r="AT51" s="5">
        <f t="shared" si="203"/>
        <v>1.303793328468438E-4</v>
      </c>
      <c r="AU51" s="5">
        <f t="shared" si="204"/>
        <v>1.2304379241081953E-4</v>
      </c>
      <c r="AV51" s="5">
        <f t="shared" si="205"/>
        <v>8.7090728953691796E-5</v>
      </c>
      <c r="AW51" s="5">
        <f t="shared" si="206"/>
        <v>2.5732727313121755E-6</v>
      </c>
      <c r="AX51" s="5">
        <f t="shared" si="207"/>
        <v>2.1715330016658284E-2</v>
      </c>
      <c r="AY51" s="5">
        <f t="shared" si="208"/>
        <v>1.440815639585599E-2</v>
      </c>
      <c r="AZ51" s="5">
        <f t="shared" si="209"/>
        <v>4.7799174723155355E-3</v>
      </c>
      <c r="BA51" s="5">
        <f t="shared" si="210"/>
        <v>1.0571609771771898E-3</v>
      </c>
      <c r="BB51" s="5">
        <f t="shared" si="211"/>
        <v>1.7535700220858152E-4</v>
      </c>
      <c r="BC51" s="5">
        <f t="shared" si="212"/>
        <v>2.326993060654867E-5</v>
      </c>
      <c r="BD51" s="5">
        <f t="shared" si="213"/>
        <v>3.5973696183962892E-6</v>
      </c>
      <c r="BE51" s="5">
        <f t="shared" si="214"/>
        <v>1.0184911769817911E-5</v>
      </c>
      <c r="BF51" s="5">
        <f t="shared" si="215"/>
        <v>1.441781617720164E-5</v>
      </c>
      <c r="BG51" s="5">
        <f t="shared" si="216"/>
        <v>1.3606625697409367E-5</v>
      </c>
      <c r="BH51" s="5">
        <f t="shared" si="217"/>
        <v>9.6308064581664832E-6</v>
      </c>
      <c r="BI51" s="5">
        <f t="shared" si="218"/>
        <v>5.4533686806609721E-6</v>
      </c>
      <c r="BJ51" s="8">
        <f t="shared" si="219"/>
        <v>0.79312685473635369</v>
      </c>
      <c r="BK51" s="8">
        <f t="shared" si="220"/>
        <v>0.13486952855338985</v>
      </c>
      <c r="BL51" s="8">
        <f t="shared" si="221"/>
        <v>5.9221519337231257E-2</v>
      </c>
      <c r="BM51" s="8">
        <f t="shared" si="222"/>
        <v>0.65246391183234909</v>
      </c>
      <c r="BN51" s="8">
        <f t="shared" si="223"/>
        <v>0.3218262917429312</v>
      </c>
    </row>
    <row r="52" spans="1:66" x14ac:dyDescent="0.25">
      <c r="A52" t="s">
        <v>340</v>
      </c>
      <c r="B52" t="s">
        <v>120</v>
      </c>
      <c r="C52" t="s">
        <v>128</v>
      </c>
      <c r="D52" t="s">
        <v>69</v>
      </c>
      <c r="E52">
        <f>VLOOKUP(A52,home!$A$2:$E$405,3,FALSE)</f>
        <v>1.1721999999999999</v>
      </c>
      <c r="F52">
        <f>VLOOKUP(B52,home!$B$2:$E$405,3,FALSE)</f>
        <v>1.4928999999999999</v>
      </c>
      <c r="G52">
        <f>VLOOKUP(C52,away!$B$2:$E$405,4,FALSE)</f>
        <v>0.80889999999999995</v>
      </c>
      <c r="H52">
        <f>VLOOKUP(A52,away!$A$2:$E$405,3,FALSE)</f>
        <v>1.1721999999999999</v>
      </c>
      <c r="I52">
        <f>VLOOKUP(C52,away!$B$2:$E$405,3,FALSE)</f>
        <v>0.60940000000000005</v>
      </c>
      <c r="J52">
        <f>VLOOKUP(B52,home!$B$2:$E$405,4,FALSE)</f>
        <v>1.2977000000000001</v>
      </c>
      <c r="K52" s="3">
        <f t="shared" si="168"/>
        <v>1.4155567026819997</v>
      </c>
      <c r="L52" s="3">
        <f t="shared" si="169"/>
        <v>0.92699730503600009</v>
      </c>
      <c r="M52" s="5">
        <f t="shared" si="170"/>
        <v>9.6081930602146884E-2</v>
      </c>
      <c r="N52" s="5">
        <f t="shared" si="171"/>
        <v>0.13600942087049575</v>
      </c>
      <c r="O52" s="5">
        <f t="shared" si="172"/>
        <v>8.9067690730846139E-2</v>
      </c>
      <c r="P52" s="5">
        <f t="shared" si="173"/>
        <v>0.12608036660645666</v>
      </c>
      <c r="Q52" s="5">
        <f t="shared" si="174"/>
        <v>9.6264523670563679E-2</v>
      </c>
      <c r="R52" s="5">
        <f t="shared" si="175"/>
        <v>4.1282754636637144E-2</v>
      </c>
      <c r="S52" s="5">
        <f t="shared" si="176"/>
        <v>4.1361207939922803E-2</v>
      </c>
      <c r="T52" s="5">
        <f t="shared" si="177"/>
        <v>8.9236954013186764E-2</v>
      </c>
      <c r="U52" s="5">
        <f t="shared" si="178"/>
        <v>5.8438080031068117E-2</v>
      </c>
      <c r="V52" s="5">
        <f t="shared" si="179"/>
        <v>6.0305433864502695E-3</v>
      </c>
      <c r="W52" s="5">
        <f t="shared" si="180"/>
        <v>4.5422630570785494E-2</v>
      </c>
      <c r="X52" s="5">
        <f t="shared" si="181"/>
        <v>4.2106656126763981E-2</v>
      </c>
      <c r="Y52" s="5">
        <f t="shared" si="182"/>
        <v>1.9516378376793896E-2</v>
      </c>
      <c r="Z52" s="5">
        <f t="shared" si="183"/>
        <v>1.2756334097541693E-2</v>
      </c>
      <c r="AA52" s="5">
        <f t="shared" si="184"/>
        <v>1.8057314233426082E-2</v>
      </c>
      <c r="AB52" s="5">
        <f t="shared" si="185"/>
        <v>1.2780576097780685E-2</v>
      </c>
      <c r="AC52" s="5">
        <f t="shared" si="186"/>
        <v>4.9458644059994779E-4</v>
      </c>
      <c r="AD52" s="5">
        <f t="shared" si="187"/>
        <v>1.6074577289480925E-2</v>
      </c>
      <c r="AE52" s="5">
        <f t="shared" si="188"/>
        <v>1.4901089826941707E-2</v>
      </c>
      <c r="AF52" s="5">
        <f t="shared" si="189"/>
        <v>6.9066350558371599E-3</v>
      </c>
      <c r="AG52" s="5">
        <f t="shared" si="190"/>
        <v>2.1341440278760705E-3</v>
      </c>
      <c r="AH52" s="5">
        <f t="shared" si="191"/>
        <v>2.956271832639995E-3</v>
      </c>
      <c r="AI52" s="5">
        <f t="shared" si="192"/>
        <v>4.1847704076435439E-3</v>
      </c>
      <c r="AJ52" s="5">
        <f t="shared" si="193"/>
        <v>2.9618898998625522E-3</v>
      </c>
      <c r="AK52" s="5">
        <f t="shared" si="194"/>
        <v>1.3975743667855179E-3</v>
      </c>
      <c r="AL52" s="5">
        <f t="shared" si="195"/>
        <v>2.5960194329413542E-5</v>
      </c>
      <c r="AM52" s="5">
        <f t="shared" si="196"/>
        <v>4.5508951249809164E-3</v>
      </c>
      <c r="AN52" s="5">
        <f t="shared" si="197"/>
        <v>4.2186675163587801E-3</v>
      </c>
      <c r="AO52" s="5">
        <f t="shared" si="198"/>
        <v>1.9553467092537523E-3</v>
      </c>
      <c r="AP52" s="5">
        <f t="shared" si="199"/>
        <v>6.0420037662974665E-4</v>
      </c>
      <c r="AQ52" s="5">
        <f t="shared" si="200"/>
        <v>1.400230302093778E-4</v>
      </c>
      <c r="AR52" s="5">
        <f t="shared" si="201"/>
        <v>5.4809120436222279E-4</v>
      </c>
      <c r="AS52" s="5">
        <f t="shared" si="202"/>
        <v>7.7585417801599417E-4</v>
      </c>
      <c r="AT52" s="5">
        <f t="shared" si="203"/>
        <v>5.4913279099718705E-4</v>
      </c>
      <c r="AU52" s="5">
        <f t="shared" si="204"/>
        <v>2.5910953431951402E-4</v>
      </c>
      <c r="AV52" s="5">
        <f t="shared" si="205"/>
        <v>9.1696059508699913E-5</v>
      </c>
      <c r="AW52" s="5">
        <f t="shared" si="206"/>
        <v>9.4626152149378264E-7</v>
      </c>
      <c r="AX52" s="5">
        <f t="shared" si="207"/>
        <v>1.0736750162282608E-3</v>
      </c>
      <c r="AY52" s="5">
        <f t="shared" si="208"/>
        <v>9.9529384652808132E-4</v>
      </c>
      <c r="AZ52" s="5">
        <f t="shared" si="209"/>
        <v>4.6131735672522286E-4</v>
      </c>
      <c r="BA52" s="5">
        <f t="shared" si="210"/>
        <v>1.425466488168709E-4</v>
      </c>
      <c r="BB52" s="5">
        <f t="shared" si="211"/>
        <v>3.3035089823788108E-5</v>
      </c>
      <c r="BC52" s="5">
        <f t="shared" si="212"/>
        <v>6.1246878476547561E-6</v>
      </c>
      <c r="BD52" s="5">
        <f t="shared" si="213"/>
        <v>8.4679844892952645E-5</v>
      </c>
      <c r="BE52" s="5">
        <f t="shared" si="214"/>
        <v>1.1986912202029122E-4</v>
      </c>
      <c r="BF52" s="5">
        <f t="shared" si="215"/>
        <v>8.4840769560214877E-5</v>
      </c>
      <c r="BG52" s="5">
        <f t="shared" si="216"/>
        <v>4.0032306670553723E-5</v>
      </c>
      <c r="BH52" s="5">
        <f t="shared" si="217"/>
        <v>1.4167000007830911E-5</v>
      </c>
      <c r="BI52" s="5">
        <f t="shared" si="218"/>
        <v>4.0108383635961987E-6</v>
      </c>
      <c r="BJ52" s="8">
        <f t="shared" si="219"/>
        <v>0.48275413523212779</v>
      </c>
      <c r="BK52" s="8">
        <f t="shared" si="220"/>
        <v>0.27106988901643408</v>
      </c>
      <c r="BL52" s="8">
        <f t="shared" si="221"/>
        <v>0.23369840588540883</v>
      </c>
      <c r="BM52" s="8">
        <f t="shared" si="222"/>
        <v>0.41449772952935959</v>
      </c>
      <c r="BN52" s="8">
        <f t="shared" si="223"/>
        <v>0.58478668711714621</v>
      </c>
    </row>
    <row r="53" spans="1:66" x14ac:dyDescent="0.25">
      <c r="A53" t="s">
        <v>340</v>
      </c>
      <c r="B53" t="s">
        <v>122</v>
      </c>
      <c r="C53" t="s">
        <v>115</v>
      </c>
      <c r="D53" t="s">
        <v>69</v>
      </c>
      <c r="E53">
        <f>VLOOKUP(A53,home!$A$2:$E$405,3,FALSE)</f>
        <v>1.1721999999999999</v>
      </c>
      <c r="F53">
        <f>VLOOKUP(B53,home!$B$2:$E$405,3,FALSE)</f>
        <v>1.9499</v>
      </c>
      <c r="G53">
        <f>VLOOKUP(C53,away!$B$2:$E$405,4,FALSE)</f>
        <v>1.2134</v>
      </c>
      <c r="H53">
        <f>VLOOKUP(A53,away!$A$2:$E$405,3,FALSE)</f>
        <v>1.1721999999999999</v>
      </c>
      <c r="I53">
        <f>VLOOKUP(C53,away!$B$2:$E$405,3,FALSE)</f>
        <v>1.4624999999999999</v>
      </c>
      <c r="J53">
        <f>VLOOKUP(B53,home!$B$2:$E$405,4,FALSE)</f>
        <v>0.5393</v>
      </c>
      <c r="K53" s="3">
        <f t="shared" si="168"/>
        <v>2.7734353512519996</v>
      </c>
      <c r="L53" s="3">
        <f t="shared" si="169"/>
        <v>0.92454491024999985</v>
      </c>
      <c r="M53" s="5">
        <f t="shared" si="170"/>
        <v>2.4773511990405141E-2</v>
      </c>
      <c r="N53" s="5">
        <f t="shared" si="171"/>
        <v>6.8707733928854917E-2</v>
      </c>
      <c r="O53" s="5">
        <f t="shared" si="172"/>
        <v>2.2904224419746412E-2</v>
      </c>
      <c r="P53" s="5">
        <f t="shared" si="173"/>
        <v>6.3523385698734031E-2</v>
      </c>
      <c r="Q53" s="5">
        <f t="shared" si="174"/>
        <v>9.5278229091351335E-2</v>
      </c>
      <c r="R53" s="5">
        <f t="shared" si="175"/>
        <v>1.0587992055250151E-2</v>
      </c>
      <c r="S53" s="5">
        <f t="shared" si="176"/>
        <v>4.0721119114974294E-2</v>
      </c>
      <c r="T53" s="5">
        <f t="shared" si="177"/>
        <v>8.808900176404233E-2</v>
      </c>
      <c r="U53" s="5">
        <f t="shared" si="178"/>
        <v>2.9365111464806089E-2</v>
      </c>
      <c r="V53" s="5">
        <f t="shared" si="179"/>
        <v>1.1601743366626857E-2</v>
      </c>
      <c r="W53" s="5">
        <f t="shared" si="180"/>
        <v>8.8082669588880141E-2</v>
      </c>
      <c r="X53" s="5">
        <f t="shared" si="181"/>
        <v>8.1436383849631575E-2</v>
      </c>
      <c r="Y53" s="5">
        <f t="shared" si="182"/>
        <v>3.764579709867108E-2</v>
      </c>
      <c r="Z53" s="5">
        <f t="shared" si="183"/>
        <v>3.2630247214829882E-3</v>
      </c>
      <c r="AA53" s="5">
        <f t="shared" si="184"/>
        <v>9.0497881145701307E-3</v>
      </c>
      <c r="AB53" s="5">
        <f t="shared" si="185"/>
        <v>1.2549501139144492E-2</v>
      </c>
      <c r="AC53" s="5">
        <f t="shared" si="186"/>
        <v>1.8592994075219387E-3</v>
      </c>
      <c r="AD53" s="5">
        <f t="shared" si="187"/>
        <v>6.1072897417612418E-2</v>
      </c>
      <c r="AE53" s="5">
        <f t="shared" si="188"/>
        <v>5.6464636461673913E-2</v>
      </c>
      <c r="AF53" s="5">
        <f t="shared" si="189"/>
        <v>2.610204612487859E-2</v>
      </c>
      <c r="AG53" s="5">
        <f t="shared" si="190"/>
        <v>8.0441712972890798E-3</v>
      </c>
      <c r="AH53" s="5">
        <f t="shared" si="191"/>
        <v>7.5420322456675479E-4</v>
      </c>
      <c r="AI53" s="5">
        <f t="shared" si="192"/>
        <v>2.0917338850416885E-3</v>
      </c>
      <c r="AJ53" s="5">
        <f t="shared" si="193"/>
        <v>2.9006443510931528E-3</v>
      </c>
      <c r="AK53" s="5">
        <f t="shared" si="194"/>
        <v>2.6815831949103886E-3</v>
      </c>
      <c r="AL53" s="5">
        <f t="shared" si="195"/>
        <v>1.9070205861678038E-4</v>
      </c>
      <c r="AM53" s="5">
        <f t="shared" si="196"/>
        <v>3.387634654027865E-2</v>
      </c>
      <c r="AN53" s="5">
        <f t="shared" si="197"/>
        <v>3.1320203771679815E-2</v>
      </c>
      <c r="AO53" s="5">
        <f t="shared" si="198"/>
        <v>1.4478467492549709E-2</v>
      </c>
      <c r="AP53" s="5">
        <f t="shared" si="199"/>
        <v>4.4619978094856379E-3</v>
      </c>
      <c r="AQ53" s="5">
        <f t="shared" si="200"/>
        <v>1.0313293410766486E-3</v>
      </c>
      <c r="AR53" s="5">
        <f t="shared" si="201"/>
        <v>1.3945895051346621E-4</v>
      </c>
      <c r="AS53" s="5">
        <f t="shared" si="202"/>
        <v>3.8678038340255046E-4</v>
      </c>
      <c r="AT53" s="5">
        <f t="shared" si="203"/>
        <v>5.3635519424971784E-4</v>
      </c>
      <c r="AU53" s="5">
        <f t="shared" si="204"/>
        <v>4.9584881885326689E-4</v>
      </c>
      <c r="AV53" s="5">
        <f t="shared" si="205"/>
        <v>3.4380116077104987E-4</v>
      </c>
      <c r="AW53" s="5">
        <f t="shared" si="206"/>
        <v>1.3583101297587657E-5</v>
      </c>
      <c r="AX53" s="5">
        <f t="shared" si="207"/>
        <v>1.5658976177678693E-2</v>
      </c>
      <c r="AY53" s="5">
        <f t="shared" si="208"/>
        <v>1.447742672479883E-2</v>
      </c>
      <c r="AZ53" s="5">
        <f t="shared" si="209"/>
        <v>6.6925155959650425E-3</v>
      </c>
      <c r="BA53" s="5">
        <f t="shared" si="210"/>
        <v>2.0625104103394088E-3</v>
      </c>
      <c r="BB53" s="5">
        <f t="shared" si="211"/>
        <v>4.7672087555423461E-4</v>
      </c>
      <c r="BC53" s="5">
        <f t="shared" si="212"/>
        <v>8.8149971820718272E-5</v>
      </c>
      <c r="BD53" s="5">
        <f t="shared" si="213"/>
        <v>2.1489343814338619E-5</v>
      </c>
      <c r="BE53" s="5">
        <f t="shared" si="214"/>
        <v>5.9599305809895226E-5</v>
      </c>
      <c r="BF53" s="5">
        <f t="shared" si="215"/>
        <v>8.2647410821621049E-5</v>
      </c>
      <c r="BG53" s="5">
        <f t="shared" si="216"/>
        <v>7.6405750287376957E-5</v>
      </c>
      <c r="BH53" s="5">
        <f t="shared" si="217"/>
        <v>5.2976602221485979E-5</v>
      </c>
      <c r="BI53" s="5">
        <f t="shared" si="218"/>
        <v>2.9385436278056888E-5</v>
      </c>
      <c r="BJ53" s="8">
        <f t="shared" si="219"/>
        <v>0.73554821133411263</v>
      </c>
      <c r="BK53" s="8">
        <f t="shared" si="220"/>
        <v>0.15714718836167788</v>
      </c>
      <c r="BL53" s="8">
        <f t="shared" si="221"/>
        <v>9.5109530206152093E-2</v>
      </c>
      <c r="BM53" s="8">
        <f t="shared" si="222"/>
        <v>0.69082903381558236</v>
      </c>
      <c r="BN53" s="8">
        <f t="shared" si="223"/>
        <v>0.28577507718434197</v>
      </c>
    </row>
    <row r="54" spans="1:66" x14ac:dyDescent="0.25">
      <c r="A54" t="s">
        <v>340</v>
      </c>
      <c r="B54" t="s">
        <v>111</v>
      </c>
      <c r="C54" t="s">
        <v>124</v>
      </c>
      <c r="D54" t="s">
        <v>69</v>
      </c>
      <c r="E54">
        <f>VLOOKUP(A54,home!$A$2:$E$405,3,FALSE)</f>
        <v>1.1721999999999999</v>
      </c>
      <c r="F54">
        <f>VLOOKUP(B54,home!$B$2:$E$405,3,FALSE)</f>
        <v>1.4624999999999999</v>
      </c>
      <c r="G54">
        <f>VLOOKUP(C54,away!$B$2:$E$405,4,FALSE)</f>
        <v>1.0617000000000001</v>
      </c>
      <c r="H54">
        <f>VLOOKUP(A54,away!$A$2:$E$405,3,FALSE)</f>
        <v>1.1721999999999999</v>
      </c>
      <c r="I54">
        <f>VLOOKUP(C54,away!$B$2:$E$405,3,FALSE)</f>
        <v>0.74650000000000005</v>
      </c>
      <c r="J54">
        <f>VLOOKUP(B54,home!$B$2:$E$405,4,FALSE)</f>
        <v>1.2134</v>
      </c>
      <c r="K54" s="3">
        <f t="shared" si="168"/>
        <v>1.8201174322499998</v>
      </c>
      <c r="L54" s="3">
        <f t="shared" si="169"/>
        <v>1.0617823938199999</v>
      </c>
      <c r="M54" s="5">
        <f t="shared" si="170"/>
        <v>5.6028217788841948E-2</v>
      </c>
      <c r="N54" s="5">
        <f t="shared" si="171"/>
        <v>0.10197793589537077</v>
      </c>
      <c r="O54" s="5">
        <f t="shared" si="172"/>
        <v>5.9489775205304907E-2</v>
      </c>
      <c r="P54" s="5">
        <f t="shared" si="173"/>
        <v>0.10827837689180927</v>
      </c>
      <c r="Q54" s="5">
        <f t="shared" si="174"/>
        <v>9.2805909414018686E-2</v>
      </c>
      <c r="R54" s="5">
        <f t="shared" si="175"/>
        <v>3.1582597962651164E-2</v>
      </c>
      <c r="S54" s="5">
        <f t="shared" si="176"/>
        <v>5.23138490077922E-2</v>
      </c>
      <c r="T54" s="5">
        <f t="shared" si="177"/>
        <v>9.8539680658258827E-2</v>
      </c>
      <c r="U54" s="5">
        <f t="shared" si="178"/>
        <v>5.7484037107564702E-2</v>
      </c>
      <c r="V54" s="5">
        <f t="shared" si="179"/>
        <v>1.1233344916931023E-2</v>
      </c>
      <c r="W54" s="5">
        <f t="shared" si="180"/>
        <v>5.630588451342327E-2</v>
      </c>
      <c r="X54" s="5">
        <f t="shared" si="181"/>
        <v>5.9784596844815019E-2</v>
      </c>
      <c r="Y54" s="5">
        <f t="shared" si="182"/>
        <v>3.1739116175725654E-2</v>
      </c>
      <c r="Z54" s="5">
        <f t="shared" si="183"/>
        <v>1.1177948822612803E-2</v>
      </c>
      <c r="AA54" s="5">
        <f t="shared" si="184"/>
        <v>2.0345179508835919E-2</v>
      </c>
      <c r="AB54" s="5">
        <f t="shared" si="185"/>
        <v>1.8515307943143881E-2</v>
      </c>
      <c r="AC54" s="5">
        <f t="shared" si="186"/>
        <v>1.3568256347801623E-3</v>
      </c>
      <c r="AD54" s="5">
        <f t="shared" si="187"/>
        <v>2.5620830485284237E-2</v>
      </c>
      <c r="AE54" s="5">
        <f t="shared" si="188"/>
        <v>2.7203746724321531E-2</v>
      </c>
      <c r="AF54" s="5">
        <f t="shared" si="189"/>
        <v>1.4442229658911548E-2</v>
      </c>
      <c r="AG54" s="5">
        <f t="shared" si="190"/>
        <v>5.1115017264457682E-3</v>
      </c>
      <c r="AH54" s="5">
        <f t="shared" si="191"/>
        <v>2.9671373147178168E-3</v>
      </c>
      <c r="AI54" s="5">
        <f t="shared" si="192"/>
        <v>5.4005383503973516E-3</v>
      </c>
      <c r="AJ54" s="5">
        <f t="shared" si="193"/>
        <v>4.9148069975464403E-3</v>
      </c>
      <c r="AK54" s="5">
        <f t="shared" si="194"/>
        <v>2.9818419641261867E-3</v>
      </c>
      <c r="AL54" s="5">
        <f t="shared" si="195"/>
        <v>1.0488634709951665E-4</v>
      </c>
      <c r="AM54" s="5">
        <f t="shared" si="196"/>
        <v>9.3265840389976061E-3</v>
      </c>
      <c r="AN54" s="5">
        <f t="shared" si="197"/>
        <v>9.9028027270902826E-3</v>
      </c>
      <c r="AO54" s="5">
        <f t="shared" si="198"/>
        <v>5.2573107925485713E-3</v>
      </c>
      <c r="AP54" s="5">
        <f t="shared" si="199"/>
        <v>1.8607066794559812E-3</v>
      </c>
      <c r="AQ54" s="5">
        <f t="shared" si="200"/>
        <v>4.9391639807740866E-4</v>
      </c>
      <c r="AR54" s="5">
        <f t="shared" si="201"/>
        <v>6.300908321627463E-4</v>
      </c>
      <c r="AS54" s="5">
        <f t="shared" si="202"/>
        <v>1.1468393075203234E-3</v>
      </c>
      <c r="AT54" s="5">
        <f t="shared" si="203"/>
        <v>1.0436911078036298E-3</v>
      </c>
      <c r="AU54" s="5">
        <f t="shared" si="204"/>
        <v>6.3321345973256689E-4</v>
      </c>
      <c r="AV54" s="5">
        <f t="shared" si="205"/>
        <v>2.8813071409864447E-4</v>
      </c>
      <c r="AW54" s="5">
        <f t="shared" si="206"/>
        <v>5.6305573781730354E-6</v>
      </c>
      <c r="AX54" s="5">
        <f t="shared" si="207"/>
        <v>2.8292463654540274E-3</v>
      </c>
      <c r="AY54" s="5">
        <f t="shared" si="208"/>
        <v>3.0040439786183119E-3</v>
      </c>
      <c r="AZ54" s="5">
        <f t="shared" si="209"/>
        <v>1.5948205033789538E-3</v>
      </c>
      <c r="BA54" s="5">
        <f t="shared" si="210"/>
        <v>5.6445077726364101E-4</v>
      </c>
      <c r="BB54" s="5">
        <f t="shared" si="211"/>
        <v>1.4983097436913704E-4</v>
      </c>
      <c r="BC54" s="5">
        <f t="shared" si="212"/>
        <v>3.1817578126809091E-5</v>
      </c>
      <c r="BD54" s="5">
        <f t="shared" si="213"/>
        <v>1.1150322534963272E-4</v>
      </c>
      <c r="BE54" s="5">
        <f t="shared" si="214"/>
        <v>2.0294896421096657E-4</v>
      </c>
      <c r="BF54" s="5">
        <f t="shared" si="215"/>
        <v>1.8469547380873085E-4</v>
      </c>
      <c r="BG54" s="5">
        <f t="shared" si="216"/>
        <v>1.1205581717898145E-4</v>
      </c>
      <c r="BH54" s="5">
        <f t="shared" si="217"/>
        <v>5.0988686558120767E-5</v>
      </c>
      <c r="BI54" s="5">
        <f t="shared" si="218"/>
        <v>1.8561079450393354E-5</v>
      </c>
      <c r="BJ54" s="8">
        <f t="shared" si="219"/>
        <v>0.54854696290995608</v>
      </c>
      <c r="BK54" s="8">
        <f t="shared" si="220"/>
        <v>0.23231954456587245</v>
      </c>
      <c r="BL54" s="8">
        <f t="shared" si="221"/>
        <v>0.20810394102216312</v>
      </c>
      <c r="BM54" s="8">
        <f t="shared" si="222"/>
        <v>0.54698717074136727</v>
      </c>
      <c r="BN54" s="8">
        <f t="shared" si="223"/>
        <v>0.45016281315799678</v>
      </c>
    </row>
    <row r="55" spans="1:66" x14ac:dyDescent="0.25">
      <c r="A55" t="s">
        <v>340</v>
      </c>
      <c r="B55" t="s">
        <v>127</v>
      </c>
      <c r="C55" t="s">
        <v>113</v>
      </c>
      <c r="D55" t="s">
        <v>69</v>
      </c>
      <c r="E55">
        <f>VLOOKUP(A55,home!$A$2:$E$405,3,FALSE)</f>
        <v>1.1721999999999999</v>
      </c>
      <c r="F55">
        <f>VLOOKUP(B55,home!$B$2:$E$405,3,FALSE)</f>
        <v>0.9597</v>
      </c>
      <c r="G55">
        <f>VLOOKUP(C55,away!$B$2:$E$405,4,FALSE)</f>
        <v>0.82579999999999998</v>
      </c>
      <c r="H55">
        <f>VLOOKUP(A55,away!$A$2:$E$405,3,FALSE)</f>
        <v>1.1721999999999999</v>
      </c>
      <c r="I55">
        <f>VLOOKUP(C55,away!$B$2:$E$405,3,FALSE)</f>
        <v>0.74650000000000005</v>
      </c>
      <c r="J55">
        <f>VLOOKUP(B55,home!$B$2:$E$405,4,FALSE)</f>
        <v>0.35389999999999999</v>
      </c>
      <c r="K55" s="3">
        <f t="shared" si="168"/>
        <v>0.92899224877199993</v>
      </c>
      <c r="L55" s="3">
        <f t="shared" si="169"/>
        <v>0.30967923946999998</v>
      </c>
      <c r="M55" s="5">
        <f t="shared" si="170"/>
        <v>0.28976892376168473</v>
      </c>
      <c r="N55" s="5">
        <f t="shared" si="171"/>
        <v>0.26919308410960968</v>
      </c>
      <c r="O55" s="5">
        <f t="shared" si="172"/>
        <v>8.9735419932558916E-2</v>
      </c>
      <c r="P55" s="5">
        <f t="shared" si="173"/>
        <v>8.3363509557647653E-2</v>
      </c>
      <c r="Q55" s="5">
        <f t="shared" si="174"/>
        <v>0.1250391442804282</v>
      </c>
      <c r="R55" s="5">
        <f t="shared" si="175"/>
        <v>1.3894598299117961E-2</v>
      </c>
      <c r="S55" s="5">
        <f t="shared" si="176"/>
        <v>5.9957039522667071E-3</v>
      </c>
      <c r="T55" s="5">
        <f t="shared" si="177"/>
        <v>3.8722027104742603E-2</v>
      </c>
      <c r="U55" s="5">
        <f t="shared" si="178"/>
        <v>1.29079741196812E-2</v>
      </c>
      <c r="V55" s="5">
        <f t="shared" si="179"/>
        <v>1.9165575001436596E-4</v>
      </c>
      <c r="W55" s="5">
        <f t="shared" si="180"/>
        <v>3.8720131943200523E-2</v>
      </c>
      <c r="X55" s="5">
        <f t="shared" si="181"/>
        <v>1.199082101234839E-2</v>
      </c>
      <c r="Y55" s="5">
        <f t="shared" si="182"/>
        <v>1.8566541658624723E-3</v>
      </c>
      <c r="Z55" s="5">
        <f t="shared" si="183"/>
        <v>1.4342895446706693E-3</v>
      </c>
      <c r="AA55" s="5">
        <f t="shared" si="184"/>
        <v>1.3324438694937728E-3</v>
      </c>
      <c r="AB55" s="5">
        <f t="shared" si="185"/>
        <v>6.1891501334174258E-4</v>
      </c>
      <c r="AC55" s="5">
        <f t="shared" si="186"/>
        <v>3.4460855353058844E-6</v>
      </c>
      <c r="AD55" s="5">
        <f t="shared" si="187"/>
        <v>8.9926756116655987E-3</v>
      </c>
      <c r="AE55" s="5">
        <f t="shared" si="188"/>
        <v>2.7848449442210194E-3</v>
      </c>
      <c r="AF55" s="5">
        <f t="shared" si="189"/>
        <v>4.3120433218411992E-4</v>
      </c>
      <c r="AG55" s="5">
        <f t="shared" si="190"/>
        <v>4.4511676548982521E-5</v>
      </c>
      <c r="AH55" s="5">
        <f t="shared" si="191"/>
        <v>1.1104242384334632E-4</v>
      </c>
      <c r="AI55" s="5">
        <f t="shared" si="192"/>
        <v>1.0315755103532384E-4</v>
      </c>
      <c r="AJ55" s="5">
        <f t="shared" si="193"/>
        <v>4.7916282657058925E-5</v>
      </c>
      <c r="AK55" s="5">
        <f t="shared" si="194"/>
        <v>1.483795172612532E-5</v>
      </c>
      <c r="AL55" s="5">
        <f t="shared" si="195"/>
        <v>3.96561205707773E-8</v>
      </c>
      <c r="AM55" s="5">
        <f t="shared" si="196"/>
        <v>1.6708251877916693E-3</v>
      </c>
      <c r="AN55" s="5">
        <f t="shared" si="197"/>
        <v>5.1741987344264403E-4</v>
      </c>
      <c r="AO55" s="5">
        <f t="shared" si="198"/>
        <v>8.0117096447190829E-5</v>
      </c>
      <c r="AP55" s="5">
        <f t="shared" si="199"/>
        <v>8.2702004987702341E-6</v>
      </c>
      <c r="AQ55" s="5">
        <f t="shared" si="200"/>
        <v>6.4027735018089504E-7</v>
      </c>
      <c r="AR55" s="5">
        <f t="shared" si="201"/>
        <v>6.8775066729425785E-6</v>
      </c>
      <c r="AS55" s="5">
        <f t="shared" si="202"/>
        <v>6.3891503900413619E-6</v>
      </c>
      <c r="AT55" s="5">
        <f t="shared" si="203"/>
        <v>2.9677355942935123E-6</v>
      </c>
      <c r="AU55" s="5">
        <f t="shared" si="204"/>
        <v>9.1900112116781284E-7</v>
      </c>
      <c r="AV55" s="5">
        <f t="shared" si="205"/>
        <v>2.1343622954441888E-7</v>
      </c>
      <c r="AW55" s="5">
        <f t="shared" si="206"/>
        <v>3.1690705508312752E-10</v>
      </c>
      <c r="AX55" s="5">
        <f t="shared" si="207"/>
        <v>2.5869727475191356E-4</v>
      </c>
      <c r="AY55" s="5">
        <f t="shared" si="208"/>
        <v>8.01131752981342E-5</v>
      </c>
      <c r="AZ55" s="5">
        <f t="shared" si="209"/>
        <v>1.2404693598926495E-5</v>
      </c>
      <c r="BA55" s="5">
        <f t="shared" si="210"/>
        <v>1.2804920265246452E-6</v>
      </c>
      <c r="BB55" s="5">
        <f t="shared" si="211"/>
        <v>9.9135449230387782E-8</v>
      </c>
      <c r="BC55" s="5">
        <f t="shared" si="212"/>
        <v>6.1400381044366581E-9</v>
      </c>
      <c r="BD55" s="5">
        <f t="shared" si="213"/>
        <v>3.5497017265445137E-7</v>
      </c>
      <c r="BE55" s="5">
        <f t="shared" si="214"/>
        <v>3.2976453894124388E-7</v>
      </c>
      <c r="BF55" s="5">
        <f t="shared" si="215"/>
        <v>1.5317435029814392E-7</v>
      </c>
      <c r="BG55" s="5">
        <f t="shared" si="216"/>
        <v>4.7432594712554272E-8</v>
      </c>
      <c r="BH55" s="5">
        <f t="shared" si="217"/>
        <v>1.1016128206776666E-8</v>
      </c>
      <c r="BI55" s="5">
        <f t="shared" si="218"/>
        <v>2.0467795431148233E-9</v>
      </c>
      <c r="BJ55" s="8">
        <f t="shared" si="219"/>
        <v>0.50040497272750495</v>
      </c>
      <c r="BK55" s="8">
        <f t="shared" si="220"/>
        <v>0.37940339193856748</v>
      </c>
      <c r="BL55" s="8">
        <f t="shared" si="221"/>
        <v>0.11878457067802779</v>
      </c>
      <c r="BM55" s="8">
        <f t="shared" si="222"/>
        <v>0.12895243208933263</v>
      </c>
      <c r="BN55" s="8">
        <f t="shared" si="223"/>
        <v>0.87099467994104718</v>
      </c>
    </row>
    <row r="56" spans="1:66" x14ac:dyDescent="0.25">
      <c r="A56" t="s">
        <v>341</v>
      </c>
      <c r="B56" t="s">
        <v>132</v>
      </c>
      <c r="C56" t="s">
        <v>134</v>
      </c>
      <c r="D56" t="s">
        <v>69</v>
      </c>
      <c r="E56">
        <f>VLOOKUP(A56,home!$A$2:$E$405,3,FALSE)</f>
        <v>1.3889</v>
      </c>
      <c r="F56">
        <f>VLOOKUP(B56,home!$B$2:$E$405,3,FALSE)</f>
        <v>0.96</v>
      </c>
      <c r="G56">
        <f>VLOOKUP(C56,away!$B$2:$E$405,4,FALSE)</f>
        <v>1.6120000000000001</v>
      </c>
      <c r="H56">
        <f>VLOOKUP(A56,away!$A$2:$E$405,3,FALSE)</f>
        <v>1.3889</v>
      </c>
      <c r="I56">
        <f>VLOOKUP(C56,away!$B$2:$E$405,3,FALSE)</f>
        <v>0.51429999999999998</v>
      </c>
      <c r="J56">
        <f>VLOOKUP(B56,home!$B$2:$E$405,4,FALSE)</f>
        <v>0.1343</v>
      </c>
      <c r="K56" s="3">
        <f t="shared" si="168"/>
        <v>2.1493505279999998</v>
      </c>
      <c r="L56" s="3">
        <f t="shared" si="169"/>
        <v>9.5932003560999998E-2</v>
      </c>
      <c r="M56" s="5">
        <f t="shared" si="170"/>
        <v>0.10589761672759702</v>
      </c>
      <c r="N56" s="5">
        <f t="shared" si="171"/>
        <v>0.22761109842740226</v>
      </c>
      <c r="O56" s="5">
        <f t="shared" si="172"/>
        <v>1.0158970545013251E-2</v>
      </c>
      <c r="P56" s="5">
        <f t="shared" si="173"/>
        <v>2.1835188704860679E-2</v>
      </c>
      <c r="Q56" s="5">
        <f t="shared" si="174"/>
        <v>0.24460801729179854</v>
      </c>
      <c r="R56" s="5">
        <f t="shared" si="175"/>
        <v>4.8728519925015268E-4</v>
      </c>
      <c r="S56" s="5">
        <f t="shared" si="176"/>
        <v>1.1255575916389515E-3</v>
      </c>
      <c r="T56" s="5">
        <f t="shared" si="177"/>
        <v>2.346573718588597E-2</v>
      </c>
      <c r="U56" s="5">
        <f t="shared" si="178"/>
        <v>1.0473467002949006E-3</v>
      </c>
      <c r="V56" s="5">
        <f t="shared" si="179"/>
        <v>2.5786712330777216E-5</v>
      </c>
      <c r="W56" s="5">
        <f t="shared" si="180"/>
        <v>0.17524945703972009</v>
      </c>
      <c r="X56" s="5">
        <f t="shared" si="181"/>
        <v>1.6812031536797743E-2</v>
      </c>
      <c r="Y56" s="5">
        <f t="shared" si="182"/>
        <v>8.0640593462786268E-4</v>
      </c>
      <c r="Z56" s="5">
        <f t="shared" si="183"/>
        <v>1.558208182322941E-5</v>
      </c>
      <c r="AA56" s="5">
        <f t="shared" si="184"/>
        <v>3.3491355794097331E-5</v>
      </c>
      <c r="AB56" s="5">
        <f t="shared" si="185"/>
        <v>3.5992331629739481E-5</v>
      </c>
      <c r="AC56" s="5">
        <f t="shared" si="186"/>
        <v>3.3231256001070201E-7</v>
      </c>
      <c r="AD56" s="5">
        <f t="shared" si="187"/>
        <v>9.416812825500892E-2</v>
      </c>
      <c r="AE56" s="5">
        <f t="shared" si="188"/>
        <v>9.0337372150922218E-3</v>
      </c>
      <c r="AF56" s="5">
        <f t="shared" si="189"/>
        <v>4.3331225534368255E-4</v>
      </c>
      <c r="AG56" s="5">
        <f t="shared" si="190"/>
        <v>1.385617094088503E-5</v>
      </c>
      <c r="AH56" s="5">
        <f t="shared" si="191"/>
        <v>3.7370508223845944E-7</v>
      </c>
      <c r="AI56" s="5">
        <f t="shared" si="192"/>
        <v>8.0322321582551612E-7</v>
      </c>
      <c r="AJ56" s="5">
        <f t="shared" si="193"/>
        <v>8.6320412151821568E-7</v>
      </c>
      <c r="AK56" s="5">
        <f t="shared" si="194"/>
        <v>6.1844274478565082E-7</v>
      </c>
      <c r="AL56" s="5">
        <f t="shared" si="195"/>
        <v>2.7408010420079921E-9</v>
      </c>
      <c r="AM56" s="5">
        <f t="shared" si="196"/>
        <v>4.0480063237135031E-2</v>
      </c>
      <c r="AN56" s="5">
        <f t="shared" si="197"/>
        <v>3.8833335706143432E-3</v>
      </c>
      <c r="AO56" s="5">
        <f t="shared" si="198"/>
        <v>1.86267984962363E-4</v>
      </c>
      <c r="AP56" s="5">
        <f t="shared" si="199"/>
        <v>5.9563536655698992E-6</v>
      </c>
      <c r="AQ56" s="5">
        <f t="shared" si="200"/>
        <v>1.4285123526400679E-7</v>
      </c>
      <c r="AR56" s="5">
        <f t="shared" si="201"/>
        <v>7.1700554560127438E-9</v>
      </c>
      <c r="AS56" s="5">
        <f t="shared" si="202"/>
        <v>1.5410962480170268E-8</v>
      </c>
      <c r="AT56" s="5">
        <f t="shared" si="203"/>
        <v>1.656178017187108E-8</v>
      </c>
      <c r="AU56" s="5">
        <f t="shared" si="204"/>
        <v>1.1865690319010343E-8</v>
      </c>
      <c r="AV56" s="5">
        <f t="shared" si="205"/>
        <v>6.3758819380623427E-9</v>
      </c>
      <c r="AW56" s="5">
        <f t="shared" si="206"/>
        <v>1.5698052358929282E-11</v>
      </c>
      <c r="AX56" s="5">
        <f t="shared" si="207"/>
        <v>1.4500974215368256E-2</v>
      </c>
      <c r="AY56" s="5">
        <f t="shared" si="208"/>
        <v>1.3911075100666768E-3</v>
      </c>
      <c r="AZ56" s="5">
        <f t="shared" si="209"/>
        <v>6.6725865304725139E-5</v>
      </c>
      <c r="BA56" s="5">
        <f t="shared" si="210"/>
        <v>2.1337153160078991E-6</v>
      </c>
      <c r="BB56" s="5">
        <f t="shared" si="211"/>
        <v>5.1172896323357525E-8</v>
      </c>
      <c r="BC56" s="5">
        <f t="shared" si="212"/>
        <v>9.818236944638042E-10</v>
      </c>
      <c r="BD56" s="5">
        <f t="shared" si="213"/>
        <v>1.1463963092313015E-10</v>
      </c>
      <c r="BE56" s="5">
        <f t="shared" si="214"/>
        <v>2.4640075125435486E-10</v>
      </c>
      <c r="BF56" s="5">
        <f t="shared" si="215"/>
        <v>2.648007924040722E-10</v>
      </c>
      <c r="BG56" s="5">
        <f t="shared" si="216"/>
        <v>1.8971657432283695E-10</v>
      </c>
      <c r="BH56" s="5">
        <f t="shared" si="217"/>
        <v>1.0194185479778521E-10</v>
      </c>
      <c r="BI56" s="5">
        <f t="shared" si="218"/>
        <v>4.3821755886983795E-11</v>
      </c>
      <c r="BJ56" s="8">
        <f t="shared" si="219"/>
        <v>0.85271853877100645</v>
      </c>
      <c r="BK56" s="8">
        <f t="shared" si="220"/>
        <v>0.13027559229985516</v>
      </c>
      <c r="BL56" s="8">
        <f t="shared" si="221"/>
        <v>1.1765803052838234E-2</v>
      </c>
      <c r="BM56" s="8">
        <f t="shared" si="222"/>
        <v>0.38278623181523241</v>
      </c>
      <c r="BN56" s="8">
        <f t="shared" si="223"/>
        <v>0.61059817689592188</v>
      </c>
    </row>
    <row r="57" spans="1:66" x14ac:dyDescent="0.25">
      <c r="A57" t="s">
        <v>341</v>
      </c>
      <c r="B57" t="s">
        <v>145</v>
      </c>
      <c r="C57" t="s">
        <v>137</v>
      </c>
      <c r="D57" t="s">
        <v>69</v>
      </c>
      <c r="E57">
        <f>VLOOKUP(A57,home!$A$2:$E$405,3,FALSE)</f>
        <v>1.3889</v>
      </c>
      <c r="F57">
        <f>VLOOKUP(B57,home!$B$2:$E$405,3,FALSE)</f>
        <v>0.72</v>
      </c>
      <c r="G57">
        <f>VLOOKUP(C57,away!$B$2:$E$405,4,FALSE)</f>
        <v>0.46060000000000001</v>
      </c>
      <c r="H57">
        <f>VLOOKUP(A57,away!$A$2:$E$405,3,FALSE)</f>
        <v>1.3889</v>
      </c>
      <c r="I57">
        <f>VLOOKUP(C57,away!$B$2:$E$405,3,FALSE)</f>
        <v>0.82289999999999996</v>
      </c>
      <c r="J57">
        <f>VLOOKUP(B57,home!$B$2:$E$405,4,FALSE)</f>
        <v>1.2090000000000001</v>
      </c>
      <c r="K57" s="3">
        <f t="shared" si="168"/>
        <v>0.46060368480000002</v>
      </c>
      <c r="L57" s="3">
        <f t="shared" si="169"/>
        <v>1.38179730429</v>
      </c>
      <c r="M57" s="5">
        <f t="shared" si="170"/>
        <v>0.15843656460465619</v>
      </c>
      <c r="N57" s="5">
        <f t="shared" si="171"/>
        <v>7.2976465463957904E-2</v>
      </c>
      <c r="O57" s="5">
        <f t="shared" si="172"/>
        <v>0.21892721787168234</v>
      </c>
      <c r="P57" s="5">
        <f t="shared" si="173"/>
        <v>0.10083868325470931</v>
      </c>
      <c r="Q57" s="5">
        <f t="shared" si="174"/>
        <v>1.6806614448189473E-2</v>
      </c>
      <c r="R57" s="5">
        <f t="shared" si="175"/>
        <v>0.15125651974540011</v>
      </c>
      <c r="S57" s="5">
        <f t="shared" si="176"/>
        <v>1.604497053113451E-2</v>
      </c>
      <c r="T57" s="5">
        <f t="shared" si="177"/>
        <v>2.3223334538749578E-2</v>
      </c>
      <c r="U57" s="5">
        <f t="shared" si="178"/>
        <v>6.966931034475525E-2</v>
      </c>
      <c r="V57" s="5">
        <f t="shared" si="179"/>
        <v>1.1346663184568309E-3</v>
      </c>
      <c r="W57" s="5">
        <f t="shared" si="180"/>
        <v>2.5803961812829964E-3</v>
      </c>
      <c r="X57" s="5">
        <f t="shared" si="181"/>
        <v>3.5655844872970544E-3</v>
      </c>
      <c r="Y57" s="5">
        <f t="shared" si="182"/>
        <v>2.4634575163826559E-3</v>
      </c>
      <c r="Z57" s="5">
        <f t="shared" si="183"/>
        <v>6.9668617080160353E-2</v>
      </c>
      <c r="AA57" s="5">
        <f t="shared" si="184"/>
        <v>3.2089621742042072E-2</v>
      </c>
      <c r="AB57" s="5">
        <f t="shared" si="185"/>
        <v>7.3902990091113856E-3</v>
      </c>
      <c r="AC57" s="5">
        <f t="shared" si="186"/>
        <v>4.5135673767984568E-5</v>
      </c>
      <c r="AD57" s="5">
        <f t="shared" si="187"/>
        <v>2.9713499733569922E-4</v>
      </c>
      <c r="AE57" s="5">
        <f t="shared" si="188"/>
        <v>4.105803383286855E-4</v>
      </c>
      <c r="AF57" s="5">
        <f t="shared" si="189"/>
        <v>2.8366940234852696E-4</v>
      </c>
      <c r="AG57" s="5">
        <f t="shared" si="190"/>
        <v>1.3065787182491665E-4</v>
      </c>
      <c r="AH57" s="5">
        <f t="shared" si="191"/>
        <v>2.4066976818744468E-2</v>
      </c>
      <c r="AI57" s="5">
        <f t="shared" si="192"/>
        <v>1.1085338204709883E-2</v>
      </c>
      <c r="AJ57" s="5">
        <f t="shared" si="193"/>
        <v>2.5529738121717938E-3</v>
      </c>
      <c r="AK57" s="5">
        <f t="shared" si="194"/>
        <v>3.919697150280771E-4</v>
      </c>
      <c r="AL57" s="5">
        <f t="shared" si="195"/>
        <v>1.149083716106761E-6</v>
      </c>
      <c r="AM57" s="5">
        <f t="shared" si="196"/>
        <v>2.7372294931172263E-5</v>
      </c>
      <c r="AN57" s="5">
        <f t="shared" si="197"/>
        <v>3.7822963348124659E-5</v>
      </c>
      <c r="AO57" s="5">
        <f t="shared" si="198"/>
        <v>2.6131834397349067E-5</v>
      </c>
      <c r="AP57" s="5">
        <f t="shared" si="199"/>
        <v>1.2036299442136547E-5</v>
      </c>
      <c r="AQ57" s="5">
        <f t="shared" si="200"/>
        <v>4.15793153069288E-6</v>
      </c>
      <c r="AR57" s="5">
        <f t="shared" si="201"/>
        <v>6.6511367381101938E-3</v>
      </c>
      <c r="AS57" s="5">
        <f t="shared" si="202"/>
        <v>3.063538089682208E-3</v>
      </c>
      <c r="AT57" s="5">
        <f t="shared" si="203"/>
        <v>7.0553846631638884E-4</v>
      </c>
      <c r="AU57" s="5">
        <f t="shared" si="204"/>
        <v>1.0832453911782311E-4</v>
      </c>
      <c r="AV57" s="5">
        <f t="shared" si="205"/>
        <v>1.2473670467982768E-5</v>
      </c>
      <c r="AW57" s="5">
        <f t="shared" si="206"/>
        <v>2.0315191405673501E-8</v>
      </c>
      <c r="AX57" s="5">
        <f t="shared" si="207"/>
        <v>2.1012966511217164E-6</v>
      </c>
      <c r="AY57" s="5">
        <f t="shared" si="208"/>
        <v>2.9035660480335922E-6</v>
      </c>
      <c r="AZ57" s="5">
        <f t="shared" si="209"/>
        <v>2.0060698690003935E-6</v>
      </c>
      <c r="BA57" s="5">
        <f t="shared" si="210"/>
        <v>9.2399397906737907E-7</v>
      </c>
      <c r="BB57" s="5">
        <f t="shared" si="211"/>
        <v>3.1919309736387392E-7</v>
      </c>
      <c r="BC57" s="5">
        <f t="shared" si="212"/>
        <v>8.821203229707516E-8</v>
      </c>
      <c r="BD57" s="5">
        <f t="shared" si="213"/>
        <v>1.5317538025308099E-3</v>
      </c>
      <c r="BE57" s="5">
        <f t="shared" si="214"/>
        <v>7.055314456521027E-4</v>
      </c>
      <c r="BF57" s="5">
        <f t="shared" si="215"/>
        <v>1.6248519180481468E-4</v>
      </c>
      <c r="BG57" s="5">
        <f t="shared" si="216"/>
        <v>2.4947092690244132E-5</v>
      </c>
      <c r="BH57" s="5">
        <f t="shared" si="217"/>
        <v>2.8726807045433982E-6</v>
      </c>
      <c r="BI57" s="5">
        <f t="shared" si="218"/>
        <v>2.6463346355331E-7</v>
      </c>
      <c r="BJ57" s="8">
        <f t="shared" si="219"/>
        <v>0.1228537589010239</v>
      </c>
      <c r="BK57" s="8">
        <f t="shared" si="220"/>
        <v>0.27650407303248897</v>
      </c>
      <c r="BL57" s="8">
        <f t="shared" si="221"/>
        <v>0.53039909361418613</v>
      </c>
      <c r="BM57" s="8">
        <f t="shared" si="222"/>
        <v>0.28018059398840717</v>
      </c>
      <c r="BN57" s="8">
        <f t="shared" si="223"/>
        <v>0.71924206538859525</v>
      </c>
    </row>
    <row r="58" spans="1:66" x14ac:dyDescent="0.25">
      <c r="A58" t="s">
        <v>341</v>
      </c>
      <c r="B58" t="s">
        <v>141</v>
      </c>
      <c r="C58" t="s">
        <v>144</v>
      </c>
      <c r="D58" t="s">
        <v>69</v>
      </c>
      <c r="E58">
        <f>VLOOKUP(A58,home!$A$2:$E$405,3,FALSE)</f>
        <v>1.3889</v>
      </c>
      <c r="F58">
        <f>VLOOKUP(B58,home!$B$2:$E$405,3,FALSE)</f>
        <v>1.32</v>
      </c>
      <c r="G58">
        <f>VLOOKUP(C58,away!$B$2:$E$405,4,FALSE)</f>
        <v>2.1877</v>
      </c>
      <c r="H58">
        <f>VLOOKUP(A58,away!$A$2:$E$405,3,FALSE)</f>
        <v>1.3889</v>
      </c>
      <c r="I58">
        <f>VLOOKUP(C58,away!$B$2:$E$405,3,FALSE)</f>
        <v>0.92569999999999997</v>
      </c>
      <c r="J58">
        <f>VLOOKUP(B58,home!$B$2:$E$405,4,FALSE)</f>
        <v>0.1343</v>
      </c>
      <c r="K58" s="3">
        <f t="shared" si="168"/>
        <v>4.0108154196000001</v>
      </c>
      <c r="L58" s="3">
        <f t="shared" si="169"/>
        <v>0.17267014523900001</v>
      </c>
      <c r="M58" s="5">
        <f t="shared" si="170"/>
        <v>1.5245276450807527E-2</v>
      </c>
      <c r="N58" s="5">
        <f t="shared" si="171"/>
        <v>6.1145989864963599E-2</v>
      </c>
      <c r="O58" s="5">
        <f t="shared" si="172"/>
        <v>2.6324040989696425E-3</v>
      </c>
      <c r="P58" s="5">
        <f t="shared" si="173"/>
        <v>1.0558086950765688E-2</v>
      </c>
      <c r="Q58" s="5">
        <f t="shared" si="174"/>
        <v>0.12262263949855064</v>
      </c>
      <c r="R58" s="5">
        <f t="shared" si="175"/>
        <v>2.2726879904841354E-4</v>
      </c>
      <c r="S58" s="5">
        <f t="shared" si="176"/>
        <v>1.8279957142729286E-3</v>
      </c>
      <c r="T58" s="5">
        <f t="shared" si="177"/>
        <v>2.1173268971804278E-2</v>
      </c>
      <c r="U58" s="5">
        <f t="shared" si="178"/>
        <v>9.1153320361735102E-4</v>
      </c>
      <c r="V58" s="5">
        <f t="shared" si="179"/>
        <v>1.4066388044991482E-4</v>
      </c>
      <c r="W58" s="5">
        <f t="shared" si="180"/>
        <v>0.16393892443094638</v>
      </c>
      <c r="X58" s="5">
        <f t="shared" si="181"/>
        <v>2.8307357891816959E-2</v>
      </c>
      <c r="Y58" s="5">
        <f t="shared" si="182"/>
        <v>2.4439177992561937E-3</v>
      </c>
      <c r="Z58" s="5">
        <f t="shared" si="183"/>
        <v>1.3080845513327567E-5</v>
      </c>
      <c r="AA58" s="5">
        <f t="shared" si="184"/>
        <v>5.2464856886259693E-5</v>
      </c>
      <c r="AB58" s="5">
        <f t="shared" si="185"/>
        <v>1.0521342849325879E-4</v>
      </c>
      <c r="AC58" s="5">
        <f t="shared" si="186"/>
        <v>6.0885312797314137E-6</v>
      </c>
      <c r="AD58" s="5">
        <f t="shared" si="187"/>
        <v>0.16438219149506972</v>
      </c>
      <c r="AE58" s="5">
        <f t="shared" si="188"/>
        <v>2.8383896880158799E-2</v>
      </c>
      <c r="AF58" s="5">
        <f t="shared" si="189"/>
        <v>2.4505257983729097E-3</v>
      </c>
      <c r="AG58" s="5">
        <f t="shared" si="190"/>
        <v>1.4104421517232234E-4</v>
      </c>
      <c r="AH58" s="5">
        <f t="shared" si="191"/>
        <v>5.6466787365879787E-7</v>
      </c>
      <c r="AI58" s="5">
        <f t="shared" si="192"/>
        <v>2.2647786146234514E-6</v>
      </c>
      <c r="AJ58" s="5">
        <f t="shared" si="193"/>
        <v>4.5418044947560318E-6</v>
      </c>
      <c r="AK58" s="5">
        <f t="shared" si="194"/>
        <v>6.0721131667920287E-6</v>
      </c>
      <c r="AL58" s="5">
        <f t="shared" si="195"/>
        <v>1.6866402616255846E-7</v>
      </c>
      <c r="AM58" s="5">
        <f t="shared" si="196"/>
        <v>0.13186132567121309</v>
      </c>
      <c r="AN58" s="5">
        <f t="shared" si="197"/>
        <v>2.2768514255055442E-2</v>
      </c>
      <c r="AO58" s="5">
        <f t="shared" si="198"/>
        <v>1.9657213316483326E-3</v>
      </c>
      <c r="AP58" s="5">
        <f t="shared" si="199"/>
        <v>1.1314046261170612E-4</v>
      </c>
      <c r="AQ58" s="5">
        <f t="shared" si="200"/>
        <v>4.8839950278927338E-6</v>
      </c>
      <c r="AR58" s="5">
        <f t="shared" si="201"/>
        <v>1.9500256751292388E-8</v>
      </c>
      <c r="AS58" s="5">
        <f t="shared" si="202"/>
        <v>7.8211930464242529E-8</v>
      </c>
      <c r="AT58" s="5">
        <f t="shared" si="203"/>
        <v>1.5684680835133343E-7</v>
      </c>
      <c r="AU58" s="5">
        <f t="shared" si="204"/>
        <v>2.0969453248352478E-7</v>
      </c>
      <c r="AV58" s="5">
        <f t="shared" si="205"/>
        <v>2.1026151607268358E-7</v>
      </c>
      <c r="AW58" s="5">
        <f t="shared" si="206"/>
        <v>3.2446652127091891E-9</v>
      </c>
      <c r="AX58" s="5">
        <f t="shared" si="207"/>
        <v>8.8145239708499815E-2</v>
      </c>
      <c r="AY58" s="5">
        <f t="shared" si="208"/>
        <v>1.5220051342593133E-2</v>
      </c>
      <c r="AZ58" s="5">
        <f t="shared" si="209"/>
        <v>1.3140242379352967E-3</v>
      </c>
      <c r="BA58" s="5">
        <f t="shared" si="210"/>
        <v>7.5630918670618045E-5</v>
      </c>
      <c r="BB58" s="5">
        <f t="shared" si="211"/>
        <v>3.2648004278536521E-6</v>
      </c>
      <c r="BC58" s="5">
        <f t="shared" si="212"/>
        <v>1.127467128107679E-7</v>
      </c>
      <c r="BD58" s="5">
        <f t="shared" si="213"/>
        <v>5.6118536090724168E-10</v>
      </c>
      <c r="BE58" s="5">
        <f t="shared" si="214"/>
        <v>2.2508108987805562E-9</v>
      </c>
      <c r="BF58" s="5">
        <f t="shared" si="215"/>
        <v>4.5137935297163943E-9</v>
      </c>
      <c r="BG58" s="5">
        <f t="shared" si="216"/>
        <v>6.0346642299590768E-9</v>
      </c>
      <c r="BH58" s="5">
        <f t="shared" si="217"/>
        <v>6.0509810864071069E-9</v>
      </c>
      <c r="BI58" s="5">
        <f t="shared" si="218"/>
        <v>4.8538736490139149E-9</v>
      </c>
      <c r="BJ58" s="8">
        <f t="shared" si="219"/>
        <v>0.85646166631650766</v>
      </c>
      <c r="BK58" s="8">
        <f t="shared" si="220"/>
        <v>4.2998331534195078E-2</v>
      </c>
      <c r="BL58" s="8">
        <f t="shared" si="221"/>
        <v>3.9430265315176334E-3</v>
      </c>
      <c r="BM58" s="8">
        <f t="shared" si="222"/>
        <v>0.67576439146670042</v>
      </c>
      <c r="BN58" s="8">
        <f t="shared" si="223"/>
        <v>0.21243166566310551</v>
      </c>
    </row>
    <row r="59" spans="1:66" x14ac:dyDescent="0.25">
      <c r="A59" t="s">
        <v>341</v>
      </c>
      <c r="B59" t="s">
        <v>130</v>
      </c>
      <c r="C59" t="s">
        <v>142</v>
      </c>
      <c r="D59" t="s">
        <v>69</v>
      </c>
      <c r="E59">
        <f>VLOOKUP(A59,home!$A$2:$E$405,3,FALSE)</f>
        <v>1.3889</v>
      </c>
      <c r="F59">
        <f>VLOOKUP(B59,home!$B$2:$E$405,3,FALSE)</f>
        <v>1.08</v>
      </c>
      <c r="G59">
        <f>VLOOKUP(C59,away!$B$2:$E$405,4,FALSE)</f>
        <v>0.69089999999999996</v>
      </c>
      <c r="H59">
        <f>VLOOKUP(A59,away!$A$2:$E$405,3,FALSE)</f>
        <v>1.3889</v>
      </c>
      <c r="I59">
        <f>VLOOKUP(C59,away!$B$2:$E$405,3,FALSE)</f>
        <v>0.82289999999999996</v>
      </c>
      <c r="J59">
        <f>VLOOKUP(B59,home!$B$2:$E$405,4,FALSE)</f>
        <v>0.5373</v>
      </c>
      <c r="K59" s="3">
        <f t="shared" si="168"/>
        <v>1.0363582908</v>
      </c>
      <c r="L59" s="3">
        <f t="shared" si="169"/>
        <v>0.61409403771299997</v>
      </c>
      <c r="M59" s="5">
        <f t="shared" si="170"/>
        <v>0.19196305861501367</v>
      </c>
      <c r="N59" s="5">
        <f t="shared" si="171"/>
        <v>0.19894250732299579</v>
      </c>
      <c r="O59" s="5">
        <f t="shared" si="172"/>
        <v>0.11788336975663102</v>
      </c>
      <c r="P59" s="5">
        <f t="shared" si="173"/>
        <v>0.12216940759472654</v>
      </c>
      <c r="Q59" s="5">
        <f t="shared" si="174"/>
        <v>0.10308785842836318</v>
      </c>
      <c r="R59" s="5">
        <f t="shared" si="175"/>
        <v>3.6195737256532044E-2</v>
      </c>
      <c r="S59" s="5">
        <f t="shared" si="176"/>
        <v>1.9437807799754306E-2</v>
      </c>
      <c r="T59" s="5">
        <f t="shared" si="177"/>
        <v>6.3305639221459653E-2</v>
      </c>
      <c r="U59" s="5">
        <f t="shared" si="178"/>
        <v>3.7511752397425428E-2</v>
      </c>
      <c r="V59" s="5">
        <f t="shared" si="179"/>
        <v>1.3745153080605452E-3</v>
      </c>
      <c r="W59" s="5">
        <f t="shared" si="180"/>
        <v>3.5611985587683616E-2</v>
      </c>
      <c r="X59" s="5">
        <f t="shared" si="181"/>
        <v>2.1869108020517794E-2</v>
      </c>
      <c r="Y59" s="5">
        <f t="shared" si="182"/>
        <v>6.7148444227507617E-3</v>
      </c>
      <c r="Z59" s="5">
        <f t="shared" si="183"/>
        <v>7.4091954799542122E-3</v>
      </c>
      <c r="AA59" s="5">
        <f t="shared" si="184"/>
        <v>7.6785811638084324E-3</v>
      </c>
      <c r="AB59" s="5">
        <f t="shared" si="185"/>
        <v>3.9788806253467906E-3</v>
      </c>
      <c r="AC59" s="5">
        <f t="shared" si="186"/>
        <v>5.467318885700772E-5</v>
      </c>
      <c r="AD59" s="5">
        <f t="shared" si="187"/>
        <v>9.2266941289115053E-3</v>
      </c>
      <c r="AE59" s="5">
        <f t="shared" si="188"/>
        <v>5.6660578523660965E-3</v>
      </c>
      <c r="AF59" s="5">
        <f t="shared" si="189"/>
        <v>1.7397461722374725E-3</v>
      </c>
      <c r="AG59" s="5">
        <f t="shared" si="190"/>
        <v>3.5612258383501544E-4</v>
      </c>
      <c r="AH59" s="5">
        <f t="shared" si="191"/>
        <v>1.1374856921224973E-3</v>
      </c>
      <c r="AI59" s="5">
        <f t="shared" si="192"/>
        <v>1.1788427276975262E-3</v>
      </c>
      <c r="AJ59" s="5">
        <f t="shared" si="193"/>
        <v>6.1085171719930898E-4</v>
      </c>
      <c r="AK59" s="5">
        <f t="shared" si="194"/>
        <v>2.1102041385630697E-4</v>
      </c>
      <c r="AL59" s="5">
        <f t="shared" si="195"/>
        <v>1.3918075992675058E-6</v>
      </c>
      <c r="AM59" s="5">
        <f t="shared" si="196"/>
        <v>1.912432191434625E-3</v>
      </c>
      <c r="AN59" s="5">
        <f t="shared" si="197"/>
        <v>1.1744132062904097E-3</v>
      </c>
      <c r="AO59" s="5">
        <f t="shared" si="198"/>
        <v>3.6060007389717401E-4</v>
      </c>
      <c r="AP59" s="5">
        <f t="shared" si="199"/>
        <v>7.3814118459707289E-5</v>
      </c>
      <c r="AQ59" s="5">
        <f t="shared" si="200"/>
        <v>1.1332202511286829E-5</v>
      </c>
      <c r="AR59" s="5">
        <f t="shared" si="201"/>
        <v>1.3970463630325419E-4</v>
      </c>
      <c r="AS59" s="5">
        <f t="shared" si="202"/>
        <v>1.4478405809607611E-4</v>
      </c>
      <c r="AT59" s="5">
        <f t="shared" si="203"/>
        <v>7.5024079491768669E-5</v>
      </c>
      <c r="AU59" s="5">
        <f t="shared" si="204"/>
        <v>2.5917275596977574E-5</v>
      </c>
      <c r="AV59" s="5">
        <f t="shared" si="205"/>
        <v>6.714895859969055E-6</v>
      </c>
      <c r="AW59" s="5">
        <f t="shared" si="206"/>
        <v>2.4604894630817914E-8</v>
      </c>
      <c r="AX59" s="5">
        <f t="shared" si="207"/>
        <v>3.3032749286434758E-4</v>
      </c>
      <c r="AY59" s="5">
        <f t="shared" si="208"/>
        <v>2.0285214386067937E-4</v>
      </c>
      <c r="AZ59" s="5">
        <f t="shared" si="209"/>
        <v>6.2285146041071466E-5</v>
      </c>
      <c r="BA59" s="5">
        <f t="shared" si="210"/>
        <v>1.2749645607301822E-5</v>
      </c>
      <c r="BB59" s="5">
        <f t="shared" si="211"/>
        <v>1.9573703375994464E-6</v>
      </c>
      <c r="BC59" s="5">
        <f t="shared" si="212"/>
        <v>2.4040189078322048E-7</v>
      </c>
      <c r="BD59" s="5">
        <f t="shared" si="213"/>
        <v>1.4298630699115253E-5</v>
      </c>
      <c r="BE59" s="5">
        <f t="shared" si="214"/>
        <v>1.4818504472115492E-5</v>
      </c>
      <c r="BF59" s="5">
        <f t="shared" si="215"/>
        <v>7.6786399834668815E-6</v>
      </c>
      <c r="BG59" s="5">
        <f t="shared" si="216"/>
        <v>2.6526074029780933E-6</v>
      </c>
      <c r="BH59" s="5">
        <f t="shared" si="217"/>
        <v>6.8726291857845068E-7</v>
      </c>
      <c r="BI59" s="5">
        <f t="shared" si="218"/>
        <v>1.4245012472563659E-7</v>
      </c>
      <c r="BJ59" s="8">
        <f t="shared" si="219"/>
        <v>0.45066356773431582</v>
      </c>
      <c r="BK59" s="8">
        <f t="shared" si="220"/>
        <v>0.33520370645787201</v>
      </c>
      <c r="BL59" s="8">
        <f t="shared" si="221"/>
        <v>0.20681894479156837</v>
      </c>
      <c r="BM59" s="8">
        <f t="shared" si="222"/>
        <v>0.22965064795048215</v>
      </c>
      <c r="BN59" s="8">
        <f t="shared" si="223"/>
        <v>0.77024193897426219</v>
      </c>
    </row>
    <row r="60" spans="1:66" x14ac:dyDescent="0.25">
      <c r="A60" t="s">
        <v>342</v>
      </c>
      <c r="B60" t="s">
        <v>151</v>
      </c>
      <c r="C60" t="s">
        <v>147</v>
      </c>
      <c r="D60" t="s">
        <v>69</v>
      </c>
      <c r="E60">
        <f>VLOOKUP(A60,home!$A$2:$E$405,3,FALSE)</f>
        <v>1.2082999999999999</v>
      </c>
      <c r="F60">
        <f>VLOOKUP(B60,home!$B$2:$E$405,3,FALSE)</f>
        <v>1.1034999999999999</v>
      </c>
      <c r="G60">
        <f>VLOOKUP(C60,away!$B$2:$E$405,4,FALSE)</f>
        <v>1.3332999999999999</v>
      </c>
      <c r="H60">
        <f>VLOOKUP(A60,away!$A$2:$E$405,3,FALSE)</f>
        <v>1.2082999999999999</v>
      </c>
      <c r="I60">
        <f>VLOOKUP(C60,away!$B$2:$E$405,3,FALSE)</f>
        <v>0.8276</v>
      </c>
      <c r="J60">
        <f>VLOOKUP(B60,home!$B$2:$E$405,4,FALSE)</f>
        <v>0.88890000000000002</v>
      </c>
      <c r="K60" s="3">
        <f t="shared" si="168"/>
        <v>1.7777676213649998</v>
      </c>
      <c r="L60" s="3">
        <f t="shared" si="169"/>
        <v>0.88889029321199997</v>
      </c>
      <c r="M60" s="5">
        <f t="shared" si="170"/>
        <v>6.9484059350858191E-2</v>
      </c>
      <c r="N60" s="5">
        <f t="shared" si="171"/>
        <v>0.12352651091495964</v>
      </c>
      <c r="O60" s="5">
        <f t="shared" si="172"/>
        <v>6.1763705889944349E-2</v>
      </c>
      <c r="P60" s="5">
        <f t="shared" si="173"/>
        <v>0.10980151650665379</v>
      </c>
      <c r="Q60" s="5">
        <f t="shared" si="174"/>
        <v>0.10980071574240277</v>
      </c>
      <c r="R60" s="5">
        <f t="shared" si="175"/>
        <v>2.7450579319186177E-2</v>
      </c>
      <c r="S60" s="5">
        <f t="shared" si="176"/>
        <v>4.337819760314586E-2</v>
      </c>
      <c r="T60" s="5">
        <f t="shared" si="177"/>
        <v>9.7600790411151869E-2</v>
      </c>
      <c r="U60" s="5">
        <f t="shared" si="178"/>
        <v>4.8800751101360867E-2</v>
      </c>
      <c r="V60" s="5">
        <f t="shared" si="179"/>
        <v>7.6164421733689253E-3</v>
      </c>
      <c r="W60" s="5">
        <f t="shared" si="180"/>
        <v>6.506671908318197E-2</v>
      </c>
      <c r="X60" s="5">
        <f t="shared" si="181"/>
        <v>5.783717500419245E-2</v>
      </c>
      <c r="Y60" s="5">
        <f t="shared" si="182"/>
        <v>2.5705451724015189E-2</v>
      </c>
      <c r="Z60" s="5">
        <f t="shared" si="183"/>
        <v>8.1335178332902231E-3</v>
      </c>
      <c r="AA60" s="5">
        <f t="shared" si="184"/>
        <v>1.4459504651818165E-2</v>
      </c>
      <c r="AB60" s="5">
        <f t="shared" si="185"/>
        <v>1.285281959548947E-2</v>
      </c>
      <c r="AC60" s="5">
        <f t="shared" si="186"/>
        <v>7.5223809319908117E-4</v>
      </c>
      <c r="AD60" s="5">
        <f t="shared" si="187"/>
        <v>2.891837660363325E-2</v>
      </c>
      <c r="AE60" s="5">
        <f t="shared" si="188"/>
        <v>2.5705264258418601E-2</v>
      </c>
      <c r="AF60" s="5">
        <f t="shared" si="189"/>
        <v>1.1424579941878824E-2</v>
      </c>
      <c r="AG60" s="5">
        <f t="shared" si="190"/>
        <v>3.3850660714535349E-3</v>
      </c>
      <c r="AH60" s="5">
        <f t="shared" si="191"/>
        <v>1.8074512629195937E-3</v>
      </c>
      <c r="AI60" s="5">
        <f t="shared" si="192"/>
        <v>3.2132283324137309E-3</v>
      </c>
      <c r="AJ60" s="5">
        <f t="shared" si="193"/>
        <v>2.8561866447088928E-3</v>
      </c>
      <c r="AK60" s="5">
        <f t="shared" si="194"/>
        <v>1.6925453791795362E-3</v>
      </c>
      <c r="AL60" s="5">
        <f t="shared" si="195"/>
        <v>4.7548680476632236E-5</v>
      </c>
      <c r="AM60" s="5">
        <f t="shared" si="196"/>
        <v>1.0282030717675665E-2</v>
      </c>
      <c r="AN60" s="5">
        <f t="shared" si="197"/>
        <v>9.1395972994495131E-3</v>
      </c>
      <c r="AO60" s="5">
        <f t="shared" si="198"/>
        <v>4.0620496616736394E-3</v>
      </c>
      <c r="AP60" s="5">
        <f t="shared" si="199"/>
        <v>1.2035721716022625E-3</v>
      </c>
      <c r="AQ60" s="5">
        <f t="shared" si="200"/>
        <v>2.6746090512933462E-4</v>
      </c>
      <c r="AR60" s="5">
        <f t="shared" si="201"/>
        <v>3.2132517661259951E-4</v>
      </c>
      <c r="AS60" s="5">
        <f t="shared" si="202"/>
        <v>5.7124149491126952E-4</v>
      </c>
      <c r="AT60" s="5">
        <f t="shared" si="203"/>
        <v>5.0776731681669723E-4</v>
      </c>
      <c r="AU60" s="5">
        <f t="shared" si="204"/>
        <v>3.0089743167470277E-4</v>
      </c>
      <c r="AV60" s="5">
        <f t="shared" si="205"/>
        <v>1.3373142784579343E-4</v>
      </c>
      <c r="AW60" s="5">
        <f t="shared" si="206"/>
        <v>2.0871762502875509E-6</v>
      </c>
      <c r="AX60" s="5">
        <f t="shared" si="207"/>
        <v>3.0465102152940262E-3</v>
      </c>
      <c r="AY60" s="5">
        <f t="shared" si="208"/>
        <v>2.70801335854606E-3</v>
      </c>
      <c r="AZ60" s="5">
        <f t="shared" si="209"/>
        <v>1.2035633941500099E-3</v>
      </c>
      <c r="BA60" s="5">
        <f t="shared" si="210"/>
        <v>3.5661193944174413E-4</v>
      </c>
      <c r="BB60" s="5">
        <f t="shared" si="211"/>
        <v>7.9247222853317962E-5</v>
      </c>
      <c r="BC60" s="5">
        <f t="shared" si="212"/>
        <v>1.4088417431664504E-5</v>
      </c>
      <c r="BD60" s="5">
        <f t="shared" si="213"/>
        <v>4.7603805075928521E-5</v>
      </c>
      <c r="BE60" s="5">
        <f t="shared" si="214"/>
        <v>8.4628503317756549E-5</v>
      </c>
      <c r="BF60" s="5">
        <f t="shared" si="215"/>
        <v>7.5224906521444048E-5</v>
      </c>
      <c r="BG60" s="5">
        <f t="shared" si="216"/>
        <v>4.4577467711344023E-5</v>
      </c>
      <c r="BH60" s="5">
        <f t="shared" si="217"/>
        <v>1.9812094684917777E-5</v>
      </c>
      <c r="BI60" s="5">
        <f t="shared" si="218"/>
        <v>7.0442600884528845E-6</v>
      </c>
      <c r="BJ60" s="8">
        <f t="shared" si="219"/>
        <v>0.58133339505853521</v>
      </c>
      <c r="BK60" s="8">
        <f t="shared" si="220"/>
        <v>0.23378801576624855</v>
      </c>
      <c r="BL60" s="8">
        <f t="shared" si="221"/>
        <v>0.17701062606228166</v>
      </c>
      <c r="BM60" s="8">
        <f t="shared" si="222"/>
        <v>0.49573254081405499</v>
      </c>
      <c r="BN60" s="8">
        <f t="shared" si="223"/>
        <v>0.50182708772400497</v>
      </c>
    </row>
    <row r="61" spans="1:66" x14ac:dyDescent="0.25">
      <c r="A61" t="s">
        <v>342</v>
      </c>
      <c r="B61" t="s">
        <v>153</v>
      </c>
      <c r="C61" t="s">
        <v>152</v>
      </c>
      <c r="D61" t="s">
        <v>69</v>
      </c>
      <c r="E61">
        <f>VLOOKUP(A61,home!$A$2:$E$405,3,FALSE)</f>
        <v>1.2082999999999999</v>
      </c>
      <c r="F61">
        <f>VLOOKUP(B61,home!$B$2:$E$405,3,FALSE)</f>
        <v>0.8276</v>
      </c>
      <c r="G61">
        <f>VLOOKUP(C61,away!$B$2:$E$405,4,FALSE)</f>
        <v>1.7778</v>
      </c>
      <c r="H61">
        <f>VLOOKUP(A61,away!$A$2:$E$405,3,FALSE)</f>
        <v>1.2082999999999999</v>
      </c>
      <c r="I61">
        <f>VLOOKUP(C61,away!$B$2:$E$405,3,FALSE)</f>
        <v>0</v>
      </c>
      <c r="J61">
        <f>VLOOKUP(B61,home!$B$2:$E$405,4,FALSE)</f>
        <v>0.44440000000000002</v>
      </c>
      <c r="K61" s="3">
        <f t="shared" si="168"/>
        <v>1.7777805864239999</v>
      </c>
      <c r="L61" s="3">
        <f t="shared" si="169"/>
        <v>0</v>
      </c>
      <c r="M61" s="5">
        <f t="shared" ref="M61:M78" si="224">_xlfn.POISSON.DIST(0,K61,FALSE) * _xlfn.POISSON.DIST(0,L61,FALSE)</f>
        <v>0.16901284070812289</v>
      </c>
      <c r="N61" s="5">
        <f t="shared" ref="N61:N78" si="225">_xlfn.POISSON.DIST(1,K61,FALSE) * _xlfn.POISSON.DIST(0,L61,FALSE)</f>
        <v>0.30046774706727275</v>
      </c>
      <c r="O61" s="5">
        <f t="shared" ref="O61:O78" si="226">_xlfn.POISSON.DIST(0,K61,FALSE) * _xlfn.POISSON.DIST(1,L61,FALSE)</f>
        <v>0</v>
      </c>
      <c r="P61" s="5">
        <f t="shared" ref="P61:P78" si="227">_xlfn.POISSON.DIST(1,K61,FALSE) * _xlfn.POISSON.DIST(1,L61,FALSE)</f>
        <v>0</v>
      </c>
      <c r="Q61" s="5">
        <f t="shared" ref="Q61:Q78" si="228">_xlfn.POISSON.DIST(2,K61,FALSE) * _xlfn.POISSON.DIST(0,L61,FALSE)</f>
        <v>0.26708286379137725</v>
      </c>
      <c r="R61" s="5">
        <f t="shared" ref="R61:R78" si="229">_xlfn.POISSON.DIST(0,K61,FALSE) * _xlfn.POISSON.DIST(2,L61,FALSE)</f>
        <v>0</v>
      </c>
      <c r="S61" s="5">
        <f t="shared" ref="S61:S78" si="230">_xlfn.POISSON.DIST(2,K61,FALSE) * _xlfn.POISSON.DIST(2,L61,FALSE)</f>
        <v>0</v>
      </c>
      <c r="T61" s="5">
        <f t="shared" ref="T61:T78" si="231">_xlfn.POISSON.DIST(2,K61,FALSE) * _xlfn.POISSON.DIST(1,L61,FALSE)</f>
        <v>0</v>
      </c>
      <c r="U61" s="5">
        <f t="shared" ref="U61:U78" si="232">_xlfn.POISSON.DIST(1,K61,FALSE) * _xlfn.POISSON.DIST(2,L61,FALSE)</f>
        <v>0</v>
      </c>
      <c r="V61" s="5">
        <f t="shared" ref="V61:V78" si="233">_xlfn.POISSON.DIST(3,K61,FALSE) * _xlfn.POISSON.DIST(3,L61,FALSE)</f>
        <v>0</v>
      </c>
      <c r="W61" s="5">
        <f t="shared" ref="W61:W78" si="234">_xlfn.POISSON.DIST(3,K61,FALSE) * _xlfn.POISSON.DIST(0,L61,FALSE)</f>
        <v>0.15827157673827863</v>
      </c>
      <c r="X61" s="5">
        <f t="shared" ref="X61:X78" si="235">_xlfn.POISSON.DIST(3,K61,FALSE) * _xlfn.POISSON.DIST(1,L61,FALSE)</f>
        <v>0</v>
      </c>
      <c r="Y61" s="5">
        <f t="shared" ref="Y61:Y78" si="236">_xlfn.POISSON.DIST(3,K61,FALSE) * _xlfn.POISSON.DIST(2,L61,FALSE)</f>
        <v>0</v>
      </c>
      <c r="Z61" s="5">
        <f t="shared" ref="Z61:Z78" si="237">_xlfn.POISSON.DIST(0,K61,FALSE) * _xlfn.POISSON.DIST(3,L61,FALSE)</f>
        <v>0</v>
      </c>
      <c r="AA61" s="5">
        <f t="shared" ref="AA61:AA78" si="238">_xlfn.POISSON.DIST(1,K61,FALSE) * _xlfn.POISSON.DIST(3,L61,FALSE)</f>
        <v>0</v>
      </c>
      <c r="AB61" s="5">
        <f t="shared" ref="AB61:AB78" si="239">_xlfn.POISSON.DIST(2,K61,FALSE) * _xlfn.POISSON.DIST(3,L61,FALSE)</f>
        <v>0</v>
      </c>
      <c r="AC61" s="5">
        <f t="shared" ref="AC61:AC78" si="240">_xlfn.POISSON.DIST(4,K61,FALSE) * _xlfn.POISSON.DIST(4,L61,FALSE)</f>
        <v>0</v>
      </c>
      <c r="AD61" s="5">
        <f t="shared" ref="AD61:AD78" si="241">_xlfn.POISSON.DIST(4,K61,FALSE) * _xlfn.POISSON.DIST(0,L61,FALSE)</f>
        <v>7.034303412700707E-2</v>
      </c>
      <c r="AE61" s="5">
        <f t="shared" ref="AE61:AE78" si="242">_xlfn.POISSON.DIST(4,K61,FALSE) * _xlfn.POISSON.DIST(1,L61,FALSE)</f>
        <v>0</v>
      </c>
      <c r="AF61" s="5">
        <f t="shared" ref="AF61:AF78" si="243">_xlfn.POISSON.DIST(4,K61,FALSE) * _xlfn.POISSON.DIST(2,L61,FALSE)</f>
        <v>0</v>
      </c>
      <c r="AG61" s="5">
        <f t="shared" ref="AG61:AG78" si="244">_xlfn.POISSON.DIST(4,K61,FALSE) * _xlfn.POISSON.DIST(3,L61,FALSE)</f>
        <v>0</v>
      </c>
      <c r="AH61" s="5">
        <f t="shared" ref="AH61:AH78" si="245">_xlfn.POISSON.DIST(0,K61,FALSE) * _xlfn.POISSON.DIST(4,L61,FALSE)</f>
        <v>0</v>
      </c>
      <c r="AI61" s="5">
        <f t="shared" ref="AI61:AI78" si="246">_xlfn.POISSON.DIST(1,K61,FALSE) * _xlfn.POISSON.DIST(4,L61,FALSE)</f>
        <v>0</v>
      </c>
      <c r="AJ61" s="5">
        <f t="shared" ref="AJ61:AJ78" si="247">_xlfn.POISSON.DIST(2,K61,FALSE) * _xlfn.POISSON.DIST(4,L61,FALSE)</f>
        <v>0</v>
      </c>
      <c r="AK61" s="5">
        <f t="shared" ref="AK61:AK78" si="248">_xlfn.POISSON.DIST(3,K61,FALSE) * _xlfn.POISSON.DIST(4,L61,FALSE)</f>
        <v>0</v>
      </c>
      <c r="AL61" s="5">
        <f t="shared" ref="AL61:AL78" si="249">_xlfn.POISSON.DIST(5,K61,FALSE) * _xlfn.POISSON.DIST(5,L61,FALSE)</f>
        <v>0</v>
      </c>
      <c r="AM61" s="5">
        <f t="shared" ref="AM61:AM78" si="250">_xlfn.POISSON.DIST(5,K61,FALSE) * _xlfn.POISSON.DIST(0,L61,FALSE)</f>
        <v>2.5010896092230797E-2</v>
      </c>
      <c r="AN61" s="5">
        <f t="shared" ref="AN61:AN78" si="251">_xlfn.POISSON.DIST(5,K61,FALSE) * _xlfn.POISSON.DIST(1,L61,FALSE)</f>
        <v>0</v>
      </c>
      <c r="AO61" s="5">
        <f t="shared" ref="AO61:AO78" si="252">_xlfn.POISSON.DIST(5,K61,FALSE) * _xlfn.POISSON.DIST(2,L61,FALSE)</f>
        <v>0</v>
      </c>
      <c r="AP61" s="5">
        <f t="shared" ref="AP61:AP78" si="253">_xlfn.POISSON.DIST(5,K61,FALSE) * _xlfn.POISSON.DIST(3,L61,FALSE)</f>
        <v>0</v>
      </c>
      <c r="AQ61" s="5">
        <f t="shared" ref="AQ61:AQ78" si="254">_xlfn.POISSON.DIST(5,K61,FALSE) * _xlfn.POISSON.DIST(4,L61,FALSE)</f>
        <v>0</v>
      </c>
      <c r="AR61" s="5">
        <f t="shared" ref="AR61:AR78" si="255">_xlfn.POISSON.DIST(0,K61,FALSE) * _xlfn.POISSON.DIST(5,L61,FALSE)</f>
        <v>0</v>
      </c>
      <c r="AS61" s="5">
        <f t="shared" ref="AS61:AS78" si="256">_xlfn.POISSON.DIST(1,K61,FALSE) * _xlfn.POISSON.DIST(5,L61,FALSE)</f>
        <v>0</v>
      </c>
      <c r="AT61" s="5">
        <f t="shared" ref="AT61:AT78" si="257">_xlfn.POISSON.DIST(2,K61,FALSE) * _xlfn.POISSON.DIST(5,L61,FALSE)</f>
        <v>0</v>
      </c>
      <c r="AU61" s="5">
        <f t="shared" ref="AU61:AU78" si="258">_xlfn.POISSON.DIST(3,K61,FALSE) * _xlfn.POISSON.DIST(5,L61,FALSE)</f>
        <v>0</v>
      </c>
      <c r="AV61" s="5">
        <f t="shared" ref="AV61:AV78" si="259">_xlfn.POISSON.DIST(4,K61,FALSE) * _xlfn.POISSON.DIST(5,L61,FALSE)</f>
        <v>0</v>
      </c>
      <c r="AW61" s="5">
        <f t="shared" ref="AW61:AW78" si="260">_xlfn.POISSON.DIST(6,K61,FALSE) * _xlfn.POISSON.DIST(6,L61,FALSE)</f>
        <v>0</v>
      </c>
      <c r="AX61" s="5">
        <f t="shared" ref="AX61:AX78" si="261">_xlfn.POISSON.DIST(6,K61,FALSE) * _xlfn.POISSON.DIST(0,L61,FALSE)</f>
        <v>7.4106475869726287E-3</v>
      </c>
      <c r="AY61" s="5">
        <f t="shared" ref="AY61:AY78" si="262">_xlfn.POISSON.DIST(6,K61,FALSE) * _xlfn.POISSON.DIST(1,L61,FALSE)</f>
        <v>0</v>
      </c>
      <c r="AZ61" s="5">
        <f t="shared" ref="AZ61:AZ78" si="263">_xlfn.POISSON.DIST(6,K61,FALSE) * _xlfn.POISSON.DIST(2,L61,FALSE)</f>
        <v>0</v>
      </c>
      <c r="BA61" s="5">
        <f t="shared" ref="BA61:BA78" si="264">_xlfn.POISSON.DIST(6,K61,FALSE) * _xlfn.POISSON.DIST(3,L61,FALSE)</f>
        <v>0</v>
      </c>
      <c r="BB61" s="5">
        <f t="shared" ref="BB61:BB78" si="265">_xlfn.POISSON.DIST(6,K61,FALSE) * _xlfn.POISSON.DIST(4,L61,FALSE)</f>
        <v>0</v>
      </c>
      <c r="BC61" s="5">
        <f t="shared" ref="BC61:BC78" si="266">_xlfn.POISSON.DIST(6,K61,FALSE) * _xlfn.POISSON.DIST(5,L61,FALSE)</f>
        <v>0</v>
      </c>
      <c r="BD61" s="5">
        <f t="shared" ref="BD61:BD78" si="267">_xlfn.POISSON.DIST(0,K61,FALSE) * _xlfn.POISSON.DIST(6,L61,FALSE)</f>
        <v>0</v>
      </c>
      <c r="BE61" s="5">
        <f t="shared" ref="BE61:BE78" si="268">_xlfn.POISSON.DIST(1,K61,FALSE) * _xlfn.POISSON.DIST(6,L61,FALSE)</f>
        <v>0</v>
      </c>
      <c r="BF61" s="5">
        <f t="shared" ref="BF61:BF78" si="269">_xlfn.POISSON.DIST(2,K61,FALSE) * _xlfn.POISSON.DIST(6,L61,FALSE)</f>
        <v>0</v>
      </c>
      <c r="BG61" s="5">
        <f t="shared" ref="BG61:BG78" si="270">_xlfn.POISSON.DIST(3,K61,FALSE) * _xlfn.POISSON.DIST(6,L61,FALSE)</f>
        <v>0</v>
      </c>
      <c r="BH61" s="5">
        <f t="shared" ref="BH61:BH78" si="271">_xlfn.POISSON.DIST(4,K61,FALSE) * _xlfn.POISSON.DIST(6,L61,FALSE)</f>
        <v>0</v>
      </c>
      <c r="BI61" s="5">
        <f t="shared" ref="BI61:BI78" si="272">_xlfn.POISSON.DIST(5,K61,FALSE) * _xlfn.POISSON.DIST(6,L61,FALSE)</f>
        <v>0</v>
      </c>
      <c r="BJ61" s="8">
        <f t="shared" ref="BJ61:BJ78" si="273">SUM(N61,Q61,T61,W61,X61,Y61,AD61,AE61,AF61,AG61,AM61,AN61,AO61,AP61,AQ61,AX61,AY61,AZ61,BA61,BB61,BC61)</f>
        <v>0.82858676540313914</v>
      </c>
      <c r="BK61" s="8">
        <f t="shared" ref="BK61:BK78" si="274">SUM(M61,P61,S61,V61,AC61,AL61,AY61)</f>
        <v>0.16901284070812289</v>
      </c>
      <c r="BL61" s="8">
        <f t="shared" ref="BL61:BL78" si="275">SUM(O61,R61,U61,AA61,AB61,AH61,AI61,AJ61,AK61,AR61,AS61,AT61,AU61,AV61,BD61,BE61,BF61,BG61,BH61,BI61)</f>
        <v>0</v>
      </c>
      <c r="BM61" s="8">
        <f t="shared" ref="BM61:BM78" si="276">SUM(S61:BI61)</f>
        <v>0.26103615454448914</v>
      </c>
      <c r="BN61" s="8">
        <f t="shared" ref="BN61:BN78" si="277">SUM(M61:R61)</f>
        <v>0.73656345156677294</v>
      </c>
    </row>
    <row r="62" spans="1:66" x14ac:dyDescent="0.25">
      <c r="A62" t="s">
        <v>342</v>
      </c>
      <c r="B62" t="s">
        <v>149</v>
      </c>
      <c r="C62" t="s">
        <v>319</v>
      </c>
      <c r="D62" t="s">
        <v>69</v>
      </c>
      <c r="E62">
        <f>VLOOKUP(A62,home!$A$2:$E$405,3,FALSE)</f>
        <v>1.2082999999999999</v>
      </c>
      <c r="F62">
        <f>VLOOKUP(B62,home!$B$2:$E$405,3,FALSE)</f>
        <v>1.6552</v>
      </c>
      <c r="G62">
        <f>VLOOKUP(C62,away!$B$2:$E$405,4,FALSE)</f>
        <v>0.29630000000000001</v>
      </c>
      <c r="H62">
        <f>VLOOKUP(A62,away!$A$2:$E$405,3,FALSE)</f>
        <v>1.2082999999999999</v>
      </c>
      <c r="I62">
        <f>VLOOKUP(C62,away!$B$2:$E$405,3,FALSE)</f>
        <v>1.1034999999999999</v>
      </c>
      <c r="J62">
        <f>VLOOKUP(B62,home!$B$2:$E$405,4,FALSE)</f>
        <v>1.1852</v>
      </c>
      <c r="K62" s="3">
        <f t="shared" si="168"/>
        <v>0.59259352880799998</v>
      </c>
      <c r="L62" s="3">
        <f t="shared" si="169"/>
        <v>1.5802971460599999</v>
      </c>
      <c r="M62" s="5">
        <f t="shared" si="224"/>
        <v>0.11384804311797751</v>
      </c>
      <c r="N62" s="5">
        <f t="shared" si="225"/>
        <v>6.7465613619167628E-2</v>
      </c>
      <c r="O62" s="5">
        <f t="shared" si="226"/>
        <v>0.17991373762385568</v>
      </c>
      <c r="P62" s="5">
        <f t="shared" si="227"/>
        <v>0.10661571665955727</v>
      </c>
      <c r="Q62" s="5">
        <f t="shared" si="228"/>
        <v>1.99898430238898E-2</v>
      </c>
      <c r="R62" s="5">
        <f t="shared" si="229"/>
        <v>0.14215858305198339</v>
      </c>
      <c r="S62" s="5">
        <f t="shared" si="230"/>
        <v>2.4960707991818067E-2</v>
      </c>
      <c r="T62" s="5">
        <f t="shared" si="231"/>
        <v>3.1589891880840451E-2</v>
      </c>
      <c r="U62" s="5">
        <f t="shared" si="232"/>
        <v>8.424225638111997E-2</v>
      </c>
      <c r="V62" s="5">
        <f t="shared" si="233"/>
        <v>2.5972278466734554E-3</v>
      </c>
      <c r="W62" s="5">
        <f t="shared" si="234"/>
        <v>3.9486172059482808E-3</v>
      </c>
      <c r="X62" s="5">
        <f t="shared" si="235"/>
        <v>6.2399885014434789E-3</v>
      </c>
      <c r="Y62" s="5">
        <f t="shared" si="236"/>
        <v>4.9305180101391734E-3</v>
      </c>
      <c r="Z62" s="5">
        <f t="shared" si="237"/>
        <v>7.4884267694994289E-2</v>
      </c>
      <c r="AA62" s="5">
        <f t="shared" si="238"/>
        <v>4.437593244557958E-2</v>
      </c>
      <c r="AB62" s="5">
        <f t="shared" si="239"/>
        <v>1.3148445201035711E-2</v>
      </c>
      <c r="AC62" s="5">
        <f t="shared" si="240"/>
        <v>1.5201474956090148E-4</v>
      </c>
      <c r="AD62" s="5">
        <f t="shared" si="241"/>
        <v>5.8498125099621908E-4</v>
      </c>
      <c r="AE62" s="5">
        <f t="shared" si="242"/>
        <v>9.2444420144793349E-4</v>
      </c>
      <c r="AF62" s="5">
        <f t="shared" si="243"/>
        <v>7.3044826661994256E-4</v>
      </c>
      <c r="AG62" s="5">
        <f t="shared" si="244"/>
        <v>3.8477510369465645E-4</v>
      </c>
      <c r="AH62" s="5">
        <f t="shared" si="245"/>
        <v>2.9584848630798126E-2</v>
      </c>
      <c r="AI62" s="5">
        <f t="shared" si="246"/>
        <v>1.7531789849375187E-2</v>
      </c>
      <c r="AJ62" s="5">
        <f t="shared" si="247"/>
        <v>5.1946126065807573E-3</v>
      </c>
      <c r="AK62" s="5">
        <f t="shared" si="248"/>
        <v>1.026097938441405E-3</v>
      </c>
      <c r="AL62" s="5">
        <f t="shared" si="249"/>
        <v>5.6943135862119639E-6</v>
      </c>
      <c r="AM62" s="5">
        <f t="shared" si="250"/>
        <v>6.9331220762873576E-5</v>
      </c>
      <c r="AN62" s="5">
        <f t="shared" si="251"/>
        <v>1.0956393030442493E-4</v>
      </c>
      <c r="AO62" s="5">
        <f t="shared" si="252"/>
        <v>8.6571783185599742E-5</v>
      </c>
      <c r="AP62" s="5">
        <f t="shared" si="253"/>
        <v>4.5603047299176129E-5</v>
      </c>
      <c r="AQ62" s="5">
        <f t="shared" si="254"/>
        <v>1.8016591374631802E-5</v>
      </c>
      <c r="AR62" s="5">
        <f t="shared" si="255"/>
        <v>9.3505703715734655E-3</v>
      </c>
      <c r="AS62" s="5">
        <f t="shared" si="256"/>
        <v>5.5410874928582517E-3</v>
      </c>
      <c r="AT62" s="5">
        <f t="shared" si="257"/>
        <v>1.6418062954133721E-3</v>
      </c>
      <c r="AU62" s="5">
        <f t="shared" si="258"/>
        <v>3.2430792873940003E-4</v>
      </c>
      <c r="AV62" s="5">
        <f t="shared" si="259"/>
        <v>4.8045694978023608E-5</v>
      </c>
      <c r="AW62" s="5">
        <f t="shared" si="260"/>
        <v>1.4812710659738267E-7</v>
      </c>
      <c r="AX62" s="5">
        <f t="shared" si="261"/>
        <v>6.8475387947396181E-6</v>
      </c>
      <c r="AY62" s="5">
        <f t="shared" si="262"/>
        <v>1.0821146014862152E-5</v>
      </c>
      <c r="AZ62" s="5">
        <f t="shared" si="263"/>
        <v>8.5503130821926E-6</v>
      </c>
      <c r="BA62" s="5">
        <f t="shared" si="264"/>
        <v>4.5040117872361503E-6</v>
      </c>
      <c r="BB62" s="5">
        <f t="shared" si="265"/>
        <v>1.7794192432974715E-6</v>
      </c>
      <c r="BC62" s="5">
        <f t="shared" si="266"/>
        <v>5.6240223036544723E-7</v>
      </c>
      <c r="BD62" s="5">
        <f t="shared" si="267"/>
        <v>2.4627799453717934E-3</v>
      </c>
      <c r="BE62" s="5">
        <f t="shared" si="268"/>
        <v>1.4594274585054445E-3</v>
      </c>
      <c r="BF62" s="5">
        <f t="shared" si="269"/>
        <v>4.3242363383751609E-4</v>
      </c>
      <c r="BG62" s="5">
        <f t="shared" si="270"/>
        <v>8.5417149038584072E-5</v>
      </c>
      <c r="BH62" s="5">
        <f t="shared" si="271"/>
        <v>1.2654412442373346E-5</v>
      </c>
      <c r="BI62" s="5">
        <f t="shared" si="272"/>
        <v>1.4997845848435771E-6</v>
      </c>
      <c r="BJ62" s="8">
        <f t="shared" si="273"/>
        <v>0.13715127246826694</v>
      </c>
      <c r="BK62" s="8">
        <f t="shared" si="274"/>
        <v>0.24819022582518829</v>
      </c>
      <c r="BL62" s="8">
        <f t="shared" si="275"/>
        <v>0.53853632389611283</v>
      </c>
      <c r="BM62" s="8">
        <f t="shared" si="276"/>
        <v>0.36875987976922281</v>
      </c>
      <c r="BN62" s="8">
        <f t="shared" si="277"/>
        <v>0.6299915370964313</v>
      </c>
    </row>
    <row r="63" spans="1:66" x14ac:dyDescent="0.25">
      <c r="A63" t="s">
        <v>342</v>
      </c>
      <c r="B63" t="s">
        <v>148</v>
      </c>
      <c r="C63" t="s">
        <v>320</v>
      </c>
      <c r="D63" t="s">
        <v>69</v>
      </c>
      <c r="E63">
        <f>VLOOKUP(A63,home!$A$2:$E$405,3,FALSE)</f>
        <v>1.2082999999999999</v>
      </c>
      <c r="F63">
        <f>VLOOKUP(B63,home!$B$2:$E$405,3,FALSE)</f>
        <v>0.8276</v>
      </c>
      <c r="G63">
        <f>VLOOKUP(C63,away!$B$2:$E$405,4,FALSE)</f>
        <v>1.7778</v>
      </c>
      <c r="H63">
        <f>VLOOKUP(A63,away!$A$2:$E$405,3,FALSE)</f>
        <v>1.2082999999999999</v>
      </c>
      <c r="I63">
        <f>VLOOKUP(C63,away!$B$2:$E$405,3,FALSE)</f>
        <v>0</v>
      </c>
      <c r="J63">
        <f>VLOOKUP(B63,home!$B$2:$E$405,4,FALSE)</f>
        <v>0.88890000000000002</v>
      </c>
      <c r="K63" s="3">
        <f t="shared" si="168"/>
        <v>1.7777805864239999</v>
      </c>
      <c r="L63" s="3">
        <f t="shared" si="169"/>
        <v>0</v>
      </c>
      <c r="M63" s="5">
        <f t="shared" si="224"/>
        <v>0.16901284070812289</v>
      </c>
      <c r="N63" s="5">
        <f t="shared" si="225"/>
        <v>0.30046774706727275</v>
      </c>
      <c r="O63" s="5">
        <f t="shared" si="226"/>
        <v>0</v>
      </c>
      <c r="P63" s="5">
        <f t="shared" si="227"/>
        <v>0</v>
      </c>
      <c r="Q63" s="5">
        <f t="shared" si="228"/>
        <v>0.26708286379137725</v>
      </c>
      <c r="R63" s="5">
        <f t="shared" si="229"/>
        <v>0</v>
      </c>
      <c r="S63" s="5">
        <f t="shared" si="230"/>
        <v>0</v>
      </c>
      <c r="T63" s="5">
        <f t="shared" si="231"/>
        <v>0</v>
      </c>
      <c r="U63" s="5">
        <f t="shared" si="232"/>
        <v>0</v>
      </c>
      <c r="V63" s="5">
        <f t="shared" si="233"/>
        <v>0</v>
      </c>
      <c r="W63" s="5">
        <f t="shared" si="234"/>
        <v>0.15827157673827863</v>
      </c>
      <c r="X63" s="5">
        <f t="shared" si="235"/>
        <v>0</v>
      </c>
      <c r="Y63" s="5">
        <f t="shared" si="236"/>
        <v>0</v>
      </c>
      <c r="Z63" s="5">
        <f t="shared" si="237"/>
        <v>0</v>
      </c>
      <c r="AA63" s="5">
        <f t="shared" si="238"/>
        <v>0</v>
      </c>
      <c r="AB63" s="5">
        <f t="shared" si="239"/>
        <v>0</v>
      </c>
      <c r="AC63" s="5">
        <f t="shared" si="240"/>
        <v>0</v>
      </c>
      <c r="AD63" s="5">
        <f t="shared" si="241"/>
        <v>7.034303412700707E-2</v>
      </c>
      <c r="AE63" s="5">
        <f t="shared" si="242"/>
        <v>0</v>
      </c>
      <c r="AF63" s="5">
        <f t="shared" si="243"/>
        <v>0</v>
      </c>
      <c r="AG63" s="5">
        <f t="shared" si="244"/>
        <v>0</v>
      </c>
      <c r="AH63" s="5">
        <f t="shared" si="245"/>
        <v>0</v>
      </c>
      <c r="AI63" s="5">
        <f t="shared" si="246"/>
        <v>0</v>
      </c>
      <c r="AJ63" s="5">
        <f t="shared" si="247"/>
        <v>0</v>
      </c>
      <c r="AK63" s="5">
        <f t="shared" si="248"/>
        <v>0</v>
      </c>
      <c r="AL63" s="5">
        <f t="shared" si="249"/>
        <v>0</v>
      </c>
      <c r="AM63" s="5">
        <f t="shared" si="250"/>
        <v>2.5010896092230797E-2</v>
      </c>
      <c r="AN63" s="5">
        <f t="shared" si="251"/>
        <v>0</v>
      </c>
      <c r="AO63" s="5">
        <f t="shared" si="252"/>
        <v>0</v>
      </c>
      <c r="AP63" s="5">
        <f t="shared" si="253"/>
        <v>0</v>
      </c>
      <c r="AQ63" s="5">
        <f t="shared" si="254"/>
        <v>0</v>
      </c>
      <c r="AR63" s="5">
        <f t="shared" si="255"/>
        <v>0</v>
      </c>
      <c r="AS63" s="5">
        <f t="shared" si="256"/>
        <v>0</v>
      </c>
      <c r="AT63" s="5">
        <f t="shared" si="257"/>
        <v>0</v>
      </c>
      <c r="AU63" s="5">
        <f t="shared" si="258"/>
        <v>0</v>
      </c>
      <c r="AV63" s="5">
        <f t="shared" si="259"/>
        <v>0</v>
      </c>
      <c r="AW63" s="5">
        <f t="shared" si="260"/>
        <v>0</v>
      </c>
      <c r="AX63" s="5">
        <f t="shared" si="261"/>
        <v>7.4106475869726287E-3</v>
      </c>
      <c r="AY63" s="5">
        <f t="shared" si="262"/>
        <v>0</v>
      </c>
      <c r="AZ63" s="5">
        <f t="shared" si="263"/>
        <v>0</v>
      </c>
      <c r="BA63" s="5">
        <f t="shared" si="264"/>
        <v>0</v>
      </c>
      <c r="BB63" s="5">
        <f t="shared" si="265"/>
        <v>0</v>
      </c>
      <c r="BC63" s="5">
        <f t="shared" si="266"/>
        <v>0</v>
      </c>
      <c r="BD63" s="5">
        <f t="shared" si="267"/>
        <v>0</v>
      </c>
      <c r="BE63" s="5">
        <f t="shared" si="268"/>
        <v>0</v>
      </c>
      <c r="BF63" s="5">
        <f t="shared" si="269"/>
        <v>0</v>
      </c>
      <c r="BG63" s="5">
        <f t="shared" si="270"/>
        <v>0</v>
      </c>
      <c r="BH63" s="5">
        <f t="shared" si="271"/>
        <v>0</v>
      </c>
      <c r="BI63" s="5">
        <f t="shared" si="272"/>
        <v>0</v>
      </c>
      <c r="BJ63" s="8">
        <f t="shared" si="273"/>
        <v>0.82858676540313914</v>
      </c>
      <c r="BK63" s="8">
        <f t="shared" si="274"/>
        <v>0.16901284070812289</v>
      </c>
      <c r="BL63" s="8">
        <f t="shared" si="275"/>
        <v>0</v>
      </c>
      <c r="BM63" s="8">
        <f t="shared" si="276"/>
        <v>0.26103615454448914</v>
      </c>
      <c r="BN63" s="8">
        <f t="shared" si="277"/>
        <v>0.73656345156677294</v>
      </c>
    </row>
    <row r="64" spans="1:66" x14ac:dyDescent="0.25">
      <c r="A64" t="s">
        <v>352</v>
      </c>
      <c r="B64" t="s">
        <v>160</v>
      </c>
      <c r="C64" t="s">
        <v>165</v>
      </c>
      <c r="D64" t="s">
        <v>69</v>
      </c>
      <c r="E64">
        <f>VLOOKUP(A64,home!$A$2:$E$405,3,FALSE)</f>
        <v>1.1839</v>
      </c>
      <c r="F64">
        <f>VLOOKUP(B64,home!$B$2:$E$405,3,FALSE)</f>
        <v>1.0860000000000001</v>
      </c>
      <c r="G64">
        <f>VLOOKUP(C64,away!$B$2:$E$405,4,FALSE)</f>
        <v>0.88780000000000003</v>
      </c>
      <c r="H64">
        <f>VLOOKUP(A64,away!$A$2:$E$405,3,FALSE)</f>
        <v>1.1839</v>
      </c>
      <c r="I64">
        <f>VLOOKUP(C64,away!$B$2:$E$405,3,FALSE)</f>
        <v>1.4782</v>
      </c>
      <c r="J64">
        <f>VLOOKUP(B64,home!$B$2:$E$405,4,FALSE)</f>
        <v>1.0145999999999999</v>
      </c>
      <c r="K64" s="3">
        <f t="shared" si="168"/>
        <v>1.1414581321199999</v>
      </c>
      <c r="L64" s="3">
        <f t="shared" si="169"/>
        <v>1.7755915783079999</v>
      </c>
      <c r="M64" s="5">
        <f t="shared" si="224"/>
        <v>5.4093042251615042E-2</v>
      </c>
      <c r="N64" s="5">
        <f t="shared" si="225"/>
        <v>6.1744942969216739E-2</v>
      </c>
      <c r="O64" s="5">
        <f t="shared" si="226"/>
        <v>9.6047150267026468E-2</v>
      </c>
      <c r="P64" s="5">
        <f t="shared" si="227"/>
        <v>0.10963380073924897</v>
      </c>
      <c r="Q64" s="5">
        <f t="shared" si="228"/>
        <v>3.5239633634749037E-2</v>
      </c>
      <c r="R64" s="5">
        <f t="shared" si="229"/>
        <v>8.5270255567307593E-2</v>
      </c>
      <c r="S64" s="5">
        <f t="shared" si="230"/>
        <v>5.5550444956599249E-2</v>
      </c>
      <c r="T64" s="5">
        <f t="shared" si="231"/>
        <v>6.2571196704519716E-2</v>
      </c>
      <c r="U64" s="5">
        <f t="shared" si="232"/>
        <v>9.7332426645253947E-2</v>
      </c>
      <c r="V64" s="5">
        <f t="shared" si="233"/>
        <v>1.2509734585374598E-2</v>
      </c>
      <c r="W64" s="5">
        <f t="shared" si="234"/>
        <v>1.340818879510459E-2</v>
      </c>
      <c r="X64" s="5">
        <f t="shared" si="235"/>
        <v>2.3807467104951394E-2</v>
      </c>
      <c r="Y64" s="5">
        <f t="shared" si="236"/>
        <v>2.1136169046198222E-2</v>
      </c>
      <c r="Z64" s="5">
        <f t="shared" si="237"/>
        <v>5.0468382555160736E-2</v>
      </c>
      <c r="AA64" s="5">
        <f t="shared" si="238"/>
        <v>5.7607545682531361E-2</v>
      </c>
      <c r="AB64" s="5">
        <f t="shared" si="239"/>
        <v>3.2878300745399915E-2</v>
      </c>
      <c r="AC64" s="5">
        <f t="shared" si="240"/>
        <v>1.5846420488497541E-3</v>
      </c>
      <c r="AD64" s="5">
        <f t="shared" si="241"/>
        <v>3.8262215342930971E-3</v>
      </c>
      <c r="AE64" s="5">
        <f t="shared" si="242"/>
        <v>6.793806733031536E-3</v>
      </c>
      <c r="AF64" s="5">
        <f t="shared" si="243"/>
        <v>6.0315130099114923E-3</v>
      </c>
      <c r="AG64" s="5">
        <f t="shared" si="244"/>
        <v>3.5698345682846607E-3</v>
      </c>
      <c r="AH64" s="5">
        <f t="shared" si="245"/>
        <v>2.240280875894244E-2</v>
      </c>
      <c r="AI64" s="5">
        <f t="shared" si="246"/>
        <v>2.5571868240224008E-2</v>
      </c>
      <c r="AJ64" s="5">
        <f t="shared" si="247"/>
        <v>1.4594608478152426E-2</v>
      </c>
      <c r="AK64" s="5">
        <f t="shared" si="248"/>
        <v>5.5530448441648622E-3</v>
      </c>
      <c r="AL64" s="5">
        <f t="shared" si="249"/>
        <v>1.2846778320843439E-4</v>
      </c>
      <c r="AM64" s="5">
        <f t="shared" si="250"/>
        <v>8.7349433712230386E-4</v>
      </c>
      <c r="AN64" s="5">
        <f t="shared" si="251"/>
        <v>1.5509691886940913E-3</v>
      </c>
      <c r="AO64" s="5">
        <f t="shared" si="252"/>
        <v>1.3769439148302103E-3</v>
      </c>
      <c r="AP64" s="5">
        <f t="shared" si="253"/>
        <v>8.149633396583231E-4</v>
      </c>
      <c r="AQ64" s="5">
        <f t="shared" si="254"/>
        <v>3.6176051063177003E-4</v>
      </c>
      <c r="AR64" s="5">
        <f t="shared" si="255"/>
        <v>7.9556477125645713E-3</v>
      </c>
      <c r="AS64" s="5">
        <f t="shared" si="256"/>
        <v>9.0810387777887046E-3</v>
      </c>
      <c r="AT64" s="5">
        <f t="shared" si="257"/>
        <v>5.1828127805019922E-3</v>
      </c>
      <c r="AU64" s="5">
        <f t="shared" si="258"/>
        <v>1.9719879318531564E-3</v>
      </c>
      <c r="AV64" s="5">
        <f t="shared" si="259"/>
        <v>5.6273541531407097E-4</v>
      </c>
      <c r="AW64" s="5">
        <f t="shared" si="260"/>
        <v>7.2326057512435747E-6</v>
      </c>
      <c r="AX64" s="5">
        <f t="shared" si="261"/>
        <v>1.6617620241150382E-4</v>
      </c>
      <c r="AY64" s="5">
        <f t="shared" si="262"/>
        <v>2.9506106551707164E-4</v>
      </c>
      <c r="AZ64" s="5">
        <f t="shared" si="263"/>
        <v>2.6195397150934876E-4</v>
      </c>
      <c r="BA64" s="5">
        <f t="shared" si="264"/>
        <v>1.5504108857211115E-4</v>
      </c>
      <c r="BB64" s="5">
        <f t="shared" si="265"/>
        <v>6.8822412790086292E-5</v>
      </c>
      <c r="BC64" s="5">
        <f t="shared" si="266"/>
        <v>2.4440099309782779E-5</v>
      </c>
      <c r="BD64" s="5">
        <f t="shared" si="267"/>
        <v>2.3543301797358251E-3</v>
      </c>
      <c r="BE64" s="5">
        <f t="shared" si="268"/>
        <v>2.6873693293549988E-3</v>
      </c>
      <c r="BF64" s="5">
        <f t="shared" si="269"/>
        <v>1.5337597875010672E-3</v>
      </c>
      <c r="BG64" s="5">
        <f t="shared" si="270"/>
        <v>5.8357419405391216E-4</v>
      </c>
      <c r="BH64" s="5">
        <f t="shared" si="271"/>
        <v>1.6653137737455314E-4</v>
      </c>
      <c r="BI64" s="5">
        <f t="shared" si="272"/>
        <v>3.8017718991465654E-5</v>
      </c>
      <c r="BJ64" s="8">
        <f t="shared" si="273"/>
        <v>0.24407860023130709</v>
      </c>
      <c r="BK64" s="8">
        <f t="shared" si="274"/>
        <v>0.23379519343041313</v>
      </c>
      <c r="BL64" s="8">
        <f t="shared" si="275"/>
        <v>0.46937581443403742</v>
      </c>
      <c r="BM64" s="8">
        <f t="shared" si="276"/>
        <v>0.55540133676198822</v>
      </c>
      <c r="BN64" s="8">
        <f t="shared" si="277"/>
        <v>0.44202882542916389</v>
      </c>
    </row>
    <row r="65" spans="1:66" x14ac:dyDescent="0.25">
      <c r="A65" t="s">
        <v>352</v>
      </c>
      <c r="B65" t="s">
        <v>164</v>
      </c>
      <c r="C65" t="s">
        <v>161</v>
      </c>
      <c r="D65" t="s">
        <v>69</v>
      </c>
      <c r="E65">
        <f>VLOOKUP(A65,home!$A$2:$E$405,3,FALSE)</f>
        <v>1.1839</v>
      </c>
      <c r="F65">
        <f>VLOOKUP(B65,home!$B$2:$E$405,3,FALSE)</f>
        <v>1.1614</v>
      </c>
      <c r="G65">
        <f>VLOOKUP(C65,away!$B$2:$E$405,4,FALSE)</f>
        <v>0.88780000000000003</v>
      </c>
      <c r="H65">
        <f>VLOOKUP(A65,away!$A$2:$E$405,3,FALSE)</f>
        <v>1.1839</v>
      </c>
      <c r="I65">
        <f>VLOOKUP(C65,away!$B$2:$E$405,3,FALSE)</f>
        <v>1.0860000000000001</v>
      </c>
      <c r="J65">
        <f>VLOOKUP(B65,home!$B$2:$E$405,4,FALSE)</f>
        <v>0.55489999999999995</v>
      </c>
      <c r="K65" s="3">
        <f t="shared" si="168"/>
        <v>1.220708540188</v>
      </c>
      <c r="L65" s="3">
        <f t="shared" si="169"/>
        <v>0.71344347545999987</v>
      </c>
      <c r="M65" s="5">
        <f t="shared" si="224"/>
        <v>0.14454679028435233</v>
      </c>
      <c r="N65" s="5">
        <f t="shared" si="225"/>
        <v>0.17644950135687271</v>
      </c>
      <c r="O65" s="5">
        <f t="shared" si="226"/>
        <v>0.10312596442705606</v>
      </c>
      <c r="P65" s="5">
        <f t="shared" si="227"/>
        <v>0.12588674549123122</v>
      </c>
      <c r="Q65" s="5">
        <f t="shared" si="228"/>
        <v>0.10769670660912432</v>
      </c>
      <c r="R65" s="5">
        <f t="shared" si="229"/>
        <v>3.6787273235501586E-2</v>
      </c>
      <c r="S65" s="5">
        <f t="shared" si="230"/>
        <v>2.7408897595025957E-2</v>
      </c>
      <c r="T65" s="5">
        <f t="shared" si="231"/>
        <v>7.6835512658809585E-2</v>
      </c>
      <c r="U65" s="5">
        <f t="shared" si="232"/>
        <v>4.4906538608806224E-2</v>
      </c>
      <c r="V65" s="5">
        <f t="shared" si="233"/>
        <v>2.6522875848733027E-3</v>
      </c>
      <c r="W65" s="5">
        <f t="shared" si="234"/>
        <v>4.3822096502626501E-2</v>
      </c>
      <c r="X65" s="5">
        <f t="shared" si="235"/>
        <v>3.1264588830777353E-2</v>
      </c>
      <c r="Y65" s="5">
        <f t="shared" si="236"/>
        <v>1.1152758457128842E-2</v>
      </c>
      <c r="Z65" s="5">
        <f t="shared" si="237"/>
        <v>8.7485466899442973E-3</v>
      </c>
      <c r="AA65" s="5">
        <f t="shared" si="238"/>
        <v>1.0679425658648461E-2</v>
      </c>
      <c r="AB65" s="5">
        <f t="shared" si="239"/>
        <v>6.5182330529075187E-3</v>
      </c>
      <c r="AC65" s="5">
        <f t="shared" si="240"/>
        <v>1.4436841329616942E-4</v>
      </c>
      <c r="AD65" s="5">
        <f t="shared" si="241"/>
        <v>1.3373501862424709E-2</v>
      </c>
      <c r="AE65" s="5">
        <f t="shared" si="242"/>
        <v>9.5412376477990654E-3</v>
      </c>
      <c r="AF65" s="5">
        <f t="shared" si="243"/>
        <v>3.4035668738177788E-3</v>
      </c>
      <c r="AG65" s="5">
        <f t="shared" si="244"/>
        <v>8.0941752647236103E-4</v>
      </c>
      <c r="AH65" s="5">
        <f t="shared" si="245"/>
        <v>1.5603983889244841E-3</v>
      </c>
      <c r="AI65" s="5">
        <f t="shared" si="246"/>
        <v>1.9047916394557139E-3</v>
      </c>
      <c r="AJ65" s="5">
        <f t="shared" si="247"/>
        <v>1.1625977107811462E-3</v>
      </c>
      <c r="AK65" s="5">
        <f t="shared" si="248"/>
        <v>4.7306431811785458E-4</v>
      </c>
      <c r="AL65" s="5">
        <f t="shared" si="249"/>
        <v>5.0292558322009765E-6</v>
      </c>
      <c r="AM65" s="5">
        <f t="shared" si="250"/>
        <v>3.2650295871363916E-3</v>
      </c>
      <c r="AN65" s="5">
        <f t="shared" si="251"/>
        <v>2.3294140561263155E-3</v>
      </c>
      <c r="AO65" s="5">
        <f t="shared" si="252"/>
        <v>8.3095262999406672E-4</v>
      </c>
      <c r="AP65" s="5">
        <f t="shared" si="253"/>
        <v>1.9761257742853145E-4</v>
      </c>
      <c r="AQ65" s="5">
        <f t="shared" si="254"/>
        <v>3.5246351008804949E-5</v>
      </c>
      <c r="AR65" s="5">
        <f t="shared" si="255"/>
        <v>2.2265120993929377E-4</v>
      </c>
      <c r="AS65" s="5">
        <f t="shared" si="256"/>
        <v>2.7179223345608717E-4</v>
      </c>
      <c r="AT65" s="5">
        <f t="shared" si="257"/>
        <v>1.6588955026830817E-4</v>
      </c>
      <c r="AU65" s="5">
        <f t="shared" si="258"/>
        <v>6.7500930246823447E-5</v>
      </c>
      <c r="AV65" s="5">
        <f t="shared" si="259"/>
        <v>2.0599740505732959E-5</v>
      </c>
      <c r="AW65" s="5">
        <f t="shared" si="260"/>
        <v>1.2166699480207284E-7</v>
      </c>
      <c r="AX65" s="5">
        <f t="shared" si="261"/>
        <v>6.6427491683064847E-4</v>
      </c>
      <c r="AY65" s="5">
        <f t="shared" si="262"/>
        <v>4.7392260532456016E-4</v>
      </c>
      <c r="AZ65" s="5">
        <f t="shared" si="263"/>
        <v>1.6905849532090599E-4</v>
      </c>
      <c r="BA65" s="5">
        <f t="shared" si="264"/>
        <v>4.0204560152595102E-5</v>
      </c>
      <c r="BB65" s="5">
        <f t="shared" si="265"/>
        <v>7.1709202811520174E-6</v>
      </c>
      <c r="BC65" s="5">
        <f t="shared" si="266"/>
        <v>1.0232092575263393E-6</v>
      </c>
      <c r="BD65" s="5">
        <f t="shared" si="267"/>
        <v>2.647484217241062E-5</v>
      </c>
      <c r="BE65" s="5">
        <f t="shared" si="268"/>
        <v>3.2318065939991062E-5</v>
      </c>
      <c r="BF65" s="5">
        <f t="shared" si="269"/>
        <v>1.9725469547653012E-5</v>
      </c>
      <c r="BG65" s="5">
        <f t="shared" si="270"/>
        <v>8.0263497120127856E-6</v>
      </c>
      <c r="BH65" s="5">
        <f t="shared" si="271"/>
        <v>2.4494584099973747E-6</v>
      </c>
      <c r="BI65" s="5">
        <f t="shared" si="272"/>
        <v>5.9801495998382272E-7</v>
      </c>
      <c r="BJ65" s="8">
        <f t="shared" si="273"/>
        <v>0.48236279823471456</v>
      </c>
      <c r="BK65" s="8">
        <f t="shared" si="274"/>
        <v>0.30111804122993574</v>
      </c>
      <c r="BL65" s="8">
        <f t="shared" si="275"/>
        <v>0.20795631290535735</v>
      </c>
      <c r="BM65" s="8">
        <f t="shared" si="276"/>
        <v>0.30521891671748391</v>
      </c>
      <c r="BN65" s="8">
        <f t="shared" si="277"/>
        <v>0.69449298140413818</v>
      </c>
    </row>
    <row r="66" spans="1:66" x14ac:dyDescent="0.25">
      <c r="A66" t="s">
        <v>345</v>
      </c>
      <c r="B66" t="s">
        <v>204</v>
      </c>
      <c r="C66" t="s">
        <v>198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1.8339000000000001</v>
      </c>
      <c r="H66">
        <f>VLOOKUP(A66,away!$A$2:$E$405,3,FALSE)</f>
        <v>1.3976999999999999</v>
      </c>
      <c r="I66">
        <f>VLOOKUP(C66,away!$B$2:$E$405,3,FALSE)</f>
        <v>0.79959999999999998</v>
      </c>
      <c r="J66">
        <f>VLOOKUP(B66,home!$B$2:$E$405,4,FALSE)</f>
        <v>0.94469999999999998</v>
      </c>
      <c r="K66" s="3">
        <f t="shared" si="168"/>
        <v>2.1090355422839999</v>
      </c>
      <c r="L66" s="3">
        <f t="shared" si="169"/>
        <v>1.0557975891239999</v>
      </c>
      <c r="M66" s="5">
        <f t="shared" si="224"/>
        <v>4.222118661627524E-2</v>
      </c>
      <c r="N66" s="5">
        <f t="shared" si="225"/>
        <v>8.9045983211130011E-2</v>
      </c>
      <c r="O66" s="5">
        <f t="shared" si="226"/>
        <v>4.4577027039417898E-2</v>
      </c>
      <c r="P66" s="5">
        <f t="shared" si="227"/>
        <v>9.4014534395487237E-2</v>
      </c>
      <c r="Q66" s="5">
        <f t="shared" si="228"/>
        <v>9.3900571744948771E-2</v>
      </c>
      <c r="R66" s="5">
        <f t="shared" si="229"/>
        <v>2.3532158839266383E-2</v>
      </c>
      <c r="S66" s="5">
        <f t="shared" si="230"/>
        <v>5.2335885049433553E-2</v>
      </c>
      <c r="T66" s="5">
        <f t="shared" si="231"/>
        <v>9.9139997265682109E-2</v>
      </c>
      <c r="U66" s="5">
        <f t="shared" si="232"/>
        <v>4.9630159378685396E-2</v>
      </c>
      <c r="V66" s="5">
        <f t="shared" si="233"/>
        <v>1.2948564609454915E-2</v>
      </c>
      <c r="W66" s="5">
        <f t="shared" si="234"/>
        <v>6.6013214416961896E-2</v>
      </c>
      <c r="X66" s="5">
        <f t="shared" si="235"/>
        <v>6.9696592631754054E-2</v>
      </c>
      <c r="Y66" s="5">
        <f t="shared" si="236"/>
        <v>3.6792747235381729E-2</v>
      </c>
      <c r="Z66" s="5">
        <f t="shared" si="237"/>
        <v>8.2817321897934917E-3</v>
      </c>
      <c r="AA66" s="5">
        <f t="shared" si="238"/>
        <v>1.7466467539951971E-2</v>
      </c>
      <c r="AB66" s="5">
        <f t="shared" si="239"/>
        <v>1.8418700419954248E-2</v>
      </c>
      <c r="AC66" s="5">
        <f t="shared" si="240"/>
        <v>1.8020473996734616E-3</v>
      </c>
      <c r="AD66" s="5">
        <f t="shared" si="241"/>
        <v>3.4806053866446814E-2</v>
      </c>
      <c r="AE66" s="5">
        <f t="shared" si="242"/>
        <v>3.674814775911462E-2</v>
      </c>
      <c r="AF66" s="5">
        <f t="shared" si="243"/>
        <v>1.9399302904422867E-2</v>
      </c>
      <c r="AG66" s="5">
        <f t="shared" si="244"/>
        <v>6.8272457457252923E-3</v>
      </c>
      <c r="AH66" s="5">
        <f t="shared" si="245"/>
        <v>2.1859582199386476E-3</v>
      </c>
      <c r="AI66" s="5">
        <f t="shared" si="246"/>
        <v>4.610263579798473E-3</v>
      </c>
      <c r="AJ66" s="5">
        <f t="shared" si="247"/>
        <v>4.8616048745462239E-3</v>
      </c>
      <c r="AK66" s="5">
        <f t="shared" si="248"/>
        <v>3.4177658243197111E-3</v>
      </c>
      <c r="AL66" s="5">
        <f t="shared" si="249"/>
        <v>1.6050581313940823E-4</v>
      </c>
      <c r="AM66" s="5">
        <f t="shared" si="250"/>
        <v>1.4681440938197543E-2</v>
      </c>
      <c r="AN66" s="5">
        <f t="shared" si="251"/>
        <v>1.5500629947415362E-2</v>
      </c>
      <c r="AO66" s="5">
        <f t="shared" si="252"/>
        <v>8.1827638641922065E-3</v>
      </c>
      <c r="AP66" s="5">
        <f t="shared" si="253"/>
        <v>2.8797807867283723E-3</v>
      </c>
      <c r="AQ66" s="5">
        <f t="shared" si="254"/>
        <v>7.6011640295835768E-4</v>
      </c>
      <c r="AR66" s="5">
        <f t="shared" si="255"/>
        <v>4.6158588370740302E-4</v>
      </c>
      <c r="AS66" s="5">
        <f t="shared" si="256"/>
        <v>9.7350103455548205E-4</v>
      </c>
      <c r="AT66" s="5">
        <f t="shared" si="257"/>
        <v>1.026574141163878E-3</v>
      </c>
      <c r="AU66" s="5">
        <f t="shared" si="258"/>
        <v>7.2169378350143043E-4</v>
      </c>
      <c r="AV66" s="5">
        <f t="shared" si="259"/>
        <v>3.8051946001248292E-4</v>
      </c>
      <c r="AW66" s="5">
        <f t="shared" si="260"/>
        <v>9.9277956686203983E-6</v>
      </c>
      <c r="AX66" s="5">
        <f t="shared" si="261"/>
        <v>5.1606134584336674E-3</v>
      </c>
      <c r="AY66" s="5">
        <f t="shared" si="262"/>
        <v>5.4485632478151339E-3</v>
      </c>
      <c r="AZ66" s="5">
        <f t="shared" si="263"/>
        <v>2.8762899706164242E-3</v>
      </c>
      <c r="BA66" s="5">
        <f t="shared" si="264"/>
        <v>1.0122600055327872E-3</v>
      </c>
      <c r="BB66" s="5">
        <f t="shared" si="265"/>
        <v>2.6718541835204086E-4</v>
      </c>
      <c r="BC66" s="5">
        <f t="shared" si="266"/>
        <v>5.6418744109034421E-5</v>
      </c>
      <c r="BD66" s="5">
        <f t="shared" si="267"/>
        <v>8.1223543865324485E-5</v>
      </c>
      <c r="BE66" s="5">
        <f t="shared" si="268"/>
        <v>1.7130334088223288E-4</v>
      </c>
      <c r="BF66" s="5">
        <f t="shared" si="269"/>
        <v>1.8064241721631045E-4</v>
      </c>
      <c r="BG66" s="5">
        <f t="shared" si="270"/>
        <v>1.2699375945109798E-4</v>
      </c>
      <c r="BH66" s="5">
        <f t="shared" si="271"/>
        <v>6.6958588082657595E-5</v>
      </c>
      <c r="BI66" s="5">
        <f t="shared" si="272"/>
        <v>2.8243608425495726E-5</v>
      </c>
      <c r="BJ66" s="8">
        <f t="shared" si="273"/>
        <v>0.60919591956591901</v>
      </c>
      <c r="BK66" s="8">
        <f t="shared" si="274"/>
        <v>0.20893128713127898</v>
      </c>
      <c r="BL66" s="8">
        <f t="shared" si="275"/>
        <v>0.17291934527674271</v>
      </c>
      <c r="BM66" s="8">
        <f t="shared" si="276"/>
        <v>0.60659818686506217</v>
      </c>
      <c r="BN66" s="8">
        <f t="shared" si="277"/>
        <v>0.38729146184652558</v>
      </c>
    </row>
    <row r="67" spans="1:66" x14ac:dyDescent="0.25">
      <c r="A67" t="s">
        <v>345</v>
      </c>
      <c r="B67" t="s">
        <v>215</v>
      </c>
      <c r="C67" t="s">
        <v>199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0.99450000000000005</v>
      </c>
      <c r="H67">
        <f>VLOOKUP(A67,away!$A$2:$E$405,3,FALSE)</f>
        <v>1.3976999999999999</v>
      </c>
      <c r="I67">
        <f>VLOOKUP(C67,away!$B$2:$E$405,3,FALSE)</f>
        <v>0.56479999999999997</v>
      </c>
      <c r="J67">
        <f>VLOOKUP(B67,home!$B$2:$E$405,4,FALSE)</f>
        <v>0.6613</v>
      </c>
      <c r="K67" s="3">
        <f t="shared" si="168"/>
        <v>1.49176157598</v>
      </c>
      <c r="L67" s="3">
        <f t="shared" si="169"/>
        <v>0.52204408084799991</v>
      </c>
      <c r="M67" s="5">
        <f t="shared" si="224"/>
        <v>0.13347972880508374</v>
      </c>
      <c r="N67" s="5">
        <f t="shared" si="225"/>
        <v>0.19911993060365474</v>
      </c>
      <c r="O67" s="5">
        <f t="shared" si="226"/>
        <v>6.9682302335890234E-2</v>
      </c>
      <c r="P67" s="5">
        <f t="shared" si="227"/>
        <v>0.10394938115050244</v>
      </c>
      <c r="Q67" s="5">
        <f t="shared" si="228"/>
        <v>0.14851973074316813</v>
      </c>
      <c r="R67" s="5">
        <f t="shared" si="229"/>
        <v>1.8188616737156129E-2</v>
      </c>
      <c r="S67" s="5">
        <f t="shared" si="230"/>
        <v>2.0238042769309433E-2</v>
      </c>
      <c r="T67" s="5">
        <f t="shared" si="231"/>
        <v>7.7533846323609629E-2</v>
      </c>
      <c r="U67" s="5">
        <f t="shared" si="232"/>
        <v>2.7133079568716228E-2</v>
      </c>
      <c r="V67" s="5">
        <f t="shared" si="233"/>
        <v>1.751187273819541E-3</v>
      </c>
      <c r="W67" s="5">
        <f t="shared" si="234"/>
        <v>7.3852009199184568E-2</v>
      </c>
      <c r="X67" s="5">
        <f t="shared" si="235"/>
        <v>3.8554004261166334E-2</v>
      </c>
      <c r="Y67" s="5">
        <f t="shared" si="236"/>
        <v>1.0063444858765227E-2</v>
      </c>
      <c r="Z67" s="5">
        <f t="shared" si="237"/>
        <v>3.1650865688150728E-3</v>
      </c>
      <c r="AA67" s="5">
        <f t="shared" si="238"/>
        <v>4.7215545280087029E-3</v>
      </c>
      <c r="AB67" s="5">
        <f t="shared" si="239"/>
        <v>3.5217168118888845E-3</v>
      </c>
      <c r="AC67" s="5">
        <f t="shared" si="240"/>
        <v>8.5235242750790924E-5</v>
      </c>
      <c r="AD67" s="5">
        <f t="shared" si="241"/>
        <v>2.7542397408066268E-2</v>
      </c>
      <c r="AE67" s="5">
        <f t="shared" si="242"/>
        <v>1.4378345539244287E-2</v>
      </c>
      <c r="AF67" s="5">
        <f t="shared" si="243"/>
        <v>3.7530650905748622E-3</v>
      </c>
      <c r="AG67" s="5">
        <f t="shared" si="244"/>
        <v>6.5308847185728981E-4</v>
      </c>
      <c r="AH67" s="5">
        <f t="shared" si="245"/>
        <v>4.1307867715535359E-4</v>
      </c>
      <c r="AI67" s="5">
        <f t="shared" si="246"/>
        <v>6.1621489843700385E-4</v>
      </c>
      <c r="AJ67" s="5">
        <f t="shared" si="247"/>
        <v>4.5962285401737036E-4</v>
      </c>
      <c r="AK67" s="5">
        <f t="shared" si="248"/>
        <v>2.2854923768845926E-4</v>
      </c>
      <c r="AL67" s="5">
        <f t="shared" si="249"/>
        <v>2.6551299783042762E-6</v>
      </c>
      <c r="AM67" s="5">
        <f t="shared" si="250"/>
        <v>8.2173380327448774E-3</v>
      </c>
      <c r="AN67" s="5">
        <f t="shared" si="251"/>
        <v>4.2898126803216103E-3</v>
      </c>
      <c r="AO67" s="5">
        <f t="shared" si="252"/>
        <v>1.1197356588542951E-3</v>
      </c>
      <c r="AP67" s="5">
        <f t="shared" si="253"/>
        <v>1.9485045760644001E-4</v>
      </c>
      <c r="AQ67" s="5">
        <f t="shared" si="254"/>
        <v>2.5430132010991536E-5</v>
      </c>
      <c r="AR67" s="5">
        <f t="shared" si="255"/>
        <v>4.3129055666694866E-5</v>
      </c>
      <c r="AS67" s="5">
        <f t="shared" si="256"/>
        <v>6.4338268051877874E-5</v>
      </c>
      <c r="AT67" s="5">
        <f t="shared" si="257"/>
        <v>4.7988678072446521E-5</v>
      </c>
      <c r="AU67" s="5">
        <f t="shared" si="258"/>
        <v>2.3862555343516561E-5</v>
      </c>
      <c r="AV67" s="5">
        <f t="shared" si="259"/>
        <v>8.8993107915385625E-6</v>
      </c>
      <c r="AW67" s="5">
        <f t="shared" si="260"/>
        <v>5.7436752670992873E-8</v>
      </c>
      <c r="AX67" s="5">
        <f t="shared" si="261"/>
        <v>2.043051522347984E-3</v>
      </c>
      <c r="AY67" s="5">
        <f t="shared" si="262"/>
        <v>1.06656295410926E-3</v>
      </c>
      <c r="AZ67" s="5">
        <f t="shared" si="263"/>
        <v>2.7839643852224812E-4</v>
      </c>
      <c r="BA67" s="5">
        <f t="shared" si="264"/>
        <v>4.8445070953234574E-5</v>
      </c>
      <c r="BB67" s="5">
        <f t="shared" si="265"/>
        <v>6.3226156343493706E-6</v>
      </c>
      <c r="BC67" s="5">
        <f t="shared" si="266"/>
        <v>6.6013681347782236E-7</v>
      </c>
      <c r="BD67" s="5">
        <f t="shared" si="267"/>
        <v>3.7525447038936559E-6</v>
      </c>
      <c r="BE67" s="5">
        <f t="shared" si="268"/>
        <v>5.5979020014158019E-6</v>
      </c>
      <c r="BF67" s="5">
        <f t="shared" si="269"/>
        <v>4.1753675559068174E-6</v>
      </c>
      <c r="BG67" s="5">
        <f t="shared" si="270"/>
        <v>2.0762176284984379E-6</v>
      </c>
      <c r="BH67" s="5">
        <f t="shared" si="271"/>
        <v>7.7430542039157223E-7</v>
      </c>
      <c r="BI67" s="5">
        <f t="shared" si="272"/>
        <v>2.3101581484263753E-7</v>
      </c>
      <c r="BJ67" s="8">
        <f t="shared" si="273"/>
        <v>0.61126046819920987</v>
      </c>
      <c r="BK67" s="8">
        <f t="shared" si="274"/>
        <v>0.26057279332555355</v>
      </c>
      <c r="BL67" s="8">
        <f t="shared" si="275"/>
        <v>0.12516956087000938</v>
      </c>
      <c r="BM67" s="8">
        <f t="shared" si="276"/>
        <v>0.32616171307077618</v>
      </c>
      <c r="BN67" s="8">
        <f t="shared" si="277"/>
        <v>0.67293969037545542</v>
      </c>
    </row>
    <row r="68" spans="1:66" x14ac:dyDescent="0.25">
      <c r="A68" t="s">
        <v>347</v>
      </c>
      <c r="B68" t="s">
        <v>238</v>
      </c>
      <c r="C68" t="s">
        <v>240</v>
      </c>
      <c r="D68" t="s">
        <v>69</v>
      </c>
      <c r="E68">
        <f>VLOOKUP(A68,home!$A$2:$E$405,3,FALSE)</f>
        <v>1.3846000000000001</v>
      </c>
      <c r="F68">
        <f>VLOOKUP(B68,home!$B$2:$E$405,3,FALSE)</f>
        <v>1.4444999999999999</v>
      </c>
      <c r="G68" t="e">
        <f>VLOOKUP(C68,away!$B$2:$E$405,4,FALSE)</f>
        <v>#N/A</v>
      </c>
      <c r="H68">
        <f>VLOOKUP(A68,away!$A$2:$E$405,3,FALSE)</f>
        <v>1.3846000000000001</v>
      </c>
      <c r="I68" t="e">
        <f>VLOOKUP(C68,away!$B$2:$E$405,3,FALSE)</f>
        <v>#N/A</v>
      </c>
      <c r="J68">
        <f>VLOOKUP(B68,home!$B$2:$E$405,4,FALSE)</f>
        <v>2.8887999999999998</v>
      </c>
      <c r="K68" s="3" t="e">
        <f t="shared" si="168"/>
        <v>#N/A</v>
      </c>
      <c r="L68" s="3" t="e">
        <f t="shared" si="169"/>
        <v>#N/A</v>
      </c>
      <c r="M68" s="5" t="e">
        <f t="shared" si="224"/>
        <v>#N/A</v>
      </c>
      <c r="N68" s="5" t="e">
        <f t="shared" si="225"/>
        <v>#N/A</v>
      </c>
      <c r="O68" s="5" t="e">
        <f t="shared" si="226"/>
        <v>#N/A</v>
      </c>
      <c r="P68" s="5" t="e">
        <f t="shared" si="227"/>
        <v>#N/A</v>
      </c>
      <c r="Q68" s="5" t="e">
        <f t="shared" si="228"/>
        <v>#N/A</v>
      </c>
      <c r="R68" s="5" t="e">
        <f t="shared" si="229"/>
        <v>#N/A</v>
      </c>
      <c r="S68" s="5" t="e">
        <f t="shared" si="230"/>
        <v>#N/A</v>
      </c>
      <c r="T68" s="5" t="e">
        <f t="shared" si="231"/>
        <v>#N/A</v>
      </c>
      <c r="U68" s="5" t="e">
        <f t="shared" si="232"/>
        <v>#N/A</v>
      </c>
      <c r="V68" s="5" t="e">
        <f t="shared" si="233"/>
        <v>#N/A</v>
      </c>
      <c r="W68" s="5" t="e">
        <f t="shared" si="234"/>
        <v>#N/A</v>
      </c>
      <c r="X68" s="5" t="e">
        <f t="shared" si="235"/>
        <v>#N/A</v>
      </c>
      <c r="Y68" s="5" t="e">
        <f t="shared" si="236"/>
        <v>#N/A</v>
      </c>
      <c r="Z68" s="5" t="e">
        <f t="shared" si="237"/>
        <v>#N/A</v>
      </c>
      <c r="AA68" s="5" t="e">
        <f t="shared" si="238"/>
        <v>#N/A</v>
      </c>
      <c r="AB68" s="5" t="e">
        <f t="shared" si="239"/>
        <v>#N/A</v>
      </c>
      <c r="AC68" s="5" t="e">
        <f t="shared" si="240"/>
        <v>#N/A</v>
      </c>
      <c r="AD68" s="5" t="e">
        <f t="shared" si="241"/>
        <v>#N/A</v>
      </c>
      <c r="AE68" s="5" t="e">
        <f t="shared" si="242"/>
        <v>#N/A</v>
      </c>
      <c r="AF68" s="5" t="e">
        <f t="shared" si="243"/>
        <v>#N/A</v>
      </c>
      <c r="AG68" s="5" t="e">
        <f t="shared" si="244"/>
        <v>#N/A</v>
      </c>
      <c r="AH68" s="5" t="e">
        <f t="shared" si="245"/>
        <v>#N/A</v>
      </c>
      <c r="AI68" s="5" t="e">
        <f t="shared" si="246"/>
        <v>#N/A</v>
      </c>
      <c r="AJ68" s="5" t="e">
        <f t="shared" si="247"/>
        <v>#N/A</v>
      </c>
      <c r="AK68" s="5" t="e">
        <f t="shared" si="248"/>
        <v>#N/A</v>
      </c>
      <c r="AL68" s="5" t="e">
        <f t="shared" si="249"/>
        <v>#N/A</v>
      </c>
      <c r="AM68" s="5" t="e">
        <f t="shared" si="250"/>
        <v>#N/A</v>
      </c>
      <c r="AN68" s="5" t="e">
        <f t="shared" si="251"/>
        <v>#N/A</v>
      </c>
      <c r="AO68" s="5" t="e">
        <f t="shared" si="252"/>
        <v>#N/A</v>
      </c>
      <c r="AP68" s="5" t="e">
        <f t="shared" si="253"/>
        <v>#N/A</v>
      </c>
      <c r="AQ68" s="5" t="e">
        <f t="shared" si="254"/>
        <v>#N/A</v>
      </c>
      <c r="AR68" s="5" t="e">
        <f t="shared" si="255"/>
        <v>#N/A</v>
      </c>
      <c r="AS68" s="5" t="e">
        <f t="shared" si="256"/>
        <v>#N/A</v>
      </c>
      <c r="AT68" s="5" t="e">
        <f t="shared" si="257"/>
        <v>#N/A</v>
      </c>
      <c r="AU68" s="5" t="e">
        <f t="shared" si="258"/>
        <v>#N/A</v>
      </c>
      <c r="AV68" s="5" t="e">
        <f t="shared" si="259"/>
        <v>#N/A</v>
      </c>
      <c r="AW68" s="5" t="e">
        <f t="shared" si="260"/>
        <v>#N/A</v>
      </c>
      <c r="AX68" s="5" t="e">
        <f t="shared" si="261"/>
        <v>#N/A</v>
      </c>
      <c r="AY68" s="5" t="e">
        <f t="shared" si="262"/>
        <v>#N/A</v>
      </c>
      <c r="AZ68" s="5" t="e">
        <f t="shared" si="263"/>
        <v>#N/A</v>
      </c>
      <c r="BA68" s="5" t="e">
        <f t="shared" si="264"/>
        <v>#N/A</v>
      </c>
      <c r="BB68" s="5" t="e">
        <f t="shared" si="265"/>
        <v>#N/A</v>
      </c>
      <c r="BC68" s="5" t="e">
        <f t="shared" si="266"/>
        <v>#N/A</v>
      </c>
      <c r="BD68" s="5" t="e">
        <f t="shared" si="267"/>
        <v>#N/A</v>
      </c>
      <c r="BE68" s="5" t="e">
        <f t="shared" si="268"/>
        <v>#N/A</v>
      </c>
      <c r="BF68" s="5" t="e">
        <f t="shared" si="269"/>
        <v>#N/A</v>
      </c>
      <c r="BG68" s="5" t="e">
        <f t="shared" si="270"/>
        <v>#N/A</v>
      </c>
      <c r="BH68" s="5" t="e">
        <f t="shared" si="271"/>
        <v>#N/A</v>
      </c>
      <c r="BI68" s="5" t="e">
        <f t="shared" si="272"/>
        <v>#N/A</v>
      </c>
      <c r="BJ68" s="8" t="e">
        <f t="shared" si="273"/>
        <v>#N/A</v>
      </c>
      <c r="BK68" s="8" t="e">
        <f t="shared" si="274"/>
        <v>#N/A</v>
      </c>
      <c r="BL68" s="8" t="e">
        <f t="shared" si="275"/>
        <v>#N/A</v>
      </c>
      <c r="BM68" s="8" t="e">
        <f t="shared" si="276"/>
        <v>#N/A</v>
      </c>
      <c r="BN68" s="8" t="e">
        <f t="shared" si="277"/>
        <v>#N/A</v>
      </c>
    </row>
    <row r="69" spans="1:66" x14ac:dyDescent="0.25">
      <c r="A69" t="s">
        <v>347</v>
      </c>
      <c r="B69" t="s">
        <v>241</v>
      </c>
      <c r="C69" t="s">
        <v>243</v>
      </c>
      <c r="D69" t="s">
        <v>69</v>
      </c>
      <c r="E69">
        <f>VLOOKUP(A69,home!$A$2:$E$405,3,FALSE)</f>
        <v>1.3846000000000001</v>
      </c>
      <c r="F69">
        <f>VLOOKUP(B69,home!$B$2:$E$405,3,FALSE)</f>
        <v>1.0832999999999999</v>
      </c>
      <c r="G69">
        <f>VLOOKUP(C69,away!$B$2:$E$405,4,FALSE)</f>
        <v>0.96289999999999998</v>
      </c>
      <c r="H69">
        <f>VLOOKUP(A69,away!$A$2:$E$405,3,FALSE)</f>
        <v>1.3846000000000001</v>
      </c>
      <c r="I69">
        <f>VLOOKUP(C69,away!$B$2:$E$405,3,FALSE)</f>
        <v>0.72219999999999995</v>
      </c>
      <c r="J69">
        <f>VLOOKUP(B69,home!$B$2:$E$405,4,FALSE)</f>
        <v>1.4443999999999999</v>
      </c>
      <c r="K69" s="3">
        <f t="shared" si="168"/>
        <v>1.444289510622</v>
      </c>
      <c r="L69" s="3">
        <f t="shared" si="169"/>
        <v>1.4443395085279997</v>
      </c>
      <c r="M69" s="5">
        <f t="shared" si="224"/>
        <v>5.5652458788770814E-2</v>
      </c>
      <c r="N69" s="5">
        <f t="shared" si="225"/>
        <v>8.0378262468944819E-2</v>
      </c>
      <c r="O69" s="5">
        <f t="shared" si="226"/>
        <v>8.0381044975347996E-2</v>
      </c>
      <c r="P69" s="5">
        <f t="shared" si="227"/>
        <v>0.11609350011073033</v>
      </c>
      <c r="Q69" s="5">
        <f t="shared" si="228"/>
        <v>5.8044740682959499E-2</v>
      </c>
      <c r="R69" s="5">
        <f t="shared" si="229"/>
        <v>5.8048759497330599E-2</v>
      </c>
      <c r="S69" s="5">
        <f t="shared" si="230"/>
        <v>6.0544049002016376E-2</v>
      </c>
      <c r="T69" s="5">
        <f t="shared" si="231"/>
        <v>8.3836312230660917E-2</v>
      </c>
      <c r="U69" s="5">
        <f t="shared" si="232"/>
        <v>8.3839214446613783E-2</v>
      </c>
      <c r="V69" s="5">
        <f t="shared" si="233"/>
        <v>1.4033063832408316E-2</v>
      </c>
      <c r="W69" s="5">
        <f t="shared" si="234"/>
        <v>2.7944470038390817E-2</v>
      </c>
      <c r="X69" s="5">
        <f t="shared" si="235"/>
        <v>4.0361302121324806E-2</v>
      </c>
      <c r="Y69" s="5">
        <f t="shared" si="236"/>
        <v>2.9147711634732197E-2</v>
      </c>
      <c r="Z69" s="5">
        <f t="shared" si="237"/>
        <v>2.7947372254344835E-2</v>
      </c>
      <c r="AA69" s="5">
        <f t="shared" si="238"/>
        <v>4.0364096596398565E-2</v>
      </c>
      <c r="AB69" s="5">
        <f t="shared" si="239"/>
        <v>2.9148720659955812E-2</v>
      </c>
      <c r="AC69" s="5">
        <f t="shared" si="240"/>
        <v>1.8295996406073216E-3</v>
      </c>
      <c r="AD69" s="5">
        <f t="shared" si="241"/>
        <v>1.0089976239084655E-2</v>
      </c>
      <c r="AE69" s="5">
        <f t="shared" si="242"/>
        <v>1.4573351322218726E-2</v>
      </c>
      <c r="AF69" s="5">
        <f t="shared" si="243"/>
        <v>1.0524433543169637E-2</v>
      </c>
      <c r="AG69" s="5">
        <f t="shared" si="244"/>
        <v>5.0669517237590745E-3</v>
      </c>
      <c r="AH69" s="5">
        <f t="shared" si="245"/>
        <v>1.0091373476622374E-2</v>
      </c>
      <c r="AI69" s="5">
        <f t="shared" si="246"/>
        <v>1.457486486005476E-2</v>
      </c>
      <c r="AJ69" s="5">
        <f t="shared" si="247"/>
        <v>1.0525162218055138E-2</v>
      </c>
      <c r="AK69" s="5">
        <f t="shared" si="248"/>
        <v>5.0671271297106722E-3</v>
      </c>
      <c r="AL69" s="5">
        <f t="shared" si="249"/>
        <v>1.5266504352350074E-4</v>
      </c>
      <c r="AM69" s="5">
        <f t="shared" si="250"/>
        <v>2.9145693689070357E-3</v>
      </c>
      <c r="AN69" s="5">
        <f t="shared" si="251"/>
        <v>4.2096276898579499E-3</v>
      </c>
      <c r="AO69" s="5">
        <f t="shared" si="252"/>
        <v>3.040065794327646E-3</v>
      </c>
      <c r="AP69" s="5">
        <f t="shared" si="253"/>
        <v>1.4636290450906579E-3</v>
      </c>
      <c r="AQ69" s="5">
        <f t="shared" si="254"/>
        <v>5.2849431391338694E-4</v>
      </c>
      <c r="AR69" s="5">
        <f t="shared" si="255"/>
        <v>2.9150738815194501E-3</v>
      </c>
      <c r="AS69" s="5">
        <f t="shared" si="256"/>
        <v>4.2102106297667004E-3</v>
      </c>
      <c r="AT69" s="5">
        <f t="shared" si="257"/>
        <v>3.0403815250406455E-3</v>
      </c>
      <c r="AU69" s="5">
        <f t="shared" si="258"/>
        <v>1.4637303816350412E-3</v>
      </c>
      <c r="AV69" s="5">
        <f t="shared" si="259"/>
        <v>5.2851260914355675E-4</v>
      </c>
      <c r="AW69" s="5">
        <f t="shared" si="260"/>
        <v>8.8462794281867706E-6</v>
      </c>
      <c r="AX69" s="5">
        <f t="shared" si="261"/>
        <v>7.0158032791543487E-4</v>
      </c>
      <c r="AY69" s="5">
        <f t="shared" si="262"/>
        <v>1.0133201860142921E-3</v>
      </c>
      <c r="AZ69" s="5">
        <f t="shared" si="263"/>
        <v>7.3178918972469206E-4</v>
      </c>
      <c r="BA69" s="5">
        <f t="shared" si="264"/>
        <v>3.5231734621102154E-4</v>
      </c>
      <c r="BB69" s="5">
        <f t="shared" si="265"/>
        <v>1.2721646566807906E-4</v>
      </c>
      <c r="BC69" s="5">
        <f t="shared" si="266"/>
        <v>3.674875349994049E-5</v>
      </c>
      <c r="BD69" s="5">
        <f t="shared" si="267"/>
        <v>7.017260628927681E-4</v>
      </c>
      <c r="BE69" s="5">
        <f t="shared" si="268"/>
        <v>1.0134955919660989E-3</v>
      </c>
      <c r="BF69" s="5">
        <f t="shared" si="269"/>
        <v>7.318905262691356E-4</v>
      </c>
      <c r="BG69" s="5">
        <f t="shared" si="270"/>
        <v>3.523539366713759E-4</v>
      </c>
      <c r="BH69" s="5">
        <f t="shared" si="271"/>
        <v>1.2722527369020918E-4</v>
      </c>
      <c r="BI69" s="5">
        <f t="shared" si="272"/>
        <v>3.6750025655356432E-5</v>
      </c>
      <c r="BJ69" s="8">
        <f t="shared" si="273"/>
        <v>0.37508687048637529</v>
      </c>
      <c r="BK69" s="8">
        <f t="shared" si="274"/>
        <v>0.24931865660407099</v>
      </c>
      <c r="BL69" s="8">
        <f t="shared" si="275"/>
        <v>0.34716171430434012</v>
      </c>
      <c r="BM69" s="8">
        <f t="shared" si="276"/>
        <v>0.54991137321846095</v>
      </c>
      <c r="BN69" s="8">
        <f t="shared" si="277"/>
        <v>0.44859876652408404</v>
      </c>
    </row>
    <row r="70" spans="1:66" x14ac:dyDescent="0.25">
      <c r="A70" t="s">
        <v>347</v>
      </c>
      <c r="B70" t="s">
        <v>239</v>
      </c>
      <c r="C70" t="s">
        <v>233</v>
      </c>
      <c r="D70" t="s">
        <v>69</v>
      </c>
      <c r="E70">
        <f>VLOOKUP(A70,home!$A$2:$E$405,3,FALSE)</f>
        <v>1.3846000000000001</v>
      </c>
      <c r="F70">
        <f>VLOOKUP(B70,home!$B$2:$E$405,3,FALSE)</f>
        <v>1.0832999999999999</v>
      </c>
      <c r="G70">
        <f>VLOOKUP(C70,away!$B$2:$E$405,4,FALSE)</f>
        <v>1.4443999999999999</v>
      </c>
      <c r="H70">
        <f>VLOOKUP(A70,away!$A$2:$E$405,3,FALSE)</f>
        <v>1.3846000000000001</v>
      </c>
      <c r="I70">
        <f>VLOOKUP(C70,away!$B$2:$E$405,3,FALSE)</f>
        <v>0.72219999999999995</v>
      </c>
      <c r="J70">
        <f>VLOOKUP(B70,home!$B$2:$E$405,4,FALSE)</f>
        <v>0</v>
      </c>
      <c r="K70" s="3">
        <f t="shared" si="168"/>
        <v>2.1665092627919997</v>
      </c>
      <c r="L70" s="3">
        <f t="shared" si="169"/>
        <v>0</v>
      </c>
      <c r="M70" s="5">
        <f t="shared" si="224"/>
        <v>0.1145768774178378</v>
      </c>
      <c r="N70" s="5">
        <f t="shared" si="225"/>
        <v>0.24823186622752907</v>
      </c>
      <c r="O70" s="5">
        <f t="shared" si="226"/>
        <v>0</v>
      </c>
      <c r="P70" s="5">
        <f t="shared" si="227"/>
        <v>0</v>
      </c>
      <c r="Q70" s="5">
        <f t="shared" si="228"/>
        <v>0.2688983187510432</v>
      </c>
      <c r="R70" s="5">
        <f t="shared" si="229"/>
        <v>0</v>
      </c>
      <c r="S70" s="5">
        <f t="shared" si="230"/>
        <v>0</v>
      </c>
      <c r="T70" s="5">
        <f t="shared" si="231"/>
        <v>0</v>
      </c>
      <c r="U70" s="5">
        <f t="shared" si="232"/>
        <v>0</v>
      </c>
      <c r="V70" s="5">
        <f t="shared" si="233"/>
        <v>0</v>
      </c>
      <c r="W70" s="5">
        <f t="shared" si="234"/>
        <v>0.19419023277444358</v>
      </c>
      <c r="X70" s="5">
        <f t="shared" si="235"/>
        <v>0</v>
      </c>
      <c r="Y70" s="5">
        <f t="shared" si="236"/>
        <v>0</v>
      </c>
      <c r="Z70" s="5">
        <f t="shared" si="237"/>
        <v>0</v>
      </c>
      <c r="AA70" s="5">
        <f t="shared" si="238"/>
        <v>0</v>
      </c>
      <c r="AB70" s="5">
        <f t="shared" si="239"/>
        <v>0</v>
      </c>
      <c r="AC70" s="5">
        <f t="shared" si="240"/>
        <v>0</v>
      </c>
      <c r="AD70" s="5">
        <f t="shared" si="241"/>
        <v>0.10517873451239167</v>
      </c>
      <c r="AE70" s="5">
        <f t="shared" si="242"/>
        <v>0</v>
      </c>
      <c r="AF70" s="5">
        <f t="shared" si="243"/>
        <v>0</v>
      </c>
      <c r="AG70" s="5">
        <f t="shared" si="244"/>
        <v>0</v>
      </c>
      <c r="AH70" s="5">
        <f t="shared" si="245"/>
        <v>0</v>
      </c>
      <c r="AI70" s="5">
        <f t="shared" si="246"/>
        <v>0</v>
      </c>
      <c r="AJ70" s="5">
        <f t="shared" si="247"/>
        <v>0</v>
      </c>
      <c r="AK70" s="5">
        <f t="shared" si="248"/>
        <v>0</v>
      </c>
      <c r="AL70" s="5">
        <f t="shared" si="249"/>
        <v>0</v>
      </c>
      <c r="AM70" s="5">
        <f t="shared" si="250"/>
        <v>4.557414051396743E-2</v>
      </c>
      <c r="AN70" s="5">
        <f t="shared" si="251"/>
        <v>0</v>
      </c>
      <c r="AO70" s="5">
        <f t="shared" si="252"/>
        <v>0</v>
      </c>
      <c r="AP70" s="5">
        <f t="shared" si="253"/>
        <v>0</v>
      </c>
      <c r="AQ70" s="5">
        <f t="shared" si="254"/>
        <v>0</v>
      </c>
      <c r="AR70" s="5">
        <f t="shared" si="255"/>
        <v>0</v>
      </c>
      <c r="AS70" s="5">
        <f t="shared" si="256"/>
        <v>0</v>
      </c>
      <c r="AT70" s="5">
        <f t="shared" si="257"/>
        <v>0</v>
      </c>
      <c r="AU70" s="5">
        <f t="shared" si="258"/>
        <v>0</v>
      </c>
      <c r="AV70" s="5">
        <f t="shared" si="259"/>
        <v>0</v>
      </c>
      <c r="AW70" s="5">
        <f t="shared" si="260"/>
        <v>0</v>
      </c>
      <c r="AX70" s="5">
        <f t="shared" si="261"/>
        <v>1.6456132927882439E-2</v>
      </c>
      <c r="AY70" s="5">
        <f t="shared" si="262"/>
        <v>0</v>
      </c>
      <c r="AZ70" s="5">
        <f t="shared" si="263"/>
        <v>0</v>
      </c>
      <c r="BA70" s="5">
        <f t="shared" si="264"/>
        <v>0</v>
      </c>
      <c r="BB70" s="5">
        <f t="shared" si="265"/>
        <v>0</v>
      </c>
      <c r="BC70" s="5">
        <f t="shared" si="266"/>
        <v>0</v>
      </c>
      <c r="BD70" s="5">
        <f t="shared" si="267"/>
        <v>0</v>
      </c>
      <c r="BE70" s="5">
        <f t="shared" si="268"/>
        <v>0</v>
      </c>
      <c r="BF70" s="5">
        <f t="shared" si="269"/>
        <v>0</v>
      </c>
      <c r="BG70" s="5">
        <f t="shared" si="270"/>
        <v>0</v>
      </c>
      <c r="BH70" s="5">
        <f t="shared" si="271"/>
        <v>0</v>
      </c>
      <c r="BI70" s="5">
        <f t="shared" si="272"/>
        <v>0</v>
      </c>
      <c r="BJ70" s="8">
        <f t="shared" si="273"/>
        <v>0.87852942570725745</v>
      </c>
      <c r="BK70" s="8">
        <f t="shared" si="274"/>
        <v>0.1145768774178378</v>
      </c>
      <c r="BL70" s="8">
        <f t="shared" si="275"/>
        <v>0</v>
      </c>
      <c r="BM70" s="8">
        <f t="shared" si="276"/>
        <v>0.36139924072868512</v>
      </c>
      <c r="BN70" s="8">
        <f t="shared" si="277"/>
        <v>0.63170706239641006</v>
      </c>
    </row>
    <row r="71" spans="1:66" x14ac:dyDescent="0.25">
      <c r="A71" t="s">
        <v>348</v>
      </c>
      <c r="B71" t="s">
        <v>325</v>
      </c>
      <c r="C71" t="s">
        <v>256</v>
      </c>
      <c r="D71" t="s">
        <v>69</v>
      </c>
      <c r="E71">
        <f>VLOOKUP(A71,home!$A$2:$E$405,3,FALSE)</f>
        <v>1.2811999999999999</v>
      </c>
      <c r="F71">
        <f>VLOOKUP(B71,home!$B$2:$E$405,3,FALSE)</f>
        <v>1.1708000000000001</v>
      </c>
      <c r="G71">
        <f>VLOOKUP(C71,away!$B$2:$E$405,4,FALSE)</f>
        <v>1.1851</v>
      </c>
      <c r="H71">
        <f>VLOOKUP(A71,away!$A$2:$E$405,3,FALSE)</f>
        <v>1.2811999999999999</v>
      </c>
      <c r="I71">
        <f>VLOOKUP(C71,away!$B$2:$E$405,3,FALSE)</f>
        <v>1.1708000000000001</v>
      </c>
      <c r="J71">
        <f>VLOOKUP(B71,home!$B$2:$E$405,4,FALSE)</f>
        <v>0</v>
      </c>
      <c r="K71" s="3">
        <f t="shared" si="168"/>
        <v>1.777684320496</v>
      </c>
      <c r="L71" s="3">
        <f t="shared" si="169"/>
        <v>0</v>
      </c>
      <c r="M71" s="5">
        <f t="shared" si="224"/>
        <v>0.16902911166923459</v>
      </c>
      <c r="N71" s="5">
        <f t="shared" si="225"/>
        <v>0.30048040152176575</v>
      </c>
      <c r="O71" s="5">
        <f t="shared" si="226"/>
        <v>0</v>
      </c>
      <c r="P71" s="5">
        <f t="shared" si="227"/>
        <v>0</v>
      </c>
      <c r="Q71" s="5">
        <f t="shared" si="228"/>
        <v>0.2670796492007928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0.15826110156927381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7.0334569701030691E-2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2.5006532349271068E-2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7.4089534112125347E-3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0.82857120775334658</v>
      </c>
      <c r="BK71" s="8">
        <f t="shared" si="274"/>
        <v>0.16902911166923459</v>
      </c>
      <c r="BL71" s="8">
        <f t="shared" si="275"/>
        <v>0</v>
      </c>
      <c r="BM71" s="8">
        <f t="shared" si="276"/>
        <v>0.26101115703078814</v>
      </c>
      <c r="BN71" s="8">
        <f t="shared" si="277"/>
        <v>0.73658916239179306</v>
      </c>
    </row>
    <row r="72" spans="1:66" x14ac:dyDescent="0.25">
      <c r="A72" t="s">
        <v>348</v>
      </c>
      <c r="B72" t="s">
        <v>253</v>
      </c>
      <c r="C72" t="s">
        <v>259</v>
      </c>
      <c r="D72" t="s">
        <v>69</v>
      </c>
      <c r="E72">
        <f>VLOOKUP(A72,home!$A$2:$E$405,3,FALSE)</f>
        <v>1.2811999999999999</v>
      </c>
      <c r="F72">
        <f>VLOOKUP(B72,home!$B$2:$E$405,3,FALSE)</f>
        <v>2.3416000000000001</v>
      </c>
      <c r="G72">
        <f>VLOOKUP(C72,away!$B$2:$E$405,4,FALSE)</f>
        <v>0.79010000000000002</v>
      </c>
      <c r="H72">
        <f>VLOOKUP(A72,away!$A$2:$E$405,3,FALSE)</f>
        <v>1.2811999999999999</v>
      </c>
      <c r="I72">
        <f>VLOOKUP(C72,away!$B$2:$E$405,3,FALSE)</f>
        <v>1.3008999999999999</v>
      </c>
      <c r="J72">
        <f>VLOOKUP(B72,home!$B$2:$E$405,4,FALSE)</f>
        <v>1.1851</v>
      </c>
      <c r="K72" s="3">
        <f t="shared" si="168"/>
        <v>2.3703457625919997</v>
      </c>
      <c r="L72" s="3">
        <f t="shared" si="169"/>
        <v>1.975221671108</v>
      </c>
      <c r="M72" s="5">
        <f t="shared" si="224"/>
        <v>1.296414986474299E-2</v>
      </c>
      <c r="N72" s="5">
        <f t="shared" si="225"/>
        <v>3.072951769750119E-2</v>
      </c>
      <c r="O72" s="5">
        <f t="shared" si="226"/>
        <v>2.56070697603322E-2</v>
      </c>
      <c r="P72" s="5">
        <f t="shared" si="227"/>
        <v>6.0697609298801157E-2</v>
      </c>
      <c r="Q72" s="5">
        <f t="shared" si="228"/>
        <v>3.6419791030383918E-2</v>
      </c>
      <c r="R72" s="5">
        <f t="shared" si="229"/>
        <v>2.5289819562091254E-2</v>
      </c>
      <c r="S72" s="5">
        <f t="shared" si="230"/>
        <v>7.1045919189220832E-2</v>
      </c>
      <c r="T72" s="5">
        <f t="shared" si="231"/>
        <v>7.1937160500439051E-2</v>
      </c>
      <c r="U72" s="5">
        <f t="shared" si="232"/>
        <v>5.9945616635719262E-2</v>
      </c>
      <c r="V72" s="5">
        <f t="shared" si="233"/>
        <v>3.6959336925398205E-2</v>
      </c>
      <c r="W72" s="5">
        <f t="shared" si="234"/>
        <v>2.8775832447785542E-2</v>
      </c>
      <c r="X72" s="5">
        <f t="shared" si="235"/>
        <v>5.6838647855038761E-2</v>
      </c>
      <c r="Y72" s="5">
        <f t="shared" si="236"/>
        <v>5.6134464499874415E-2</v>
      </c>
      <c r="Z72" s="5">
        <f t="shared" si="237"/>
        <v>1.6650999885817887E-2</v>
      </c>
      <c r="AA72" s="5">
        <f t="shared" si="238"/>
        <v>3.9468627022268297E-2</v>
      </c>
      <c r="AB72" s="5">
        <f t="shared" si="239"/>
        <v>4.6777146408778891E-2</v>
      </c>
      <c r="AC72" s="5">
        <f t="shared" si="240"/>
        <v>1.0815129684773633E-2</v>
      </c>
      <c r="AD72" s="5">
        <f t="shared" si="241"/>
        <v>1.7052168126916449E-2</v>
      </c>
      <c r="AE72" s="5">
        <f t="shared" si="242"/>
        <v>3.368181202366248E-2</v>
      </c>
      <c r="AF72" s="5">
        <f t="shared" si="243"/>
        <v>3.3264522515662073E-2</v>
      </c>
      <c r="AG72" s="5">
        <f t="shared" si="244"/>
        <v>2.1901601917331905E-2</v>
      </c>
      <c r="AH72" s="5">
        <f t="shared" si="245"/>
        <v>8.2223539550210865E-3</v>
      </c>
      <c r="AI72" s="5">
        <f t="shared" si="246"/>
        <v>1.9489821855815801E-2</v>
      </c>
      <c r="AJ72" s="5">
        <f t="shared" si="247"/>
        <v>2.3098808324802968E-2</v>
      </c>
      <c r="AK72" s="5">
        <f t="shared" si="248"/>
        <v>1.8250720811207172E-2</v>
      </c>
      <c r="AL72" s="5">
        <f t="shared" si="249"/>
        <v>2.0254394556407599E-3</v>
      </c>
      <c r="AM72" s="5">
        <f t="shared" si="250"/>
        <v>8.0839068925285616E-3</v>
      </c>
      <c r="AN72" s="5">
        <f t="shared" si="251"/>
        <v>1.5967508081341741E-2</v>
      </c>
      <c r="AO72" s="5">
        <f t="shared" si="252"/>
        <v>1.5769683997929169E-2</v>
      </c>
      <c r="AP72" s="5">
        <f t="shared" si="253"/>
        <v>1.038287385974491E-2</v>
      </c>
      <c r="AQ72" s="5">
        <f t="shared" si="254"/>
        <v>5.1271193640372312E-3</v>
      </c>
      <c r="AR72" s="5">
        <f t="shared" si="255"/>
        <v>3.2481943438956427E-3</v>
      </c>
      <c r="AS72" s="5">
        <f t="shared" si="256"/>
        <v>7.6993436991283368E-3</v>
      </c>
      <c r="AT72" s="5">
        <f t="shared" si="257"/>
        <v>9.1250533559841356E-3</v>
      </c>
      <c r="AU72" s="5">
        <f t="shared" si="258"/>
        <v>7.2098438519276331E-3</v>
      </c>
      <c r="AV72" s="5">
        <f t="shared" si="259"/>
        <v>4.2724557058416599E-3</v>
      </c>
      <c r="AW72" s="5">
        <f t="shared" si="260"/>
        <v>2.6341730854254151E-4</v>
      </c>
      <c r="AX72" s="5">
        <f t="shared" si="261"/>
        <v>3.1936090746488843E-3</v>
      </c>
      <c r="AY72" s="5">
        <f t="shared" si="262"/>
        <v>6.3080858532936421E-3</v>
      </c>
      <c r="AZ72" s="5">
        <f t="shared" si="263"/>
        <v>6.2299339403177022E-3</v>
      </c>
      <c r="BA72" s="5">
        <f t="shared" si="264"/>
        <v>4.1018335094955916E-3</v>
      </c>
      <c r="BB72" s="5">
        <f t="shared" si="265"/>
        <v>2.0255076098081703E-3</v>
      </c>
      <c r="BC72" s="5">
        <f t="shared" si="266"/>
        <v>8.0016530517745246E-4</v>
      </c>
      <c r="BD72" s="5">
        <f t="shared" si="267"/>
        <v>1.0693173100055167E-3</v>
      </c>
      <c r="BE72" s="5">
        <f t="shared" si="268"/>
        <v>2.534651754637852E-3</v>
      </c>
      <c r="BF72" s="5">
        <f t="shared" si="269"/>
        <v>3.0040005231261051E-3</v>
      </c>
      <c r="BG72" s="5">
        <f t="shared" si="270"/>
        <v>2.3735066369387045E-3</v>
      </c>
      <c r="BH72" s="5">
        <f t="shared" si="271"/>
        <v>1.406507849837911E-3</v>
      </c>
      <c r="BI72" s="5">
        <f t="shared" si="272"/>
        <v>6.6678198438313606E-4</v>
      </c>
      <c r="BJ72" s="8">
        <f t="shared" si="273"/>
        <v>0.46472574610291889</v>
      </c>
      <c r="BK72" s="8">
        <f t="shared" si="274"/>
        <v>0.20081567027187125</v>
      </c>
      <c r="BL72" s="8">
        <f t="shared" si="275"/>
        <v>0.30875964135174355</v>
      </c>
      <c r="BM72" s="8">
        <f t="shared" si="276"/>
        <v>0.79319943185374753</v>
      </c>
      <c r="BN72" s="8">
        <f t="shared" si="277"/>
        <v>0.19170795721385273</v>
      </c>
    </row>
    <row r="73" spans="1:66" x14ac:dyDescent="0.25">
      <c r="A73" t="s">
        <v>349</v>
      </c>
      <c r="B73" t="s">
        <v>273</v>
      </c>
      <c r="C73" t="s">
        <v>267</v>
      </c>
      <c r="D73" t="s">
        <v>69</v>
      </c>
      <c r="E73">
        <f>VLOOKUP(A73,home!$A$2:$E$405,3,FALSE)</f>
        <v>1.2082999999999999</v>
      </c>
      <c r="F73">
        <f>VLOOKUP(B73,home!$B$2:$E$405,3,FALSE)</f>
        <v>0.4138</v>
      </c>
      <c r="G73">
        <f>VLOOKUP(C73,away!$B$2:$E$405,4,FALSE)</f>
        <v>0.64859999999999995</v>
      </c>
      <c r="H73">
        <f>VLOOKUP(A73,away!$A$2:$E$405,3,FALSE)</f>
        <v>1.2082999999999999</v>
      </c>
      <c r="I73">
        <f>VLOOKUP(C73,away!$B$2:$E$405,3,FALSE)</f>
        <v>0</v>
      </c>
      <c r="J73">
        <f>VLOOKUP(B73,home!$B$2:$E$405,4,FALSE)</f>
        <v>1.2972999999999999</v>
      </c>
      <c r="K73" s="3">
        <f t="shared" si="168"/>
        <v>0.32429645864399997</v>
      </c>
      <c r="L73" s="3">
        <f t="shared" si="169"/>
        <v>0</v>
      </c>
      <c r="M73" s="5">
        <f t="shared" si="224"/>
        <v>0.72303586037298351</v>
      </c>
      <c r="N73" s="5">
        <f t="shared" si="225"/>
        <v>0.23447796899157616</v>
      </c>
      <c r="O73" s="5">
        <f t="shared" si="226"/>
        <v>0</v>
      </c>
      <c r="P73" s="5">
        <f t="shared" si="227"/>
        <v>0</v>
      </c>
      <c r="Q73" s="5">
        <f t="shared" si="228"/>
        <v>3.8020187487002893E-2</v>
      </c>
      <c r="R73" s="5">
        <f t="shared" si="229"/>
        <v>0</v>
      </c>
      <c r="S73" s="5">
        <f t="shared" si="230"/>
        <v>0</v>
      </c>
      <c r="T73" s="5">
        <f t="shared" si="231"/>
        <v>0</v>
      </c>
      <c r="U73" s="5">
        <f t="shared" si="232"/>
        <v>0</v>
      </c>
      <c r="V73" s="5">
        <f t="shared" si="233"/>
        <v>0</v>
      </c>
      <c r="W73" s="5">
        <f t="shared" si="234"/>
        <v>4.1099373863386522E-3</v>
      </c>
      <c r="X73" s="5">
        <f t="shared" si="235"/>
        <v>0</v>
      </c>
      <c r="Y73" s="5">
        <f t="shared" si="236"/>
        <v>0</v>
      </c>
      <c r="Z73" s="5">
        <f t="shared" si="237"/>
        <v>0</v>
      </c>
      <c r="AA73" s="5">
        <f t="shared" si="238"/>
        <v>0</v>
      </c>
      <c r="AB73" s="5">
        <f t="shared" si="239"/>
        <v>0</v>
      </c>
      <c r="AC73" s="5">
        <f t="shared" si="240"/>
        <v>0</v>
      </c>
      <c r="AD73" s="5">
        <f t="shared" si="241"/>
        <v>3.3320953490955052E-4</v>
      </c>
      <c r="AE73" s="5">
        <f t="shared" si="242"/>
        <v>0</v>
      </c>
      <c r="AF73" s="5">
        <f t="shared" si="243"/>
        <v>0</v>
      </c>
      <c r="AG73" s="5">
        <f t="shared" si="244"/>
        <v>0</v>
      </c>
      <c r="AH73" s="5">
        <f t="shared" si="245"/>
        <v>0</v>
      </c>
      <c r="AI73" s="5">
        <f t="shared" si="246"/>
        <v>0</v>
      </c>
      <c r="AJ73" s="5">
        <f t="shared" si="247"/>
        <v>0</v>
      </c>
      <c r="AK73" s="5">
        <f t="shared" si="248"/>
        <v>0</v>
      </c>
      <c r="AL73" s="5">
        <f t="shared" si="249"/>
        <v>0</v>
      </c>
      <c r="AM73" s="5">
        <f t="shared" si="250"/>
        <v>2.1611734431516315E-5</v>
      </c>
      <c r="AN73" s="5">
        <f t="shared" si="251"/>
        <v>0</v>
      </c>
      <c r="AO73" s="5">
        <f t="shared" si="252"/>
        <v>0</v>
      </c>
      <c r="AP73" s="5">
        <f t="shared" si="253"/>
        <v>0</v>
      </c>
      <c r="AQ73" s="5">
        <f t="shared" si="254"/>
        <v>0</v>
      </c>
      <c r="AR73" s="5">
        <f t="shared" si="255"/>
        <v>0</v>
      </c>
      <c r="AS73" s="5">
        <f t="shared" si="256"/>
        <v>0</v>
      </c>
      <c r="AT73" s="5">
        <f t="shared" si="257"/>
        <v>0</v>
      </c>
      <c r="AU73" s="5">
        <f t="shared" si="258"/>
        <v>0</v>
      </c>
      <c r="AV73" s="5">
        <f t="shared" si="259"/>
        <v>0</v>
      </c>
      <c r="AW73" s="5">
        <f t="shared" si="260"/>
        <v>0</v>
      </c>
      <c r="AX73" s="5">
        <f t="shared" si="261"/>
        <v>1.168101490215889E-6</v>
      </c>
      <c r="AY73" s="5">
        <f t="shared" si="262"/>
        <v>0</v>
      </c>
      <c r="AZ73" s="5">
        <f t="shared" si="263"/>
        <v>0</v>
      </c>
      <c r="BA73" s="5">
        <f t="shared" si="264"/>
        <v>0</v>
      </c>
      <c r="BB73" s="5">
        <f t="shared" si="265"/>
        <v>0</v>
      </c>
      <c r="BC73" s="5">
        <f t="shared" si="266"/>
        <v>0</v>
      </c>
      <c r="BD73" s="5">
        <f t="shared" si="267"/>
        <v>0</v>
      </c>
      <c r="BE73" s="5">
        <f t="shared" si="268"/>
        <v>0</v>
      </c>
      <c r="BF73" s="5">
        <f t="shared" si="269"/>
        <v>0</v>
      </c>
      <c r="BG73" s="5">
        <f t="shared" si="270"/>
        <v>0</v>
      </c>
      <c r="BH73" s="5">
        <f t="shared" si="271"/>
        <v>0</v>
      </c>
      <c r="BI73" s="5">
        <f t="shared" si="272"/>
        <v>0</v>
      </c>
      <c r="BJ73" s="8">
        <f t="shared" si="273"/>
        <v>0.27696408323574895</v>
      </c>
      <c r="BK73" s="8">
        <f t="shared" si="274"/>
        <v>0.72303586037298351</v>
      </c>
      <c r="BL73" s="8">
        <f t="shared" si="275"/>
        <v>0</v>
      </c>
      <c r="BM73" s="8">
        <f t="shared" si="276"/>
        <v>4.4659267571699347E-3</v>
      </c>
      <c r="BN73" s="8">
        <f t="shared" si="277"/>
        <v>0.99553401685156251</v>
      </c>
    </row>
    <row r="74" spans="1:66" x14ac:dyDescent="0.25">
      <c r="A74" t="s">
        <v>349</v>
      </c>
      <c r="B74" t="s">
        <v>327</v>
      </c>
      <c r="C74" t="s">
        <v>261</v>
      </c>
      <c r="D74" t="s">
        <v>69</v>
      </c>
      <c r="E74">
        <f>VLOOKUP(A74,home!$A$2:$E$405,3,FALSE)</f>
        <v>1.2082999999999999</v>
      </c>
      <c r="F74">
        <f>VLOOKUP(B74,home!$B$2:$E$405,3,FALSE)</f>
        <v>0.4138</v>
      </c>
      <c r="G74">
        <f>VLOOKUP(C74,away!$B$2:$E$405,4,FALSE)</f>
        <v>1.2972999999999999</v>
      </c>
      <c r="H74">
        <f>VLOOKUP(A74,away!$A$2:$E$405,3,FALSE)</f>
        <v>1.2082999999999999</v>
      </c>
      <c r="I74">
        <f>VLOOKUP(C74,away!$B$2:$E$405,3,FALSE)</f>
        <v>0.8276</v>
      </c>
      <c r="J74">
        <f>VLOOKUP(B74,home!$B$2:$E$405,4,FALSE)</f>
        <v>0.97299999999999998</v>
      </c>
      <c r="K74" s="3">
        <f t="shared" si="168"/>
        <v>0.64864291674199992</v>
      </c>
      <c r="L74" s="3">
        <f t="shared" si="169"/>
        <v>0.97298937483999992</v>
      </c>
      <c r="M74" s="5">
        <f t="shared" si="224"/>
        <v>0.19757593419787867</v>
      </c>
      <c r="N74" s="5">
        <f t="shared" si="225"/>
        <v>0.12815623023613745</v>
      </c>
      <c r="O74" s="5">
        <f t="shared" si="226"/>
        <v>0.19223928469862292</v>
      </c>
      <c r="P74" s="5">
        <f t="shared" si="227"/>
        <v>0.12469465033931046</v>
      </c>
      <c r="Q74" s="5">
        <f t="shared" si="228"/>
        <v>4.1563815489513739E-2</v>
      </c>
      <c r="R74" s="5">
        <f t="shared" si="229"/>
        <v>9.3523390719300936E-2</v>
      </c>
      <c r="S74" s="5">
        <f t="shared" si="230"/>
        <v>1.9674405041241412E-2</v>
      </c>
      <c r="T74" s="5">
        <f t="shared" si="231"/>
        <v>4.0441150849107071E-2</v>
      </c>
      <c r="U74" s="5">
        <f t="shared" si="232"/>
        <v>6.0663284939769031E-2</v>
      </c>
      <c r="V74" s="5">
        <f t="shared" si="233"/>
        <v>1.379662551408667E-3</v>
      </c>
      <c r="W74" s="5">
        <f t="shared" si="234"/>
        <v>8.9866915033481685E-3</v>
      </c>
      <c r="X74" s="5">
        <f t="shared" si="235"/>
        <v>8.743955347722673E-3</v>
      </c>
      <c r="Y74" s="5">
        <f t="shared" si="236"/>
        <v>4.2538878237047793E-3</v>
      </c>
      <c r="Z74" s="5">
        <f t="shared" si="237"/>
        <v>3.0332421822963227E-2</v>
      </c>
      <c r="AA74" s="5">
        <f t="shared" si="238"/>
        <v>1.9674910563095553E-2</v>
      </c>
      <c r="AB74" s="5">
        <f t="shared" si="239"/>
        <v>6.3809956871421413E-3</v>
      </c>
      <c r="AC74" s="5">
        <f t="shared" si="240"/>
        <v>5.4421019231346671E-5</v>
      </c>
      <c r="AD74" s="5">
        <f t="shared" si="241"/>
        <v>1.4572884471480757E-3</v>
      </c>
      <c r="AE74" s="5">
        <f t="shared" si="242"/>
        <v>1.4179261751521603E-3</v>
      </c>
      <c r="AF74" s="5">
        <f t="shared" si="243"/>
        <v>6.8981355136528638E-4</v>
      </c>
      <c r="AG74" s="5">
        <f t="shared" si="244"/>
        <v>2.2372708536635673E-4</v>
      </c>
      <c r="AH74" s="5">
        <f t="shared" si="245"/>
        <v>7.3782810367270385E-3</v>
      </c>
      <c r="AI74" s="5">
        <f t="shared" si="246"/>
        <v>4.7858697322048123E-3</v>
      </c>
      <c r="AJ74" s="5">
        <f t="shared" si="247"/>
        <v>1.5521602511222917E-3</v>
      </c>
      <c r="AK74" s="5">
        <f t="shared" si="248"/>
        <v>3.3559925084631947E-4</v>
      </c>
      <c r="AL74" s="5">
        <f t="shared" si="249"/>
        <v>1.3738535498691378E-6</v>
      </c>
      <c r="AM74" s="5">
        <f t="shared" si="250"/>
        <v>1.890519657785096E-4</v>
      </c>
      <c r="AN74" s="5">
        <f t="shared" si="251"/>
        <v>1.8394555399510511E-4</v>
      </c>
      <c r="AO74" s="5">
        <f t="shared" si="252"/>
        <v>8.9488534793147383E-5</v>
      </c>
      <c r="AP74" s="5">
        <f t="shared" si="253"/>
        <v>2.9023797841244023E-5</v>
      </c>
      <c r="AQ74" s="5">
        <f t="shared" si="254"/>
        <v>7.0599617292586387E-6</v>
      </c>
      <c r="AR74" s="5">
        <f t="shared" si="255"/>
        <v>1.4357978106637739E-3</v>
      </c>
      <c r="AS74" s="5">
        <f t="shared" si="256"/>
        <v>9.3132007976072788E-4</v>
      </c>
      <c r="AT74" s="5">
        <f t="shared" si="257"/>
        <v>3.0204708647819527E-4</v>
      </c>
      <c r="AU74" s="5">
        <f t="shared" si="258"/>
        <v>6.5306901055546556E-5</v>
      </c>
      <c r="AV74" s="5">
        <f t="shared" si="259"/>
        <v>1.0590214696012725E-5</v>
      </c>
      <c r="AW74" s="5">
        <f t="shared" si="260"/>
        <v>2.4085280976744446E-8</v>
      </c>
      <c r="AX74" s="5">
        <f t="shared" si="261"/>
        <v>2.0437869749730195E-5</v>
      </c>
      <c r="AY74" s="5">
        <f t="shared" si="262"/>
        <v>1.9885830110851324E-5</v>
      </c>
      <c r="AZ74" s="5">
        <f t="shared" si="263"/>
        <v>9.6743507038658376E-6</v>
      </c>
      <c r="BA74" s="5">
        <f t="shared" si="264"/>
        <v>3.137680147779112E-6</v>
      </c>
      <c r="BB74" s="5">
        <f t="shared" si="265"/>
        <v>7.6323236135886904E-7</v>
      </c>
      <c r="BC74" s="5">
        <f t="shared" si="266"/>
        <v>1.4852339562724462E-7</v>
      </c>
      <c r="BD74" s="5">
        <f t="shared" si="267"/>
        <v>2.3283600236573092E-4</v>
      </c>
      <c r="BE74" s="5">
        <f t="shared" si="268"/>
        <v>1.5102742369705487E-4</v>
      </c>
      <c r="BF74" s="5">
        <f t="shared" si="269"/>
        <v>4.8981434307443752E-5</v>
      </c>
      <c r="BG74" s="5">
        <f t="shared" si="270"/>
        <v>1.0590486805128994E-5</v>
      </c>
      <c r="BH74" s="5">
        <f t="shared" si="271"/>
        <v>1.7173610627491332E-6</v>
      </c>
      <c r="BI74" s="5">
        <f t="shared" si="272"/>
        <v>2.2279081776814779E-7</v>
      </c>
      <c r="BJ74" s="8">
        <f t="shared" si="273"/>
        <v>0.23648710380917229</v>
      </c>
      <c r="BK74" s="8">
        <f t="shared" si="274"/>
        <v>0.3434003328327313</v>
      </c>
      <c r="BL74" s="8">
        <f t="shared" si="275"/>
        <v>0.38972421447054117</v>
      </c>
      <c r="BM74" s="8">
        <f t="shared" si="276"/>
        <v>0.22217090550981394</v>
      </c>
      <c r="BN74" s="8">
        <f t="shared" si="277"/>
        <v>0.77775330568076417</v>
      </c>
    </row>
    <row r="75" spans="1:66" x14ac:dyDescent="0.25">
      <c r="A75" t="s">
        <v>349</v>
      </c>
      <c r="B75" t="s">
        <v>263</v>
      </c>
      <c r="C75" t="s">
        <v>272</v>
      </c>
      <c r="D75" t="s">
        <v>69</v>
      </c>
      <c r="E75">
        <f>VLOOKUP(A75,home!$A$2:$E$405,3,FALSE)</f>
        <v>1.2082999999999999</v>
      </c>
      <c r="F75">
        <f>VLOOKUP(B75,home!$B$2:$E$405,3,FALSE)</f>
        <v>0.8276</v>
      </c>
      <c r="G75">
        <f>VLOOKUP(C75,away!$B$2:$E$405,4,FALSE)</f>
        <v>1.2972999999999999</v>
      </c>
      <c r="H75">
        <f>VLOOKUP(A75,away!$A$2:$E$405,3,FALSE)</f>
        <v>1.2082999999999999</v>
      </c>
      <c r="I75">
        <f>VLOOKUP(C75,away!$B$2:$E$405,3,FALSE)</f>
        <v>1.2414000000000001</v>
      </c>
      <c r="J75">
        <f>VLOOKUP(B75,home!$B$2:$E$405,4,FALSE)</f>
        <v>0.64859999999999995</v>
      </c>
      <c r="K75" s="3">
        <f t="shared" si="168"/>
        <v>1.2972858334839998</v>
      </c>
      <c r="L75" s="3">
        <f t="shared" si="169"/>
        <v>0.97288937593199998</v>
      </c>
      <c r="M75" s="5">
        <f t="shared" si="224"/>
        <v>0.10329408040202574</v>
      </c>
      <c r="N75" s="5">
        <f t="shared" si="225"/>
        <v>0.13400194718830527</v>
      </c>
      <c r="O75" s="5">
        <f t="shared" si="226"/>
        <v>0.10049371341979665</v>
      </c>
      <c r="P75" s="5">
        <f t="shared" si="227"/>
        <v>0.13036907077370311</v>
      </c>
      <c r="Q75" s="5">
        <f t="shared" si="228"/>
        <v>8.6919413873329771E-2</v>
      </c>
      <c r="R75" s="5">
        <f t="shared" si="229"/>
        <v>4.8884633067037601E-2</v>
      </c>
      <c r="S75" s="5">
        <f t="shared" si="230"/>
        <v>4.1135209656374211E-2</v>
      </c>
      <c r="T75" s="5">
        <f t="shared" si="231"/>
        <v>8.4562974319599013E-2</v>
      </c>
      <c r="U75" s="5">
        <f t="shared" si="232"/>
        <v>6.3417341952931375E-2</v>
      </c>
      <c r="V75" s="5">
        <f t="shared" si="233"/>
        <v>5.7685988911043949E-3</v>
      </c>
      <c r="W75" s="5">
        <f t="shared" si="234"/>
        <v>3.758644142420111E-2</v>
      </c>
      <c r="X75" s="5">
        <f t="shared" si="235"/>
        <v>3.6567449540695685E-2</v>
      </c>
      <c r="Y75" s="5">
        <f t="shared" si="236"/>
        <v>1.778804158153616E-2</v>
      </c>
      <c r="Z75" s="5">
        <f t="shared" si="237"/>
        <v>1.5853113385751679E-2</v>
      </c>
      <c r="AA75" s="5">
        <f t="shared" si="238"/>
        <v>2.0566019411951221E-2</v>
      </c>
      <c r="AB75" s="5">
        <f t="shared" si="239"/>
        <v>1.3340002817140631E-2</v>
      </c>
      <c r="AC75" s="5">
        <f t="shared" si="240"/>
        <v>4.5503991744522669E-4</v>
      </c>
      <c r="AD75" s="5">
        <f t="shared" si="241"/>
        <v>1.2190089497673074E-2</v>
      </c>
      <c r="AE75" s="5">
        <f t="shared" si="242"/>
        <v>1.1859608563946383E-2</v>
      </c>
      <c r="AF75" s="5">
        <f t="shared" si="243"/>
        <v>5.7690435872877997E-3</v>
      </c>
      <c r="AG75" s="5">
        <f t="shared" si="244"/>
        <v>1.8708804051203115E-3</v>
      </c>
      <c r="AH75" s="5">
        <f t="shared" si="245"/>
        <v>3.8558313971107953E-3</v>
      </c>
      <c r="AI75" s="5">
        <f t="shared" si="246"/>
        <v>5.0021154477746538E-3</v>
      </c>
      <c r="AJ75" s="5">
        <f t="shared" si="247"/>
        <v>3.2445867539247671E-3</v>
      </c>
      <c r="AK75" s="5">
        <f t="shared" si="248"/>
        <v>1.4030521437921452E-3</v>
      </c>
      <c r="AL75" s="5">
        <f t="shared" si="249"/>
        <v>2.2972519227196049E-5</v>
      </c>
      <c r="AM75" s="5">
        <f t="shared" si="250"/>
        <v>3.1628060828466716E-3</v>
      </c>
      <c r="AN75" s="5">
        <f t="shared" si="251"/>
        <v>3.0770604361346318E-3</v>
      </c>
      <c r="AO75" s="5">
        <f t="shared" si="252"/>
        <v>1.4968197037080347E-3</v>
      </c>
      <c r="AP75" s="5">
        <f t="shared" si="253"/>
        <v>4.8541332914107705E-4</v>
      </c>
      <c r="AQ75" s="5">
        <f t="shared" si="254"/>
        <v>1.1806336771428422E-4</v>
      </c>
      <c r="AR75" s="5">
        <f t="shared" si="255"/>
        <v>7.5025948032682701E-4</v>
      </c>
      <c r="AS75" s="5">
        <f t="shared" si="256"/>
        <v>9.7330099526506022E-4</v>
      </c>
      <c r="AT75" s="5">
        <f t="shared" si="257"/>
        <v>6.3132479643662027E-4</v>
      </c>
      <c r="AU75" s="5">
        <f t="shared" si="258"/>
        <v>2.7300290491479907E-4</v>
      </c>
      <c r="AV75" s="5">
        <f t="shared" si="259"/>
        <v>8.8540700261487118E-5</v>
      </c>
      <c r="AW75" s="5">
        <f t="shared" si="260"/>
        <v>8.0538819448646415E-7</v>
      </c>
      <c r="AX75" s="5">
        <f t="shared" si="261"/>
        <v>6.8384392088900194E-4</v>
      </c>
      <c r="AY75" s="5">
        <f t="shared" si="262"/>
        <v>6.6530448542859307E-4</v>
      </c>
      <c r="AZ75" s="5">
        <f t="shared" si="263"/>
        <v>3.2363383281669211E-4</v>
      </c>
      <c r="BA75" s="5">
        <f t="shared" si="264"/>
        <v>1.0495330587983762E-4</v>
      </c>
      <c r="BB75" s="5">
        <f t="shared" si="265"/>
        <v>2.5526989064858876E-5</v>
      </c>
      <c r="BC75" s="5">
        <f t="shared" si="266"/>
        <v>4.9669872921467096E-6</v>
      </c>
      <c r="BD75" s="5">
        <f t="shared" si="267"/>
        <v>1.2165324626703883E-4</v>
      </c>
      <c r="BE75" s="5">
        <f t="shared" si="268"/>
        <v>1.5781903297956975E-4</v>
      </c>
      <c r="BF75" s="5">
        <f t="shared" si="269"/>
        <v>1.0236819786927002E-4</v>
      </c>
      <c r="BG75" s="5">
        <f t="shared" si="270"/>
        <v>4.4266937631696981E-5</v>
      </c>
      <c r="BH75" s="5">
        <f t="shared" si="271"/>
        <v>1.4356717770330071E-5</v>
      </c>
      <c r="BI75" s="5">
        <f t="shared" si="272"/>
        <v>3.7249533157554378E-6</v>
      </c>
      <c r="BJ75" s="8">
        <f t="shared" si="273"/>
        <v>0.43926428242261051</v>
      </c>
      <c r="BK75" s="8">
        <f t="shared" si="274"/>
        <v>0.28171027664530846</v>
      </c>
      <c r="BL75" s="8">
        <f t="shared" si="275"/>
        <v>0.26336791437449836</v>
      </c>
      <c r="BM75" s="8">
        <f t="shared" si="276"/>
        <v>0.39556822900673677</v>
      </c>
      <c r="BN75" s="8">
        <f t="shared" si="277"/>
        <v>0.60396285872419819</v>
      </c>
    </row>
    <row r="76" spans="1:66" x14ac:dyDescent="0.25">
      <c r="A76" t="s">
        <v>350</v>
      </c>
      <c r="B76" t="s">
        <v>283</v>
      </c>
      <c r="C76" t="s">
        <v>277</v>
      </c>
      <c r="D76" t="s">
        <v>69</v>
      </c>
      <c r="E76">
        <f>VLOOKUP(A76,home!$A$2:$E$405,3,FALSE)</f>
        <v>1.4911000000000001</v>
      </c>
      <c r="F76">
        <f>VLOOKUP(B76,home!$B$2:$E$405,3,FALSE)</f>
        <v>0.57479999999999998</v>
      </c>
      <c r="G76">
        <f>VLOOKUP(C76,away!$B$2:$E$405,4,FALSE)</f>
        <v>0.82350000000000001</v>
      </c>
      <c r="H76">
        <f>VLOOKUP(A76,away!$A$2:$E$405,3,FALSE)</f>
        <v>1.4911000000000001</v>
      </c>
      <c r="I76">
        <f>VLOOKUP(C76,away!$B$2:$E$405,3,FALSE)</f>
        <v>1.4251</v>
      </c>
      <c r="J76">
        <f>VLOOKUP(B76,home!$B$2:$E$405,4,FALSE)</f>
        <v>0.67230000000000001</v>
      </c>
      <c r="K76" s="3">
        <f t="shared" si="168"/>
        <v>0.70580890458000001</v>
      </c>
      <c r="L76" s="3">
        <f t="shared" si="169"/>
        <v>1.4286150519030001</v>
      </c>
      <c r="M76" s="5">
        <f t="shared" si="224"/>
        <v>0.11831272402843236</v>
      </c>
      <c r="N76" s="5">
        <f t="shared" si="225"/>
        <v>8.3506174144383688E-2</v>
      </c>
      <c r="O76" s="5">
        <f t="shared" si="226"/>
        <v>0.16902333837866421</v>
      </c>
      <c r="P76" s="5">
        <f t="shared" si="227"/>
        <v>0.11929817730949965</v>
      </c>
      <c r="Q76" s="5">
        <f t="shared" si="228"/>
        <v>2.946970064925708E-2</v>
      </c>
      <c r="R76" s="5">
        <f t="shared" si="229"/>
        <v>0.12073464266532688</v>
      </c>
      <c r="S76" s="5">
        <f t="shared" si="230"/>
        <v>3.0072959663131074E-2</v>
      </c>
      <c r="T76" s="5">
        <f t="shared" si="231"/>
        <v>4.2100857922604276E-2</v>
      </c>
      <c r="U76" s="5">
        <f t="shared" si="232"/>
        <v>8.5215585884472089E-2</v>
      </c>
      <c r="V76" s="5">
        <f t="shared" si="233"/>
        <v>3.3692715673416668E-3</v>
      </c>
      <c r="W76" s="5">
        <f t="shared" si="234"/>
        <v>6.9333257111842198E-3</v>
      </c>
      <c r="X76" s="5">
        <f t="shared" si="235"/>
        <v>9.9050534707438489E-3</v>
      </c>
      <c r="Y76" s="5">
        <f t="shared" si="236"/>
        <v>7.0752542391043583E-3</v>
      </c>
      <c r="Z76" s="5">
        <f t="shared" si="237"/>
        <v>5.7494442599272076E-2</v>
      </c>
      <c r="AA76" s="5">
        <f t="shared" si="238"/>
        <v>4.058008955042991E-2</v>
      </c>
      <c r="AB76" s="5">
        <f t="shared" si="239"/>
        <v>1.4320894276673619E-2</v>
      </c>
      <c r="AC76" s="5">
        <f t="shared" si="240"/>
        <v>2.1233343673795577E-4</v>
      </c>
      <c r="AD76" s="5">
        <f t="shared" si="241"/>
        <v>1.2234007563268205E-3</v>
      </c>
      <c r="AE76" s="5">
        <f t="shared" si="242"/>
        <v>1.7477687349980102E-3</v>
      </c>
      <c r="AF76" s="5">
        <f t="shared" si="243"/>
        <v>1.2484443610318117E-3</v>
      </c>
      <c r="AG76" s="5">
        <f t="shared" si="244"/>
        <v>5.945154685444902E-4</v>
      </c>
      <c r="AH76" s="5">
        <f t="shared" si="245"/>
        <v>2.0534356524523279E-2</v>
      </c>
      <c r="AI76" s="5">
        <f t="shared" si="246"/>
        <v>1.4493331684828952E-2</v>
      </c>
      <c r="AJ76" s="5">
        <f t="shared" si="247"/>
        <v>5.1147612800918636E-3</v>
      </c>
      <c r="AK76" s="5">
        <f t="shared" si="248"/>
        <v>1.203348018763279E-3</v>
      </c>
      <c r="AL76" s="5">
        <f t="shared" si="249"/>
        <v>8.5640803870301095E-6</v>
      </c>
      <c r="AM76" s="5">
        <f t="shared" si="250"/>
        <v>1.7269742953707543E-4</v>
      </c>
      <c r="AN76" s="5">
        <f t="shared" si="251"/>
        <v>2.4671814726162368E-4</v>
      </c>
      <c r="AO76" s="5">
        <f t="shared" si="252"/>
        <v>1.7623262937778829E-4</v>
      </c>
      <c r="AP76" s="5">
        <f t="shared" si="253"/>
        <v>8.3922862321850455E-5</v>
      </c>
      <c r="AQ76" s="5">
        <f t="shared" si="254"/>
        <v>2.9973366077944674E-5</v>
      </c>
      <c r="AR76" s="5">
        <f t="shared" si="255"/>
        <v>5.8671381624153061E-3</v>
      </c>
      <c r="AS76" s="5">
        <f t="shared" si="256"/>
        <v>4.1410783594338614E-3</v>
      </c>
      <c r="AT76" s="5">
        <f t="shared" si="257"/>
        <v>1.4614049903259783E-3</v>
      </c>
      <c r="AU76" s="5">
        <f t="shared" si="258"/>
        <v>3.4382421845657483E-4</v>
      </c>
      <c r="AV76" s="5">
        <f t="shared" si="259"/>
        <v>6.066854874922741E-5</v>
      </c>
      <c r="AW76" s="5">
        <f t="shared" si="260"/>
        <v>2.3987257050579148E-7</v>
      </c>
      <c r="AX76" s="5">
        <f t="shared" si="261"/>
        <v>2.0315230594224147E-5</v>
      </c>
      <c r="AY76" s="5">
        <f t="shared" si="262"/>
        <v>2.9022644209788942E-5</v>
      </c>
      <c r="AZ76" s="5">
        <f t="shared" si="263"/>
        <v>2.0731093182064971E-5</v>
      </c>
      <c r="BA76" s="5">
        <f t="shared" si="264"/>
        <v>9.8722505874338985E-6</v>
      </c>
      <c r="BB76" s="5">
        <f t="shared" si="265"/>
        <v>3.5259114463415751E-6</v>
      </c>
      <c r="BC76" s="5">
        <f t="shared" si="266"/>
        <v>1.0074340327841302E-6</v>
      </c>
      <c r="BD76" s="5">
        <f t="shared" si="267"/>
        <v>1.3969803150701691E-3</v>
      </c>
      <c r="BE76" s="5">
        <f t="shared" si="268"/>
        <v>9.8600114589949932E-4</v>
      </c>
      <c r="BF76" s="5">
        <f t="shared" si="269"/>
        <v>3.4796419435097512E-4</v>
      </c>
      <c r="BG76" s="5">
        <f t="shared" si="270"/>
        <v>8.1865408949308014E-5</v>
      </c>
      <c r="BH76" s="5">
        <f t="shared" si="271"/>
        <v>1.44453336533762E-5</v>
      </c>
      <c r="BI76" s="5">
        <f t="shared" si="272"/>
        <v>2.0391290244364137E-6</v>
      </c>
      <c r="BJ76" s="8">
        <f t="shared" si="273"/>
        <v>0.18459851445680753</v>
      </c>
      <c r="BK76" s="8">
        <f t="shared" si="274"/>
        <v>0.27130305272973948</v>
      </c>
      <c r="BL76" s="8">
        <f t="shared" si="275"/>
        <v>0.48592375807010274</v>
      </c>
      <c r="BM76" s="8">
        <f t="shared" si="276"/>
        <v>0.35894622790871872</v>
      </c>
      <c r="BN76" s="8">
        <f t="shared" si="277"/>
        <v>0.64034475717556383</v>
      </c>
    </row>
    <row r="77" spans="1:66" x14ac:dyDescent="0.25">
      <c r="A77" t="s">
        <v>350</v>
      </c>
      <c r="B77" t="s">
        <v>280</v>
      </c>
      <c r="C77" t="s">
        <v>278</v>
      </c>
      <c r="D77" t="s">
        <v>69</v>
      </c>
      <c r="E77">
        <f>VLOOKUP(A77,home!$A$2:$E$405,3,FALSE)</f>
        <v>1.4911000000000001</v>
      </c>
      <c r="F77">
        <f>VLOOKUP(B77,home!$B$2:$E$405,3,FALSE)</f>
        <v>1.4371</v>
      </c>
      <c r="G77">
        <f>VLOOKUP(C77,away!$B$2:$E$405,4,FALSE)</f>
        <v>0.94120000000000004</v>
      </c>
      <c r="H77">
        <f>VLOOKUP(A77,away!$A$2:$E$405,3,FALSE)</f>
        <v>1.4911000000000001</v>
      </c>
      <c r="I77">
        <f>VLOOKUP(C77,away!$B$2:$E$405,3,FALSE)</f>
        <v>1.1736</v>
      </c>
      <c r="J77">
        <f>VLOOKUP(B77,home!$B$2:$E$405,4,FALSE)</f>
        <v>1.3445</v>
      </c>
      <c r="K77" s="3">
        <f t="shared" si="168"/>
        <v>2.0168596531720002</v>
      </c>
      <c r="L77" s="3">
        <f t="shared" si="169"/>
        <v>2.3528144437200003</v>
      </c>
      <c r="M77" s="5">
        <f t="shared" si="224"/>
        <v>1.2655364318561532E-2</v>
      </c>
      <c r="N77" s="5">
        <f t="shared" si="225"/>
        <v>2.5524093690299315E-2</v>
      </c>
      <c r="O77" s="5">
        <f t="shared" si="226"/>
        <v>2.9775723959250287E-2</v>
      </c>
      <c r="P77" s="5">
        <f t="shared" si="227"/>
        <v>6.005345629739875E-2</v>
      </c>
      <c r="Q77" s="5">
        <f t="shared" si="228"/>
        <v>2.5739257373873364E-2</v>
      </c>
      <c r="R77" s="5">
        <f t="shared" si="229"/>
        <v>3.5028376701771884E-2</v>
      </c>
      <c r="S77" s="5">
        <f t="shared" si="230"/>
        <v>7.1242864339631784E-2</v>
      </c>
      <c r="T77" s="5">
        <f t="shared" si="231"/>
        <v>6.0559696519875771E-2</v>
      </c>
      <c r="U77" s="5">
        <f t="shared" si="232"/>
        <v>7.0647319685913812E-2</v>
      </c>
      <c r="V77" s="5">
        <f t="shared" si="233"/>
        <v>3.7563168492787034E-2</v>
      </c>
      <c r="W77" s="5">
        <f t="shared" si="234"/>
        <v>1.7304156566658364E-2</v>
      </c>
      <c r="X77" s="5">
        <f t="shared" si="235"/>
        <v>4.0713469506426084E-2</v>
      </c>
      <c r="Y77" s="5">
        <f t="shared" si="236"/>
        <v>4.7895619554336549E-2</v>
      </c>
      <c r="Z77" s="5">
        <f t="shared" si="237"/>
        <v>2.7471756881331341E-2</v>
      </c>
      <c r="AA77" s="5">
        <f t="shared" si="238"/>
        <v>5.5406678055707433E-2</v>
      </c>
      <c r="AB77" s="5">
        <f t="shared" si="239"/>
        <v>5.5873746743423394E-2</v>
      </c>
      <c r="AC77" s="5">
        <f t="shared" si="240"/>
        <v>1.1140523302462587E-2</v>
      </c>
      <c r="AD77" s="5">
        <f t="shared" si="241"/>
        <v>8.7250138028661453E-3</v>
      </c>
      <c r="AE77" s="5">
        <f t="shared" si="242"/>
        <v>2.052833849703983E-2</v>
      </c>
      <c r="AF77" s="5">
        <f t="shared" si="243"/>
        <v>2.4149685660704325E-2</v>
      </c>
      <c r="AG77" s="5">
        <f t="shared" si="244"/>
        <v>1.8939909744600969E-2</v>
      </c>
      <c r="AH77" s="5">
        <f t="shared" si="245"/>
        <v>1.6158986596190174E-2</v>
      </c>
      <c r="AI77" s="5">
        <f t="shared" si="246"/>
        <v>3.2590408102003116E-2</v>
      </c>
      <c r="AJ77" s="5">
        <f t="shared" si="247"/>
        <v>3.286513959066998E-2</v>
      </c>
      <c r="AK77" s="5">
        <f t="shared" si="248"/>
        <v>2.2094791345429344E-2</v>
      </c>
      <c r="AL77" s="5">
        <f t="shared" si="249"/>
        <v>2.1146034596359504E-3</v>
      </c>
      <c r="AM77" s="5">
        <f t="shared" si="250"/>
        <v>3.5194256624739048E-3</v>
      </c>
      <c r="AN77" s="5">
        <f t="shared" si="251"/>
        <v>8.2805555322674335E-3</v>
      </c>
      <c r="AO77" s="5">
        <f t="shared" si="252"/>
        <v>9.7413053291721882E-3</v>
      </c>
      <c r="AP77" s="5">
        <f t="shared" si="253"/>
        <v>7.6398279597209772E-3</v>
      </c>
      <c r="AQ77" s="5">
        <f t="shared" si="254"/>
        <v>4.4937743927918553E-3</v>
      </c>
      <c r="AR77" s="5">
        <f t="shared" si="255"/>
        <v>7.6038194118788257E-3</v>
      </c>
      <c r="AS77" s="5">
        <f t="shared" si="256"/>
        <v>1.5335836581824452E-2</v>
      </c>
      <c r="AT77" s="5">
        <f t="shared" si="257"/>
        <v>1.5465115024760471E-2</v>
      </c>
      <c r="AU77" s="5">
        <f t="shared" si="258"/>
        <v>1.0396988841701165E-2</v>
      </c>
      <c r="AV77" s="5">
        <f t="shared" si="259"/>
        <v>5.2423168273266424E-3</v>
      </c>
      <c r="AW77" s="5">
        <f t="shared" si="260"/>
        <v>2.7873390123349075E-4</v>
      </c>
      <c r="AX77" s="5">
        <f t="shared" si="261"/>
        <v>1.1830312701636276E-3</v>
      </c>
      <c r="AY77" s="5">
        <f t="shared" si="262"/>
        <v>2.7834530598134007E-3</v>
      </c>
      <c r="AZ77" s="5">
        <f t="shared" si="263"/>
        <v>3.2744742812728001E-3</v>
      </c>
      <c r="BA77" s="5">
        <f t="shared" si="264"/>
        <v>2.5680767948561031E-3</v>
      </c>
      <c r="BB77" s="5">
        <f t="shared" si="265"/>
        <v>1.5105520438799013E-3</v>
      </c>
      <c r="BC77" s="5">
        <f t="shared" si="266"/>
        <v>7.1080973336627999E-4</v>
      </c>
      <c r="BD77" s="5">
        <f t="shared" si="267"/>
        <v>2.9817293566178345E-3</v>
      </c>
      <c r="BE77" s="5">
        <f t="shared" si="268"/>
        <v>6.0137296360410165E-3</v>
      </c>
      <c r="BF77" s="5">
        <f t="shared" si="269"/>
        <v>6.064424334007933E-3</v>
      </c>
      <c r="BG77" s="5">
        <f t="shared" si="270"/>
        <v>4.0770309196583596E-3</v>
      </c>
      <c r="BH77" s="5">
        <f t="shared" si="271"/>
        <v>2.0556997916484202E-3</v>
      </c>
      <c r="BI77" s="5">
        <f t="shared" si="272"/>
        <v>8.2921159376195708E-4</v>
      </c>
      <c r="BJ77" s="8">
        <f t="shared" si="273"/>
        <v>0.33578452697645916</v>
      </c>
      <c r="BK77" s="8">
        <f t="shared" si="274"/>
        <v>0.19755343327029107</v>
      </c>
      <c r="BL77" s="8">
        <f t="shared" si="275"/>
        <v>0.42650707309958658</v>
      </c>
      <c r="BM77" s="8">
        <f t="shared" si="276"/>
        <v>0.79603579872793284</v>
      </c>
      <c r="BN77" s="8">
        <f t="shared" si="277"/>
        <v>0.18877627234115515</v>
      </c>
    </row>
    <row r="78" spans="1:66" x14ac:dyDescent="0.25">
      <c r="A78" t="s">
        <v>350</v>
      </c>
      <c r="B78" t="s">
        <v>282</v>
      </c>
      <c r="C78" t="s">
        <v>286</v>
      </c>
      <c r="D78" t="s">
        <v>69</v>
      </c>
      <c r="E78">
        <f>VLOOKUP(A78,home!$A$2:$E$405,3,FALSE)</f>
        <v>1.4911000000000001</v>
      </c>
      <c r="F78">
        <f>VLOOKUP(B78,home!$B$2:$E$405,3,FALSE)</f>
        <v>1.5328999999999999</v>
      </c>
      <c r="G78">
        <f>VLOOKUP(C78,away!$B$2:$E$405,4,FALSE)</f>
        <v>1.0755999999999999</v>
      </c>
      <c r="H78">
        <f>VLOOKUP(A78,away!$A$2:$E$405,3,FALSE)</f>
        <v>1.4911000000000001</v>
      </c>
      <c r="I78">
        <f>VLOOKUP(C78,away!$B$2:$E$405,3,FALSE)</f>
        <v>0.95809999999999995</v>
      </c>
      <c r="J78">
        <f>VLOOKUP(B78,home!$B$2:$E$405,4,FALSE)</f>
        <v>1.0755999999999999</v>
      </c>
      <c r="K78" s="3">
        <f t="shared" ref="K78:K111" si="278">E78*F78*G78</f>
        <v>2.4585066535639997</v>
      </c>
      <c r="L78" s="3">
        <f t="shared" ref="L78:L111" si="279">H78*I78*J78</f>
        <v>1.5366268019959999</v>
      </c>
      <c r="M78" s="5">
        <f t="shared" si="224"/>
        <v>1.8404989998562889E-2</v>
      </c>
      <c r="N78" s="5">
        <f t="shared" si="225"/>
        <v>4.5248790370245727E-2</v>
      </c>
      <c r="O78" s="5">
        <f t="shared" si="226"/>
        <v>2.8281600922260057E-2</v>
      </c>
      <c r="P78" s="5">
        <f t="shared" si="227"/>
        <v>6.9530504040818092E-2</v>
      </c>
      <c r="Q78" s="5">
        <f t="shared" si="228"/>
        <v>5.5622226095485901E-2</v>
      </c>
      <c r="R78" s="5">
        <f t="shared" si="229"/>
        <v>2.1729132990249797E-2</v>
      </c>
      <c r="S78" s="5">
        <f t="shared" si="230"/>
        <v>6.5668209987450585E-2</v>
      </c>
      <c r="T78" s="5">
        <f t="shared" si="231"/>
        <v>8.5470603405004952E-2</v>
      </c>
      <c r="U78" s="5">
        <f t="shared" si="232"/>
        <v>5.3421218032706129E-2</v>
      </c>
      <c r="V78" s="5">
        <f t="shared" si="233"/>
        <v>2.7564648622419165E-2</v>
      </c>
      <c r="W78" s="5">
        <f t="shared" si="234"/>
        <v>4.5582537647264401E-2</v>
      </c>
      <c r="X78" s="5">
        <f t="shared" si="235"/>
        <v>7.004334905177817E-2</v>
      </c>
      <c r="Y78" s="5">
        <f t="shared" si="236"/>
        <v>5.3815243727261722E-2</v>
      </c>
      <c r="Z78" s="5">
        <f t="shared" si="237"/>
        <v>1.112985604565111E-2</v>
      </c>
      <c r="AA78" s="5">
        <f t="shared" si="238"/>
        <v>2.7362825141442761E-2</v>
      </c>
      <c r="AB78" s="5">
        <f t="shared" si="239"/>
        <v>3.3635843835272669E-2</v>
      </c>
      <c r="AC78" s="5">
        <f t="shared" si="240"/>
        <v>6.5083705308129017E-3</v>
      </c>
      <c r="AD78" s="5">
        <f t="shared" si="241"/>
        <v>2.8016243023032763E-2</v>
      </c>
      <c r="AE78" s="5">
        <f t="shared" si="242"/>
        <v>4.3050509920425584E-2</v>
      </c>
      <c r="AF78" s="5">
        <f t="shared" si="243"/>
        <v>3.3076283691660317E-2</v>
      </c>
      <c r="AG78" s="5">
        <f t="shared" si="244"/>
        <v>1.6941968010342815E-2</v>
      </c>
      <c r="AH78" s="5">
        <f t="shared" si="245"/>
        <v>4.2756087755261764E-3</v>
      </c>
      <c r="AI78" s="5">
        <f t="shared" si="246"/>
        <v>1.051161262266773E-2</v>
      </c>
      <c r="AJ78" s="5">
        <f t="shared" si="247"/>
        <v>1.2921434786257973E-2</v>
      </c>
      <c r="AK78" s="5">
        <f t="shared" si="248"/>
        <v>1.0589144465202847E-2</v>
      </c>
      <c r="AL78" s="5">
        <f t="shared" si="249"/>
        <v>9.8349476642402419E-4</v>
      </c>
      <c r="AM78" s="5">
        <f t="shared" si="250"/>
        <v>1.3775623975998397E-2</v>
      </c>
      <c r="AN78" s="5">
        <f t="shared" si="251"/>
        <v>2.1167993015737838E-2</v>
      </c>
      <c r="AO78" s="5">
        <f t="shared" si="252"/>
        <v>1.6263652706223448E-2</v>
      </c>
      <c r="AP78" s="5">
        <f t="shared" si="253"/>
        <v>8.3303882155792448E-3</v>
      </c>
      <c r="AQ78" s="5">
        <f t="shared" si="254"/>
        <v>3.2001744507726736E-3</v>
      </c>
      <c r="AR78" s="5">
        <f t="shared" si="255"/>
        <v>1.3140030078645647E-3</v>
      </c>
      <c r="AS78" s="5">
        <f t="shared" si="256"/>
        <v>3.2304851376381409E-3</v>
      </c>
      <c r="AT78" s="5">
        <f t="shared" si="257"/>
        <v>3.9710846025614926E-3</v>
      </c>
      <c r="AU78" s="5">
        <f t="shared" si="258"/>
        <v>3.2543126390876601E-3</v>
      </c>
      <c r="AV78" s="5">
        <f t="shared" si="259"/>
        <v>2.0001873189936081E-3</v>
      </c>
      <c r="AW78" s="5">
        <f t="shared" si="260"/>
        <v>1.0320704517317893E-4</v>
      </c>
      <c r="AX78" s="5">
        <f t="shared" si="261"/>
        <v>5.6445772003313075E-3</v>
      </c>
      <c r="AY78" s="5">
        <f t="shared" si="262"/>
        <v>8.6736086119646328E-3</v>
      </c>
      <c r="AZ78" s="5">
        <f t="shared" si="263"/>
        <v>6.6640497315840876E-3</v>
      </c>
      <c r="BA78" s="5">
        <f t="shared" si="264"/>
        <v>3.4133858091287871E-3</v>
      </c>
      <c r="BB78" s="5">
        <f t="shared" si="265"/>
        <v>1.3112750299650237E-3</v>
      </c>
      <c r="BC78" s="5">
        <f t="shared" si="266"/>
        <v>4.0298807116647279E-4</v>
      </c>
      <c r="BD78" s="5">
        <f t="shared" si="267"/>
        <v>3.3652203996467519E-4</v>
      </c>
      <c r="BE78" s="5">
        <f t="shared" si="268"/>
        <v>8.2734167432408409E-4</v>
      </c>
      <c r="BF78" s="5">
        <f t="shared" si="269"/>
        <v>1.0170125055482706E-3</v>
      </c>
      <c r="BG78" s="5">
        <f t="shared" si="270"/>
        <v>8.3344400388273899E-4</v>
      </c>
      <c r="BH78" s="5">
        <f t="shared" si="271"/>
        <v>5.1225690722968363E-4</v>
      </c>
      <c r="BI78" s="5">
        <f t="shared" si="272"/>
        <v>2.5187740295165855E-4</v>
      </c>
      <c r="BJ78" s="8">
        <f t="shared" si="273"/>
        <v>0.56571547176095416</v>
      </c>
      <c r="BK78" s="8">
        <f t="shared" si="274"/>
        <v>0.1973338265584523</v>
      </c>
      <c r="BL78" s="8">
        <f t="shared" si="275"/>
        <v>0.22027694881163271</v>
      </c>
      <c r="BM78" s="8">
        <f t="shared" si="276"/>
        <v>0.74706845719227644</v>
      </c>
      <c r="BN78" s="8">
        <f t="shared" si="277"/>
        <v>0.23881724441762248</v>
      </c>
    </row>
    <row r="79" spans="1:66" x14ac:dyDescent="0.25">
      <c r="A79" t="s">
        <v>358</v>
      </c>
      <c r="B79" t="s">
        <v>333</v>
      </c>
      <c r="C79" t="s">
        <v>334</v>
      </c>
      <c r="D79" t="s">
        <v>69</v>
      </c>
      <c r="E79">
        <f>VLOOKUP(A79,home!$A$2:$E$405,3,FALSE)</f>
        <v>1.8667</v>
      </c>
      <c r="F79">
        <f>VLOOKUP(B79,home!$B$2:$E$405,3,FALSE)</f>
        <v>0.53569999999999995</v>
      </c>
      <c r="G79">
        <f>VLOOKUP(C79,away!$B$2:$E$405,4,FALSE)</f>
        <v>0.625</v>
      </c>
      <c r="H79">
        <f>VLOOKUP(A79,away!$A$2:$E$405,3,FALSE)</f>
        <v>1.8667</v>
      </c>
      <c r="I79">
        <f>VLOOKUP(C79,away!$B$2:$E$405,3,FALSE)</f>
        <v>1.6071</v>
      </c>
      <c r="J79">
        <f>VLOOKUP(B79,home!$B$2:$E$405,4,FALSE)</f>
        <v>0.9375</v>
      </c>
      <c r="K79" s="3">
        <f t="shared" si="278"/>
        <v>0.62499449374999994</v>
      </c>
      <c r="L79" s="3">
        <f t="shared" si="279"/>
        <v>2.8124752218749998</v>
      </c>
      <c r="M79" s="5">
        <f t="shared" ref="M79:M111" si="280">_xlfn.POISSON.DIST(0,K79,FALSE) * _xlfn.POISSON.DIST(0,L79,FALSE)</f>
        <v>3.2145920831256197E-2</v>
      </c>
      <c r="N79" s="5">
        <f t="shared" ref="N79:N111" si="281">_xlfn.POISSON.DIST(1,K79,FALSE) * _xlfn.POISSON.DIST(0,L79,FALSE)</f>
        <v>2.0091023516058539E-2</v>
      </c>
      <c r="O79" s="5">
        <f t="shared" ref="O79:O111" si="282">_xlfn.POISSON.DIST(0,K79,FALSE) * _xlfn.POISSON.DIST(1,L79,FALSE)</f>
        <v>9.0409605822263456E-2</v>
      </c>
      <c r="P79" s="5">
        <f t="shared" ref="P79:P111" si="283">_xlfn.POISSON.DIST(1,K79,FALSE) * _xlfn.POISSON.DIST(1,L79,FALSE)</f>
        <v>5.6505505821022581E-2</v>
      </c>
      <c r="Q79" s="5">
        <f t="shared" ref="Q79:Q111" si="284">_xlfn.POISSON.DIST(2,K79,FALSE) * _xlfn.POISSON.DIST(0,L79,FALSE)</f>
        <v>6.2783895356691754E-3</v>
      </c>
      <c r="R79" s="5">
        <f t="shared" ref="R79:R111" si="285">_xlfn.POISSON.DIST(0,K79,FALSE) * _xlfn.POISSON.DIST(2,L79,FALSE)</f>
        <v>0.12713738809730085</v>
      </c>
      <c r="S79" s="5">
        <f t="shared" ref="S79:S111" si="286">_xlfn.POISSON.DIST(2,K79,FALSE) * _xlfn.POISSON.DIST(2,L79,FALSE)</f>
        <v>2.483108358327938E-2</v>
      </c>
      <c r="T79" s="5">
        <f t="shared" ref="T79:T111" si="287">_xlfn.POISSON.DIST(2,K79,FALSE) * _xlfn.POISSON.DIST(1,L79,FALSE)</f>
        <v>1.765781500234884E-2</v>
      </c>
      <c r="U79" s="5">
        <f t="shared" ref="U79:U111" si="288">_xlfn.POISSON.DIST(1,K79,FALSE) * _xlfn.POISSON.DIST(2,L79,FALSE)</f>
        <v>7.9460167510569793E-2</v>
      </c>
      <c r="V79" s="5">
        <f t="shared" ref="V79:V111" si="289">_xlfn.POISSON.DIST(3,K79,FALSE) * _xlfn.POISSON.DIST(3,L79,FALSE)</f>
        <v>4.8497355588894391E-3</v>
      </c>
      <c r="W79" s="5">
        <f t="shared" ref="W79:W111" si="290">_xlfn.POISSON.DIST(3,K79,FALSE) * _xlfn.POISSON.DIST(0,L79,FALSE)</f>
        <v>1.3079862964702844E-3</v>
      </c>
      <c r="X79" s="5">
        <f t="shared" ref="X79:X111" si="291">_xlfn.POISSON.DIST(3,K79,FALSE) * _xlfn.POISSON.DIST(1,L79,FALSE)</f>
        <v>3.6786790493747229E-3</v>
      </c>
      <c r="Y79" s="5">
        <f t="shared" ref="Y79:Y111" si="292">_xlfn.POISSON.DIST(3,K79,FALSE) * _xlfn.POISSON.DIST(2,L79,FALSE)</f>
        <v>5.1730968377985435E-3</v>
      </c>
      <c r="Z79" s="5">
        <f t="shared" ref="Z79:Z111" si="293">_xlfn.POISSON.DIST(0,K79,FALSE) * _xlfn.POISSON.DIST(3,L79,FALSE)</f>
        <v>0.11919025126585472</v>
      </c>
      <c r="AA79" s="5">
        <f t="shared" ref="AA79:AA111" si="294">_xlfn.POISSON.DIST(1,K79,FALSE) * _xlfn.POISSON.DIST(3,L79,FALSE)</f>
        <v>7.4493250749838133E-2</v>
      </c>
      <c r="AB79" s="5">
        <f t="shared" ref="AB79:AB111" si="295">_xlfn.POISSON.DIST(2,K79,FALSE) * _xlfn.POISSON.DIST(3,L79,FALSE)</f>
        <v>2.3278935770093444E-2</v>
      </c>
      <c r="AC79" s="5">
        <f t="shared" ref="AC79:AC111" si="296">_xlfn.POISSON.DIST(4,K79,FALSE) * _xlfn.POISSON.DIST(4,L79,FALSE)</f>
        <v>5.3279847366122766E-4</v>
      </c>
      <c r="AD79" s="5">
        <f t="shared" ref="AD79:AD111" si="297">_xlfn.POISSON.DIST(4,K79,FALSE) * _xlfn.POISSON.DIST(0,L79,FALSE)</f>
        <v>2.0437105829859567E-4</v>
      </c>
      <c r="AE79" s="5">
        <f t="shared" ref="AE79:AE111" si="298">_xlfn.POISSON.DIST(4,K79,FALSE) * _xlfn.POISSON.DIST(1,L79,FALSE)</f>
        <v>5.7478853753317142E-4</v>
      </c>
      <c r="AF79" s="5">
        <f t="shared" ref="AF79:AF111" si="299">_xlfn.POISSON.DIST(4,K79,FALSE) * _xlfn.POISSON.DIST(2,L79,FALSE)</f>
        <v>8.0828925981490647E-4</v>
      </c>
      <c r="AG79" s="5">
        <f t="shared" ref="AG79:AG111" si="300">_xlfn.POISSON.DIST(4,K79,FALSE) * _xlfn.POISSON.DIST(3,L79,FALSE)</f>
        <v>7.5776450511236943E-4</v>
      </c>
      <c r="AH79" s="5">
        <f t="shared" ref="AH79:AH111" si="301">_xlfn.POISSON.DIST(0,K79,FALSE) * _xlfn.POISSON.DIST(4,L79,FALSE)</f>
        <v>8.3804907093567943E-2</v>
      </c>
      <c r="AI79" s="5">
        <f t="shared" ref="AI79:AI111" si="302">_xlfn.POISSON.DIST(1,K79,FALSE) * _xlfn.POISSON.DIST(4,L79,FALSE)</f>
        <v>5.2377605482710254E-2</v>
      </c>
      <c r="AJ79" s="5">
        <f t="shared" ref="AJ79:AJ111" si="303">_xlfn.POISSON.DIST(2,K79,FALSE) * _xlfn.POISSON.DIST(4,L79,FALSE)</f>
        <v>1.636785751125186E-2</v>
      </c>
      <c r="AK79" s="5">
        <f t="shared" ref="AK79:AK111" si="304">_xlfn.POISSON.DIST(3,K79,FALSE) * _xlfn.POISSON.DIST(4,L79,FALSE)</f>
        <v>3.4099402730056634E-3</v>
      </c>
      <c r="AL79" s="5">
        <f t="shared" ref="AL79:AL111" si="305">_xlfn.POISSON.DIST(5,K79,FALSE) * _xlfn.POISSON.DIST(5,L79,FALSE)</f>
        <v>3.7461732594853731E-5</v>
      </c>
      <c r="AM79" s="5">
        <f t="shared" ref="AM79:AM111" si="306">_xlfn.POISSON.DIST(5,K79,FALSE) * _xlfn.POISSON.DIST(0,L79,FALSE)</f>
        <v>2.5546157223696507E-5</v>
      </c>
      <c r="AN79" s="5">
        <f t="shared" ref="AN79:AN111" si="307">_xlfn.POISSON.DIST(5,K79,FALSE) * _xlfn.POISSON.DIST(1,L79,FALSE)</f>
        <v>7.184793420576947E-5</v>
      </c>
      <c r="AO79" s="5">
        <f t="shared" ref="AO79:AO111" si="308">_xlfn.POISSON.DIST(5,K79,FALSE) * _xlfn.POISSON.DIST(2,L79,FALSE)</f>
        <v>1.0103526734831594E-4</v>
      </c>
      <c r="AP79" s="5">
        <f t="shared" ref="AP79:AP111" si="309">_xlfn.POISSON.DIST(5,K79,FALSE) * _xlfn.POISSON.DIST(3,L79,FALSE)</f>
        <v>9.4719728650884935E-5</v>
      </c>
      <c r="AQ79" s="5">
        <f t="shared" ref="AQ79:AQ111" si="310">_xlfn.POISSON.DIST(5,K79,FALSE) * _xlfn.POISSON.DIST(4,L79,FALSE)</f>
        <v>6.6599222463334352E-5</v>
      </c>
      <c r="AR79" s="5">
        <f t="shared" ref="AR79:AR111" si="311">_xlfn.POISSON.DIST(0,K79,FALSE) * _xlfn.POISSON.DIST(5,L79,FALSE)</f>
        <v>4.7139844934439221E-2</v>
      </c>
      <c r="AS79" s="5">
        <f t="shared" ref="AS79:AS111" si="312">_xlfn.POISSON.DIST(1,K79,FALSE) * _xlfn.POISSON.DIST(5,L79,FALSE)</f>
        <v>2.9462143520253333E-2</v>
      </c>
      <c r="AT79" s="5">
        <f t="shared" ref="AT79:AT111" si="313">_xlfn.POISSON.DIST(2,K79,FALSE) * _xlfn.POISSON.DIST(5,L79,FALSE)</f>
        <v>9.2068387371152857E-3</v>
      </c>
      <c r="AU79" s="5">
        <f t="shared" ref="AU79:AU111" si="314">_xlfn.POISSON.DIST(3,K79,FALSE) * _xlfn.POISSON.DIST(5,L79,FALSE)</f>
        <v>1.9180745051804191E-3</v>
      </c>
      <c r="AV79" s="5">
        <f t="shared" ref="AV79:AV111" si="315">_xlfn.POISSON.DIST(4,K79,FALSE) * _xlfn.POISSON.DIST(5,L79,FALSE)</f>
        <v>2.9969650108500439E-4</v>
      </c>
      <c r="AW79" s="5">
        <f t="shared" ref="AW79:AW111" si="316">_xlfn.POISSON.DIST(6,K79,FALSE) * _xlfn.POISSON.DIST(6,L79,FALSE)</f>
        <v>1.8291539317398956E-6</v>
      </c>
      <c r="AX79" s="5">
        <f t="shared" ref="AX79:AX111" si="317">_xlfn.POISSON.DIST(6,K79,FALSE) * _xlfn.POISSON.DIST(0,L79,FALSE)</f>
        <v>2.6610346002136829E-6</v>
      </c>
      <c r="AY79" s="5">
        <f t="shared" ref="AY79:AY111" si="318">_xlfn.POISSON.DIST(6,K79,FALSE) * _xlfn.POISSON.DIST(1,L79,FALSE)</f>
        <v>7.48409387765303E-6</v>
      </c>
      <c r="AZ79" s="5">
        <f t="shared" ref="AZ79:AZ111" si="319">_xlfn.POISSON.DIST(6,K79,FALSE) * _xlfn.POISSON.DIST(2,L79,FALSE)</f>
        <v>1.0524414294542767E-5</v>
      </c>
      <c r="BA79" s="5">
        <f t="shared" ref="BA79:BA111" si="320">_xlfn.POISSON.DIST(6,K79,FALSE) * _xlfn.POISSON.DIST(3,L79,FALSE)</f>
        <v>9.8665514760495288E-6</v>
      </c>
      <c r="BB79" s="5">
        <f t="shared" ref="BB79:BB111" si="321">_xlfn.POISSON.DIST(6,K79,FALSE) * _xlfn.POISSON.DIST(4,L79,FALSE)</f>
        <v>6.9373578879358766E-6</v>
      </c>
      <c r="BC79" s="5">
        <f t="shared" ref="BC79:BC111" si="322">_xlfn.POISSON.DIST(6,K79,FALSE) * _xlfn.POISSON.DIST(5,L79,FALSE)</f>
        <v>3.9022294330197452E-6</v>
      </c>
      <c r="BD79" s="5">
        <f t="shared" ref="BD79:BD111" si="323">_xlfn.POISSON.DIST(0,K79,FALSE) * _xlfn.POISSON.DIST(6,L79,FALSE)</f>
        <v>2.209660764019003E-2</v>
      </c>
      <c r="BE79" s="5">
        <f t="shared" ref="BE79:BE111" si="324">_xlfn.POISSON.DIST(1,K79,FALSE) * _xlfn.POISSON.DIST(6,L79,FALSE)</f>
        <v>1.3810258105672945E-2</v>
      </c>
      <c r="BF79" s="5">
        <f t="shared" ref="BF79:BF111" si="325">_xlfn.POISSON.DIST(2,K79,FALSE) * _xlfn.POISSON.DIST(6,L79,FALSE)</f>
        <v>4.3156676366559472E-3</v>
      </c>
      <c r="BG79" s="5">
        <f t="shared" ref="BG79:BG111" si="326">_xlfn.POISSON.DIST(3,K79,FALSE) * _xlfn.POISSON.DIST(6,L79,FALSE)</f>
        <v>8.9908950325501421E-4</v>
      </c>
      <c r="BH79" s="5">
        <f t="shared" ref="BH79:BH111" si="327">_xlfn.POISSON.DIST(4,K79,FALSE) * _xlfn.POISSON.DIST(6,L79,FALSE)</f>
        <v>1.4048149723070163E-4</v>
      </c>
      <c r="BI79" s="5">
        <f t="shared" ref="BI79:BI111" si="328">_xlfn.POISSON.DIST(5,K79,FALSE) * _xlfn.POISSON.DIST(6,L79,FALSE)</f>
        <v>1.7560032448588878E-5</v>
      </c>
      <c r="BJ79" s="8">
        <f t="shared" ref="BJ79:BJ111" si="329">SUM(N79,Q79,T79,W79,X79,Y79,AD79,AE79,AF79,AG79,AM79,AN79,AO79,AP79,AQ79,AX79,AY79,AZ79,BA79,BB79,BC79)</f>
        <v>5.6933327589940547E-2</v>
      </c>
      <c r="BK79" s="8">
        <f t="shared" ref="BK79:BK111" si="330">SUM(M79,P79,S79,V79,AC79,AL79,AY79)</f>
        <v>0.11890999009458134</v>
      </c>
      <c r="BL79" s="8">
        <f t="shared" ref="BL79:BL111" si="331">SUM(O79,R79,U79,AA79,AB79,AH79,AI79,AJ79,AK79,AR79,AS79,AT79,AU79,AV79,BD79,BE79,BF79,BG79,BH79,BI79)</f>
        <v>0.68004592092412786</v>
      </c>
      <c r="BM79" s="8">
        <f t="shared" ref="BM79:BM111" si="332">SUM(S79:BI79)</f>
        <v>0.64250600131098778</v>
      </c>
      <c r="BN79" s="8">
        <f t="shared" ref="BN79:BN111" si="333">SUM(M79:R79)</f>
        <v>0.33256783362357079</v>
      </c>
    </row>
    <row r="80" spans="1:66" x14ac:dyDescent="0.25">
      <c r="A80" t="s">
        <v>358</v>
      </c>
      <c r="B80" t="s">
        <v>335</v>
      </c>
      <c r="C80" t="s">
        <v>336</v>
      </c>
      <c r="D80" t="s">
        <v>69</v>
      </c>
      <c r="E80">
        <f>VLOOKUP(A80,home!$A$2:$E$405,3,FALSE)</f>
        <v>1.8667</v>
      </c>
      <c r="F80">
        <f>VLOOKUP(B80,home!$B$2:$E$405,3,FALSE)</f>
        <v>0.80359999999999998</v>
      </c>
      <c r="G80">
        <f>VLOOKUP(C80,away!$B$2:$E$405,4,FALSE)</f>
        <v>0.625</v>
      </c>
      <c r="H80">
        <f>VLOOKUP(A80,away!$A$2:$E$405,3,FALSE)</f>
        <v>1.8667</v>
      </c>
      <c r="I80">
        <f>VLOOKUP(C80,away!$B$2:$E$405,3,FALSE)</f>
        <v>2.9464000000000001</v>
      </c>
      <c r="J80">
        <f>VLOOKUP(B80,home!$B$2:$E$405,4,FALSE)</f>
        <v>0.9375</v>
      </c>
      <c r="K80" s="3">
        <f t="shared" si="278"/>
        <v>0.93755007499999998</v>
      </c>
      <c r="L80" s="3">
        <f t="shared" si="279"/>
        <v>5.1562920749999996</v>
      </c>
      <c r="M80" s="5">
        <f t="shared" si="280"/>
        <v>2.2567215736731109E-3</v>
      </c>
      <c r="N80" s="5">
        <f t="shared" si="281"/>
        <v>2.1157894806513428E-3</v>
      </c>
      <c r="O80" s="5">
        <f t="shared" si="282"/>
        <v>1.163631556581219E-2</v>
      </c>
      <c r="P80" s="5">
        <f t="shared" si="283"/>
        <v>1.0909628531450884E-2</v>
      </c>
      <c r="Q80" s="5">
        <f t="shared" si="284"/>
        <v>9.9182929313443888E-4</v>
      </c>
      <c r="R80" s="5">
        <f t="shared" si="285"/>
        <v>3.0000120867098263E-2</v>
      </c>
      <c r="S80" s="5">
        <f t="shared" si="286"/>
        <v>1.3185055268085921E-2</v>
      </c>
      <c r="T80" s="5">
        <f t="shared" si="287"/>
        <v>5.1141615239419583E-3</v>
      </c>
      <c r="U80" s="5">
        <f t="shared" si="288"/>
        <v>2.8126615568957038E-2</v>
      </c>
      <c r="V80" s="5">
        <f t="shared" si="289"/>
        <v>7.0822528485348004E-3</v>
      </c>
      <c r="W80" s="5">
        <f t="shared" si="290"/>
        <v>3.0996320938846334E-4</v>
      </c>
      <c r="X80" s="5">
        <f t="shared" si="291"/>
        <v>1.5982608401112991E-3</v>
      </c>
      <c r="Y80" s="5">
        <f t="shared" si="292"/>
        <v>4.1205498518243665E-3</v>
      </c>
      <c r="Z80" s="5">
        <f t="shared" si="293"/>
        <v>5.1563128492020299E-2</v>
      </c>
      <c r="AA80" s="5">
        <f t="shared" si="294"/>
        <v>4.8343014984928261E-2</v>
      </c>
      <c r="AB80" s="5">
        <f t="shared" si="295"/>
        <v>2.2661998662422807E-2</v>
      </c>
      <c r="AC80" s="5">
        <f t="shared" si="296"/>
        <v>2.1398504761479626E-3</v>
      </c>
      <c r="AD80" s="5">
        <f t="shared" si="297"/>
        <v>7.2651507552348626E-5</v>
      </c>
      <c r="AE80" s="5">
        <f t="shared" si="298"/>
        <v>3.746123926289778E-4</v>
      </c>
      <c r="AF80" s="5">
        <f t="shared" si="299"/>
        <v>9.6580545565479322E-4</v>
      </c>
      <c r="AG80" s="5">
        <f t="shared" si="300"/>
        <v>1.6599916723281912E-3</v>
      </c>
      <c r="AH80" s="5">
        <f t="shared" si="301"/>
        <v>6.6468637701402752E-2</v>
      </c>
      <c r="AI80" s="5">
        <f t="shared" si="302"/>
        <v>6.2317676262097971E-2</v>
      </c>
      <c r="AJ80" s="5">
        <f t="shared" si="303"/>
        <v>2.9212971026677838E-2</v>
      </c>
      <c r="AK80" s="5">
        <f t="shared" si="304"/>
        <v>9.1295410590115436E-3</v>
      </c>
      <c r="AL80" s="5">
        <f t="shared" si="305"/>
        <v>4.1378562743343779E-4</v>
      </c>
      <c r="AM80" s="5">
        <f t="shared" si="306"/>
        <v>1.3622885270913507E-5</v>
      </c>
      <c r="AN80" s="5">
        <f t="shared" si="307"/>
        <v>7.0243575361045535E-5</v>
      </c>
      <c r="AO80" s="5">
        <f t="shared" si="308"/>
        <v>1.8109819547691217E-4</v>
      </c>
      <c r="AP80" s="5">
        <f t="shared" si="309"/>
        <v>3.1126506337813431E-4</v>
      </c>
      <c r="AQ80" s="5">
        <f t="shared" si="310"/>
        <v>4.0124339488026176E-4</v>
      </c>
      <c r="AR80" s="5">
        <f t="shared" si="311"/>
        <v>6.8546341963157842E-2</v>
      </c>
      <c r="AS80" s="5">
        <f t="shared" si="312"/>
        <v>6.4265628048534265E-2</v>
      </c>
      <c r="AT80" s="5">
        <f t="shared" si="313"/>
        <v>3.0126122198412705E-2</v>
      </c>
      <c r="AU80" s="5">
        <f t="shared" si="314"/>
        <v>9.4149160421936658E-3</v>
      </c>
      <c r="AV80" s="5">
        <f t="shared" si="315"/>
        <v>2.206738810369343E-3</v>
      </c>
      <c r="AW80" s="5">
        <f t="shared" si="316"/>
        <v>5.5565456097603649E-5</v>
      </c>
      <c r="AX80" s="5">
        <f t="shared" si="317"/>
        <v>2.128689517910225E-6</v>
      </c>
      <c r="AY80" s="5">
        <f t="shared" si="318"/>
        <v>1.0976144891336062E-5</v>
      </c>
      <c r="AZ80" s="5">
        <f t="shared" si="319"/>
        <v>2.8298104458623933E-5</v>
      </c>
      <c r="BA80" s="5">
        <f t="shared" si="320"/>
        <v>4.8637763919174909E-5</v>
      </c>
      <c r="BB80" s="5">
        <f t="shared" si="321"/>
        <v>6.2697629160540642E-5</v>
      </c>
      <c r="BC80" s="5">
        <f t="shared" si="322"/>
        <v>6.4657457672356923E-5</v>
      </c>
      <c r="BD80" s="5">
        <f t="shared" si="323"/>
        <v>5.8907493305811777E-2</v>
      </c>
      <c r="BE80" s="5">
        <f t="shared" si="324"/>
        <v>5.5228724766925821E-2</v>
      </c>
      <c r="BF80" s="5">
        <f t="shared" si="325"/>
        <v>2.5889847523692833E-2</v>
      </c>
      <c r="BG80" s="5">
        <f t="shared" si="326"/>
        <v>8.0910094958589265E-3</v>
      </c>
      <c r="BH80" s="5">
        <f t="shared" si="327"/>
        <v>1.8964316399170617E-3</v>
      </c>
      <c r="BI80" s="5">
        <f t="shared" si="328"/>
        <v>3.5559992524732294E-4</v>
      </c>
      <c r="BJ80" s="8">
        <f t="shared" si="329"/>
        <v>1.851848413120339E-2</v>
      </c>
      <c r="BK80" s="8">
        <f t="shared" si="330"/>
        <v>3.5998270470217454E-2</v>
      </c>
      <c r="BL80" s="8">
        <f t="shared" si="331"/>
        <v>0.63282574541853043</v>
      </c>
      <c r="BM80" s="8">
        <f t="shared" si="332"/>
        <v>0.68103981251135748</v>
      </c>
      <c r="BN80" s="8">
        <f t="shared" si="333"/>
        <v>5.7910405311820234E-2</v>
      </c>
    </row>
    <row r="81" spans="1:66" x14ac:dyDescent="0.25">
      <c r="A81" t="s">
        <v>358</v>
      </c>
      <c r="B81" t="s">
        <v>337</v>
      </c>
      <c r="C81" t="s">
        <v>338</v>
      </c>
      <c r="D81" t="s">
        <v>69</v>
      </c>
      <c r="E81">
        <f>VLOOKUP(A81,home!$A$2:$E$405,3,FALSE)</f>
        <v>1.8667</v>
      </c>
      <c r="F81">
        <f>VLOOKUP(B81,home!$B$2:$E$405,3,FALSE)</f>
        <v>0.53569999999999995</v>
      </c>
      <c r="G81">
        <f>VLOOKUP(C81,away!$B$2:$E$405,4,FALSE)</f>
        <v>1.25</v>
      </c>
      <c r="H81">
        <f>VLOOKUP(A81,away!$A$2:$E$405,3,FALSE)</f>
        <v>1.8667</v>
      </c>
      <c r="I81">
        <f>VLOOKUP(C81,away!$B$2:$E$405,3,FALSE)</f>
        <v>0</v>
      </c>
      <c r="J81">
        <f>VLOOKUP(B81,home!$B$2:$E$405,4,FALSE)</f>
        <v>0.625</v>
      </c>
      <c r="K81" s="3">
        <f t="shared" si="278"/>
        <v>1.2499889874999999</v>
      </c>
      <c r="L81" s="3">
        <f t="shared" si="279"/>
        <v>0</v>
      </c>
      <c r="M81" s="5">
        <f t="shared" si="280"/>
        <v>0.28650795201163859</v>
      </c>
      <c r="N81" s="5">
        <f t="shared" si="281"/>
        <v>0.35813178484572661</v>
      </c>
      <c r="O81" s="5">
        <f t="shared" si="282"/>
        <v>0</v>
      </c>
      <c r="P81" s="5">
        <f t="shared" si="283"/>
        <v>0</v>
      </c>
      <c r="Q81" s="5">
        <f t="shared" si="284"/>
        <v>0.22383039356543882</v>
      </c>
      <c r="R81" s="5">
        <f t="shared" si="285"/>
        <v>0</v>
      </c>
      <c r="S81" s="5">
        <f t="shared" si="286"/>
        <v>0</v>
      </c>
      <c r="T81" s="5">
        <f t="shared" si="287"/>
        <v>0</v>
      </c>
      <c r="U81" s="5">
        <f t="shared" si="288"/>
        <v>0</v>
      </c>
      <c r="V81" s="5">
        <f t="shared" si="289"/>
        <v>0</v>
      </c>
      <c r="W81" s="5">
        <f t="shared" si="290"/>
        <v>9.3261842341529816E-2</v>
      </c>
      <c r="X81" s="5">
        <f t="shared" si="291"/>
        <v>0</v>
      </c>
      <c r="Y81" s="5">
        <f t="shared" si="292"/>
        <v>0</v>
      </c>
      <c r="Z81" s="5">
        <f t="shared" si="293"/>
        <v>0</v>
      </c>
      <c r="AA81" s="5">
        <f t="shared" si="294"/>
        <v>0</v>
      </c>
      <c r="AB81" s="5">
        <f t="shared" si="295"/>
        <v>0</v>
      </c>
      <c r="AC81" s="5">
        <f t="shared" si="296"/>
        <v>0</v>
      </c>
      <c r="AD81" s="5">
        <f t="shared" si="297"/>
        <v>2.9144068970218349E-2</v>
      </c>
      <c r="AE81" s="5">
        <f t="shared" si="298"/>
        <v>0</v>
      </c>
      <c r="AF81" s="5">
        <f t="shared" si="299"/>
        <v>0</v>
      </c>
      <c r="AG81" s="5">
        <f t="shared" si="300"/>
        <v>0</v>
      </c>
      <c r="AH81" s="5">
        <f t="shared" si="301"/>
        <v>0</v>
      </c>
      <c r="AI81" s="5">
        <f t="shared" si="302"/>
        <v>0</v>
      </c>
      <c r="AJ81" s="5">
        <f t="shared" si="303"/>
        <v>0</v>
      </c>
      <c r="AK81" s="5">
        <f t="shared" si="304"/>
        <v>0</v>
      </c>
      <c r="AL81" s="5">
        <f t="shared" si="305"/>
        <v>0</v>
      </c>
      <c r="AM81" s="5">
        <f t="shared" si="306"/>
        <v>7.2859530527426752E-3</v>
      </c>
      <c r="AN81" s="5">
        <f t="shared" si="307"/>
        <v>0</v>
      </c>
      <c r="AO81" s="5">
        <f t="shared" si="308"/>
        <v>0</v>
      </c>
      <c r="AP81" s="5">
        <f t="shared" si="309"/>
        <v>0</v>
      </c>
      <c r="AQ81" s="5">
        <f t="shared" si="310"/>
        <v>0</v>
      </c>
      <c r="AR81" s="5">
        <f t="shared" si="311"/>
        <v>0</v>
      </c>
      <c r="AS81" s="5">
        <f t="shared" si="312"/>
        <v>0</v>
      </c>
      <c r="AT81" s="5">
        <f t="shared" si="313"/>
        <v>0</v>
      </c>
      <c r="AU81" s="5">
        <f t="shared" si="314"/>
        <v>0</v>
      </c>
      <c r="AV81" s="5">
        <f t="shared" si="315"/>
        <v>0</v>
      </c>
      <c r="AW81" s="5">
        <f t="shared" si="316"/>
        <v>0</v>
      </c>
      <c r="AX81" s="5">
        <f t="shared" si="317"/>
        <v>1.5178935132283934E-3</v>
      </c>
      <c r="AY81" s="5">
        <f t="shared" si="318"/>
        <v>0</v>
      </c>
      <c r="AZ81" s="5">
        <f t="shared" si="319"/>
        <v>0</v>
      </c>
      <c r="BA81" s="5">
        <f t="shared" si="320"/>
        <v>0</v>
      </c>
      <c r="BB81" s="5">
        <f t="shared" si="321"/>
        <v>0</v>
      </c>
      <c r="BC81" s="5">
        <f t="shared" si="322"/>
        <v>0</v>
      </c>
      <c r="BD81" s="5">
        <f t="shared" si="323"/>
        <v>0</v>
      </c>
      <c r="BE81" s="5">
        <f t="shared" si="324"/>
        <v>0</v>
      </c>
      <c r="BF81" s="5">
        <f t="shared" si="325"/>
        <v>0</v>
      </c>
      <c r="BG81" s="5">
        <f t="shared" si="326"/>
        <v>0</v>
      </c>
      <c r="BH81" s="5">
        <f t="shared" si="327"/>
        <v>0</v>
      </c>
      <c r="BI81" s="5">
        <f t="shared" si="328"/>
        <v>0</v>
      </c>
      <c r="BJ81" s="8">
        <f t="shared" si="329"/>
        <v>0.71317193628888476</v>
      </c>
      <c r="BK81" s="8">
        <f t="shared" si="330"/>
        <v>0.28650795201163859</v>
      </c>
      <c r="BL81" s="8">
        <f t="shared" si="331"/>
        <v>0</v>
      </c>
      <c r="BM81" s="8">
        <f t="shared" si="332"/>
        <v>0.13120975787771924</v>
      </c>
      <c r="BN81" s="8">
        <f t="shared" si="333"/>
        <v>0.86847013042280397</v>
      </c>
    </row>
    <row r="82" spans="1:66" x14ac:dyDescent="0.25">
      <c r="A82" t="s">
        <v>291</v>
      </c>
      <c r="B82" t="s">
        <v>294</v>
      </c>
      <c r="C82" t="s">
        <v>317</v>
      </c>
      <c r="D82" t="s">
        <v>69</v>
      </c>
      <c r="E82">
        <f>VLOOKUP(A82,home!$A$2:$E$405,3,FALSE)</f>
        <v>1.5840000000000001</v>
      </c>
      <c r="F82">
        <f>VLOOKUP(B82,home!$B$2:$E$405,3,FALSE)</f>
        <v>0.89439999999999997</v>
      </c>
      <c r="G82">
        <f>VLOOKUP(C82,away!$B$2:$E$405,4,FALSE)</f>
        <v>1.3837999999999999</v>
      </c>
      <c r="H82">
        <f>VLOOKUP(A82,away!$A$2:$E$405,3,FALSE)</f>
        <v>1.5840000000000001</v>
      </c>
      <c r="I82">
        <f>VLOOKUP(C82,away!$B$2:$E$405,3,FALSE)</f>
        <v>0.86809999999999998</v>
      </c>
      <c r="J82">
        <f>VLOOKUP(B82,home!$B$2:$E$405,4,FALSE)</f>
        <v>1.1531</v>
      </c>
      <c r="K82" s="3">
        <f t="shared" si="278"/>
        <v>1.9604704204799999</v>
      </c>
      <c r="L82" s="3">
        <f t="shared" si="279"/>
        <v>1.58559367824</v>
      </c>
      <c r="M82" s="5">
        <f t="shared" si="280"/>
        <v>2.883791978368716E-2</v>
      </c>
      <c r="N82" s="5">
        <f t="shared" si="281"/>
        <v>5.6535888724093673E-2</v>
      </c>
      <c r="O82" s="5">
        <f t="shared" si="282"/>
        <v>4.5725223302606581E-2</v>
      </c>
      <c r="P82" s="5">
        <f t="shared" si="283"/>
        <v>8.964294775460302E-2</v>
      </c>
      <c r="Q82" s="5">
        <f t="shared" si="284"/>
        <v>5.5418468769567221E-2</v>
      </c>
      <c r="R82" s="5">
        <f t="shared" si="285"/>
        <v>3.6250812502362673E-2</v>
      </c>
      <c r="S82" s="5">
        <f t="shared" si="286"/>
        <v>6.9663988789858564E-2</v>
      </c>
      <c r="T82" s="5">
        <f t="shared" si="287"/>
        <v>8.7871173738766642E-2</v>
      </c>
      <c r="U82" s="5">
        <f t="shared" si="288"/>
        <v>7.1068645629248584E-2</v>
      </c>
      <c r="V82" s="5">
        <f t="shared" si="289"/>
        <v>2.4061241257303415E-2</v>
      </c>
      <c r="W82" s="5">
        <f t="shared" si="290"/>
        <v>3.6215422923677063E-2</v>
      </c>
      <c r="X82" s="5">
        <f t="shared" si="291"/>
        <v>5.7422945642570319E-2</v>
      </c>
      <c r="Y82" s="5">
        <f t="shared" si="292"/>
        <v>4.5524729798389334E-2</v>
      </c>
      <c r="Z82" s="5">
        <f t="shared" si="293"/>
        <v>1.9159686378269928E-2</v>
      </c>
      <c r="AA82" s="5">
        <f t="shared" si="294"/>
        <v>3.7561998410271774E-2</v>
      </c>
      <c r="AB82" s="5">
        <f t="shared" si="295"/>
        <v>3.68195934087273E-2</v>
      </c>
      <c r="AC82" s="5">
        <f t="shared" si="296"/>
        <v>4.6746623220363624E-3</v>
      </c>
      <c r="AD82" s="5">
        <f t="shared" si="297"/>
        <v>1.7749816351760546E-2</v>
      </c>
      <c r="AE82" s="5">
        <f t="shared" si="298"/>
        <v>2.8143996597272496E-2</v>
      </c>
      <c r="AF82" s="5">
        <f t="shared" si="299"/>
        <v>2.2312471542521674E-2</v>
      </c>
      <c r="AG82" s="5">
        <f t="shared" si="300"/>
        <v>1.1792837941244083E-2</v>
      </c>
      <c r="AH82" s="5">
        <f t="shared" si="301"/>
        <v>7.5948693996114652E-3</v>
      </c>
      <c r="AI82" s="5">
        <f t="shared" si="302"/>
        <v>1.4889516805346975E-2</v>
      </c>
      <c r="AJ82" s="5">
        <f t="shared" si="303"/>
        <v>1.4595228636061308E-2</v>
      </c>
      <c r="AK82" s="5">
        <f t="shared" si="304"/>
        <v>9.537838007046948E-3</v>
      </c>
      <c r="AL82" s="5">
        <f t="shared" si="305"/>
        <v>5.812492904453706E-4</v>
      </c>
      <c r="AM82" s="5">
        <f t="shared" si="306"/>
        <v>6.9595979853157592E-3</v>
      </c>
      <c r="AN82" s="5">
        <f t="shared" si="307"/>
        <v>1.1035094568608506E-2</v>
      </c>
      <c r="AO82" s="5">
        <f t="shared" si="308"/>
        <v>8.7485880933831049E-3</v>
      </c>
      <c r="AP82" s="5">
        <f t="shared" si="309"/>
        <v>4.6239019914646601E-3</v>
      </c>
      <c r="AQ82" s="5">
        <f t="shared" si="310"/>
        <v>1.8329074416169294E-3</v>
      </c>
      <c r="AR82" s="5">
        <f t="shared" si="311"/>
        <v>2.4084753814164707E-3</v>
      </c>
      <c r="AS82" s="5">
        <f t="shared" si="312"/>
        <v>4.7217447437212772E-3</v>
      </c>
      <c r="AT82" s="5">
        <f t="shared" si="313"/>
        <v>4.6284204515612418E-3</v>
      </c>
      <c r="AU82" s="5">
        <f t="shared" si="314"/>
        <v>3.0246271296101661E-3</v>
      </c>
      <c r="AV82" s="5">
        <f t="shared" si="315"/>
        <v>1.4824230051455139E-3</v>
      </c>
      <c r="AW82" s="5">
        <f t="shared" si="316"/>
        <v>5.0189415116000524E-5</v>
      </c>
      <c r="AX82" s="5">
        <f t="shared" si="317"/>
        <v>2.2740143314406219E-3</v>
      </c>
      <c r="AY82" s="5">
        <f t="shared" si="318"/>
        <v>3.6056627481594094E-3</v>
      </c>
      <c r="AZ82" s="5">
        <f t="shared" si="319"/>
        <v>2.858558029673513E-3</v>
      </c>
      <c r="BA82" s="5">
        <f t="shared" si="320"/>
        <v>1.5108371802441702E-3</v>
      </c>
      <c r="BB82" s="5">
        <f t="shared" si="321"/>
        <v>5.9889347046127635E-4</v>
      </c>
      <c r="BC82" s="5">
        <f t="shared" si="322"/>
        <v>1.8992034014052265E-4</v>
      </c>
      <c r="BD82" s="5">
        <f t="shared" si="323"/>
        <v>6.3647722316177127E-4</v>
      </c>
      <c r="BE82" s="5">
        <f t="shared" si="324"/>
        <v>1.2477947693179006E-3</v>
      </c>
      <c r="BF82" s="5">
        <f t="shared" si="325"/>
        <v>1.2231323680387048E-3</v>
      </c>
      <c r="BG82" s="5">
        <f t="shared" si="326"/>
        <v>7.9930494262384587E-4</v>
      </c>
      <c r="BH82" s="5">
        <f t="shared" si="327"/>
        <v>3.9175342423937822E-4</v>
      </c>
      <c r="BI82" s="5">
        <f t="shared" si="328"/>
        <v>1.5360420006861082E-4</v>
      </c>
      <c r="BJ82" s="8">
        <f t="shared" si="329"/>
        <v>0.46322572821037161</v>
      </c>
      <c r="BK82" s="8">
        <f t="shared" si="330"/>
        <v>0.22106767194609331</v>
      </c>
      <c r="BL82" s="8">
        <f t="shared" si="331"/>
        <v>0.29476148374018851</v>
      </c>
      <c r="BM82" s="8">
        <f t="shared" si="332"/>
        <v>0.68224783610495954</v>
      </c>
      <c r="BN82" s="8">
        <f t="shared" si="333"/>
        <v>0.31241126083692033</v>
      </c>
    </row>
    <row r="83" spans="1:66" x14ac:dyDescent="0.25">
      <c r="A83" t="s">
        <v>291</v>
      </c>
      <c r="B83" t="s">
        <v>305</v>
      </c>
      <c r="C83" t="s">
        <v>312</v>
      </c>
      <c r="D83" t="s">
        <v>69</v>
      </c>
      <c r="E83">
        <f>VLOOKUP(A83,home!$A$2:$E$405,3,FALSE)</f>
        <v>1.5840000000000001</v>
      </c>
      <c r="F83">
        <f>VLOOKUP(B83,home!$B$2:$E$405,3,FALSE)</f>
        <v>0.84179999999999999</v>
      </c>
      <c r="G83">
        <f>VLOOKUP(C83,away!$B$2:$E$405,4,FALSE)</f>
        <v>0.92249999999999999</v>
      </c>
      <c r="H83">
        <f>VLOOKUP(A83,away!$A$2:$E$405,3,FALSE)</f>
        <v>1.5840000000000001</v>
      </c>
      <c r="I83">
        <f>VLOOKUP(C83,away!$B$2:$E$405,3,FALSE)</f>
        <v>1.0522</v>
      </c>
      <c r="J83">
        <f>VLOOKUP(B83,home!$B$2:$E$405,4,FALSE)</f>
        <v>0.61499999999999999</v>
      </c>
      <c r="K83" s="3">
        <f t="shared" si="278"/>
        <v>1.2300718319999999</v>
      </c>
      <c r="L83" s="3">
        <f t="shared" si="279"/>
        <v>1.025011152</v>
      </c>
      <c r="M83" s="5">
        <f t="shared" si="280"/>
        <v>0.10486484127122116</v>
      </c>
      <c r="N83" s="5">
        <f t="shared" si="281"/>
        <v>0.1289912874148802</v>
      </c>
      <c r="O83" s="5">
        <f t="shared" si="282"/>
        <v>0.10748763175571154</v>
      </c>
      <c r="P83" s="5">
        <f t="shared" si="283"/>
        <v>0.13221750811108945</v>
      </c>
      <c r="Q83" s="5">
        <f t="shared" si="284"/>
        <v>7.9334274611230132E-2</v>
      </c>
      <c r="R83" s="5">
        <f t="shared" si="285"/>
        <v>5.5088010625836827E-2</v>
      </c>
      <c r="S83" s="5">
        <f t="shared" si="286"/>
        <v>4.1676192990871337E-2</v>
      </c>
      <c r="T83" s="5">
        <f t="shared" si="287"/>
        <v>8.1318516212341346E-2</v>
      </c>
      <c r="U83" s="5">
        <f t="shared" si="288"/>
        <v>6.7762210151758567E-2</v>
      </c>
      <c r="V83" s="5">
        <f t="shared" si="289"/>
        <v>5.8385445048556757E-3</v>
      </c>
      <c r="W83" s="5">
        <f t="shared" si="290"/>
        <v>3.2528952170475627E-2</v>
      </c>
      <c r="X83" s="5">
        <f t="shared" si="291"/>
        <v>3.3342538737612122E-2</v>
      </c>
      <c r="Y83" s="5">
        <f t="shared" si="292"/>
        <v>1.7088237021022211E-2</v>
      </c>
      <c r="Z83" s="5">
        <f t="shared" si="293"/>
        <v>1.8821941744325752E-2</v>
      </c>
      <c r="AA83" s="5">
        <f t="shared" si="294"/>
        <v>2.315234036324005E-2</v>
      </c>
      <c r="AB83" s="5">
        <f t="shared" si="295"/>
        <v>1.4239520862849121E-2</v>
      </c>
      <c r="AC83" s="5">
        <f t="shared" si="296"/>
        <v>4.6009093471515025E-4</v>
      </c>
      <c r="AD83" s="5">
        <f t="shared" si="297"/>
        <v>1.0003236947344332E-2</v>
      </c>
      <c r="AE83" s="5">
        <f t="shared" si="298"/>
        <v>1.0253429427126377E-2</v>
      </c>
      <c r="AF83" s="5">
        <f t="shared" si="299"/>
        <v>5.2549397545247536E-3</v>
      </c>
      <c r="AG83" s="5">
        <f t="shared" si="300"/>
        <v>1.7954572838253385E-3</v>
      </c>
      <c r="AH83" s="5">
        <f t="shared" si="301"/>
        <v>4.8231750475570562E-3</v>
      </c>
      <c r="AI83" s="5">
        <f t="shared" si="302"/>
        <v>5.9328517668051943E-3</v>
      </c>
      <c r="AJ83" s="5">
        <f t="shared" si="303"/>
        <v>3.6489169208892519E-3</v>
      </c>
      <c r="AK83" s="5">
        <f t="shared" si="304"/>
        <v>1.4961433072313462E-3</v>
      </c>
      <c r="AL83" s="5">
        <f t="shared" si="305"/>
        <v>2.3203993313718477E-5</v>
      </c>
      <c r="AM83" s="5">
        <f t="shared" si="306"/>
        <v>2.4609399995499854E-3</v>
      </c>
      <c r="AN83" s="5">
        <f t="shared" si="307"/>
        <v>2.5224909439416098E-3</v>
      </c>
      <c r="AO83" s="5">
        <f t="shared" si="308"/>
        <v>1.2927906741795785E-3</v>
      </c>
      <c r="AP83" s="5">
        <f t="shared" si="309"/>
        <v>4.4170828607855556E-4</v>
      </c>
      <c r="AQ83" s="5">
        <f t="shared" si="310"/>
        <v>1.1318897979033143E-4</v>
      </c>
      <c r="AR83" s="5">
        <f t="shared" si="311"/>
        <v>9.8876164235882314E-4</v>
      </c>
      <c r="AS83" s="5">
        <f t="shared" si="312"/>
        <v>1.2162478448276462E-3</v>
      </c>
      <c r="AT83" s="5">
        <f t="shared" si="313"/>
        <v>7.4803610732659736E-4</v>
      </c>
      <c r="AU83" s="5">
        <f t="shared" si="314"/>
        <v>3.0671271498045857E-4</v>
      </c>
      <c r="AV83" s="5">
        <f t="shared" si="315"/>
        <v>9.4319667803426641E-5</v>
      </c>
      <c r="AW83" s="5">
        <f t="shared" si="316"/>
        <v>8.1267948155793326E-7</v>
      </c>
      <c r="AX83" s="5">
        <f t="shared" si="317"/>
        <v>5.0452216228142124E-4</v>
      </c>
      <c r="AY83" s="5">
        <f t="shared" si="318"/>
        <v>5.1714084276961053E-4</v>
      </c>
      <c r="AZ83" s="5">
        <f t="shared" si="319"/>
        <v>2.6503756549676463E-4</v>
      </c>
      <c r="BA83" s="5">
        <f t="shared" si="320"/>
        <v>9.055548677770475E-5</v>
      </c>
      <c r="BB83" s="5">
        <f t="shared" si="321"/>
        <v>2.3205095955483975E-5</v>
      </c>
      <c r="BC83" s="5">
        <f t="shared" si="322"/>
        <v>4.7570964275202362E-6</v>
      </c>
      <c r="BD83" s="5">
        <f t="shared" si="323"/>
        <v>1.689152850146048E-4</v>
      </c>
      <c r="BE83" s="5">
        <f t="shared" si="324"/>
        <v>2.0777793409071705E-4</v>
      </c>
      <c r="BF83" s="5">
        <f t="shared" si="325"/>
        <v>1.2779089201807182E-4</v>
      </c>
      <c r="BG83" s="5">
        <f t="shared" si="326"/>
        <v>5.2397325552527895E-5</v>
      </c>
      <c r="BH83" s="5">
        <f t="shared" si="327"/>
        <v>1.6113118558574599E-5</v>
      </c>
      <c r="BI83" s="5">
        <f t="shared" si="328"/>
        <v>3.9640586529158106E-6</v>
      </c>
      <c r="BJ83" s="8">
        <f t="shared" si="329"/>
        <v>0.40814720671363103</v>
      </c>
      <c r="BK83" s="8">
        <f t="shared" si="330"/>
        <v>0.28559752264883609</v>
      </c>
      <c r="BL83" s="8">
        <f t="shared" si="331"/>
        <v>0.28756183739306346</v>
      </c>
      <c r="BM83" s="8">
        <f t="shared" si="332"/>
        <v>0.39162862654659902</v>
      </c>
      <c r="BN83" s="8">
        <f t="shared" si="333"/>
        <v>0.60798355378996927</v>
      </c>
    </row>
    <row r="84" spans="1:66" x14ac:dyDescent="0.25">
      <c r="A84" t="s">
        <v>291</v>
      </c>
      <c r="B84" t="s">
        <v>300</v>
      </c>
      <c r="C84" t="s">
        <v>304</v>
      </c>
      <c r="D84" t="s">
        <v>69</v>
      </c>
      <c r="E84">
        <f>VLOOKUP(A84,home!$A$2:$E$405,3,FALSE)</f>
        <v>1.5840000000000001</v>
      </c>
      <c r="F84">
        <f>VLOOKUP(B84,home!$B$2:$E$405,3,FALSE)</f>
        <v>1.2625999999999999</v>
      </c>
      <c r="G84">
        <f>VLOOKUP(C84,away!$B$2:$E$405,4,FALSE)</f>
        <v>0.92249999999999999</v>
      </c>
      <c r="H84">
        <f>VLOOKUP(A84,away!$A$2:$E$405,3,FALSE)</f>
        <v>1.5840000000000001</v>
      </c>
      <c r="I84">
        <f>VLOOKUP(C84,away!$B$2:$E$405,3,FALSE)</f>
        <v>1.1364000000000001</v>
      </c>
      <c r="J84">
        <f>VLOOKUP(B84,home!$B$2:$E$405,4,FALSE)</f>
        <v>0.82</v>
      </c>
      <c r="K84" s="3">
        <f t="shared" si="278"/>
        <v>1.844961624</v>
      </c>
      <c r="L84" s="3">
        <f t="shared" si="279"/>
        <v>1.476047232</v>
      </c>
      <c r="M84" s="5">
        <f t="shared" si="280"/>
        <v>3.6116377144632006E-2</v>
      </c>
      <c r="N84" s="5">
        <f t="shared" si="281"/>
        <v>6.6633329829756741E-2</v>
      </c>
      <c r="O84" s="5">
        <f t="shared" si="282"/>
        <v>5.330947851420214E-2</v>
      </c>
      <c r="P84" s="5">
        <f t="shared" si="283"/>
        <v>9.8353942054155472E-2</v>
      </c>
      <c r="Q84" s="5">
        <f t="shared" si="284"/>
        <v>6.1467968207617837E-2</v>
      </c>
      <c r="R84" s="5">
        <f t="shared" si="285"/>
        <v>3.9343654100125774E-2</v>
      </c>
      <c r="S84" s="5">
        <f t="shared" si="286"/>
        <v>6.6960605425992692E-2</v>
      </c>
      <c r="T84" s="5">
        <f t="shared" si="287"/>
        <v>9.072962432951831E-2</v>
      </c>
      <c r="U84" s="5">
        <f t="shared" si="288"/>
        <v>7.2587531962662294E-2</v>
      </c>
      <c r="V84" s="5">
        <f t="shared" si="289"/>
        <v>2.026116689883907E-2</v>
      </c>
      <c r="W84" s="5">
        <f t="shared" si="290"/>
        <v>3.7802014149435653E-2</v>
      </c>
      <c r="X84" s="5">
        <f t="shared" si="291"/>
        <v>5.5797558349299337E-2</v>
      </c>
      <c r="Y84" s="5">
        <f t="shared" si="292"/>
        <v>4.1179915776920893E-2</v>
      </c>
      <c r="Z84" s="5">
        <f t="shared" si="293"/>
        <v>1.9357697243752033E-2</v>
      </c>
      <c r="AA84" s="5">
        <f t="shared" si="294"/>
        <v>3.571420854373307E-2</v>
      </c>
      <c r="AB84" s="5">
        <f t="shared" si="295"/>
        <v>3.2945672097360226E-2</v>
      </c>
      <c r="AC84" s="5">
        <f t="shared" si="296"/>
        <v>3.4485145532761746E-3</v>
      </c>
      <c r="AD84" s="5">
        <f t="shared" si="297"/>
        <v>1.7435816353903448E-2</v>
      </c>
      <c r="AE84" s="5">
        <f t="shared" si="298"/>
        <v>2.5736088466839519E-2</v>
      </c>
      <c r="AF84" s="5">
        <f t="shared" si="299"/>
        <v>1.8993841071992802E-2</v>
      </c>
      <c r="AG84" s="5">
        <f t="shared" si="300"/>
        <v>9.3452688464542959E-3</v>
      </c>
      <c r="AH84" s="5">
        <f t="shared" si="301"/>
        <v>7.1432188586335555E-3</v>
      </c>
      <c r="AI84" s="5">
        <f t="shared" si="302"/>
        <v>1.3178964666011988E-2</v>
      </c>
      <c r="AJ84" s="5">
        <f t="shared" si="303"/>
        <v>1.2157342026422052E-2</v>
      </c>
      <c r="AK84" s="5">
        <f t="shared" si="304"/>
        <v>7.4766098295303588E-3</v>
      </c>
      <c r="AL84" s="5">
        <f t="shared" si="305"/>
        <v>3.7564675901746513E-4</v>
      </c>
      <c r="AM84" s="5">
        <f t="shared" si="306"/>
        <v>6.4336824112126963E-3</v>
      </c>
      <c r="AN84" s="5">
        <f t="shared" si="307"/>
        <v>9.4964191146375866E-3</v>
      </c>
      <c r="AO84" s="5">
        <f t="shared" si="308"/>
        <v>7.0085815740363521E-3</v>
      </c>
      <c r="AP84" s="5">
        <f t="shared" si="309"/>
        <v>3.4483324775341868E-3</v>
      </c>
      <c r="AQ84" s="5">
        <f t="shared" si="310"/>
        <v>1.2724754021200097E-3</v>
      </c>
      <c r="AR84" s="5">
        <f t="shared" si="311"/>
        <v>2.1087456847712497E-3</v>
      </c>
      <c r="AS84" s="5">
        <f t="shared" si="312"/>
        <v>3.8905548631785565E-3</v>
      </c>
      <c r="AT84" s="5">
        <f t="shared" si="313"/>
        <v>3.5889622093155048E-3</v>
      </c>
      <c r="AU84" s="5">
        <f t="shared" si="314"/>
        <v>2.2071658487244536E-3</v>
      </c>
      <c r="AV84" s="5">
        <f t="shared" si="315"/>
        <v>1.0180340721750018E-3</v>
      </c>
      <c r="AW84" s="5">
        <f t="shared" si="316"/>
        <v>2.8416117323912348E-5</v>
      </c>
      <c r="AX84" s="5">
        <f t="shared" si="317"/>
        <v>1.9783161916152002E-3</v>
      </c>
      <c r="AY84" s="5">
        <f t="shared" si="318"/>
        <v>2.9200881386543978E-3</v>
      </c>
      <c r="AZ84" s="5">
        <f t="shared" si="319"/>
        <v>2.1550940071284282E-3</v>
      </c>
      <c r="BA84" s="5">
        <f t="shared" si="320"/>
        <v>1.060340181307235E-3</v>
      </c>
      <c r="BB84" s="5">
        <f t="shared" si="321"/>
        <v>3.9127804739923059E-4</v>
      </c>
      <c r="BC84" s="5">
        <f t="shared" si="322"/>
        <v>1.1550897576119972E-4</v>
      </c>
      <c r="BD84" s="5">
        <f t="shared" si="323"/>
        <v>5.1876803849975847E-4</v>
      </c>
      <c r="BE84" s="5">
        <f t="shared" si="324"/>
        <v>9.5710712278980871E-4</v>
      </c>
      <c r="BF84" s="5">
        <f t="shared" si="325"/>
        <v>8.829129558021267E-4</v>
      </c>
      <c r="BG84" s="5">
        <f t="shared" si="326"/>
        <v>5.4298017359577727E-4</v>
      </c>
      <c r="BH84" s="5">
        <f t="shared" si="327"/>
        <v>2.5044439571926682E-4</v>
      </c>
      <c r="BI84" s="5">
        <f t="shared" si="328"/>
        <v>9.2412059809583483E-5</v>
      </c>
      <c r="BJ84" s="8">
        <f t="shared" si="329"/>
        <v>0.46140154190314536</v>
      </c>
      <c r="BK84" s="8">
        <f t="shared" si="330"/>
        <v>0.22843634097456728</v>
      </c>
      <c r="BL84" s="8">
        <f t="shared" si="331"/>
        <v>0.28991476802306249</v>
      </c>
      <c r="BM84" s="8">
        <f t="shared" si="332"/>
        <v>0.64099392627270679</v>
      </c>
      <c r="BN84" s="8">
        <f t="shared" si="333"/>
        <v>0.35522474985049002</v>
      </c>
    </row>
    <row r="85" spans="1:66" x14ac:dyDescent="0.25">
      <c r="A85" t="s">
        <v>291</v>
      </c>
      <c r="B85" t="s">
        <v>306</v>
      </c>
      <c r="C85" t="s">
        <v>299</v>
      </c>
      <c r="D85" t="s">
        <v>69</v>
      </c>
      <c r="E85">
        <f>VLOOKUP(A85,home!$A$2:$E$405,3,FALSE)</f>
        <v>1.5840000000000001</v>
      </c>
      <c r="F85">
        <f>VLOOKUP(B85,home!$B$2:$E$405,3,FALSE)</f>
        <v>1.2625999999999999</v>
      </c>
      <c r="G85">
        <f>VLOOKUP(C85,away!$B$2:$E$405,4,FALSE)</f>
        <v>1.3179000000000001</v>
      </c>
      <c r="H85">
        <f>VLOOKUP(A85,away!$A$2:$E$405,3,FALSE)</f>
        <v>1.5840000000000001</v>
      </c>
      <c r="I85">
        <f>VLOOKUP(C85,away!$B$2:$E$405,3,FALSE)</f>
        <v>0.54110000000000003</v>
      </c>
      <c r="J85">
        <f>VLOOKUP(B85,home!$B$2:$E$405,4,FALSE)</f>
        <v>0.83860000000000001</v>
      </c>
      <c r="K85" s="3">
        <f t="shared" si="278"/>
        <v>2.6357451753599999</v>
      </c>
      <c r="L85" s="3">
        <f t="shared" si="279"/>
        <v>0.71876607264000003</v>
      </c>
      <c r="M85" s="5">
        <f t="shared" si="280"/>
        <v>3.4926436349466308E-2</v>
      </c>
      <c r="N85" s="5">
        <f t="shared" si="281"/>
        <v>9.2057186100623953E-2</v>
      </c>
      <c r="O85" s="5">
        <f t="shared" si="282"/>
        <v>2.5103937486216841E-2</v>
      </c>
      <c r="P85" s="5">
        <f t="shared" si="283"/>
        <v>6.6167582111835085E-2</v>
      </c>
      <c r="Q85" s="5">
        <f t="shared" si="284"/>
        <v>0.12131964206096864</v>
      </c>
      <c r="R85" s="5">
        <f t="shared" si="285"/>
        <v>9.0219292773840755E-3</v>
      </c>
      <c r="S85" s="5">
        <f t="shared" si="286"/>
        <v>3.1338359850971012E-2</v>
      </c>
      <c r="T85" s="5">
        <f t="shared" si="287"/>
        <v>8.7200442658252997E-2</v>
      </c>
      <c r="U85" s="5">
        <f t="shared" si="288"/>
        <v>2.3779506565304209E-2</v>
      </c>
      <c r="V85" s="5">
        <f t="shared" si="289"/>
        <v>6.5966697608575405E-3</v>
      </c>
      <c r="W85" s="5">
        <f t="shared" si="290"/>
        <v>0.10658922041286673</v>
      </c>
      <c r="X85" s="5">
        <f t="shared" si="291"/>
        <v>7.6612715341915549E-2</v>
      </c>
      <c r="Y85" s="5">
        <f t="shared" si="292"/>
        <v>2.7533310260297456E-2</v>
      </c>
      <c r="Z85" s="5">
        <f t="shared" si="293"/>
        <v>2.1615522247803954E-3</v>
      </c>
      <c r="AA85" s="5">
        <f t="shared" si="294"/>
        <v>5.6973008477536015E-3</v>
      </c>
      <c r="AB85" s="5">
        <f t="shared" si="295"/>
        <v>7.5083166110204973E-3</v>
      </c>
      <c r="AC85" s="5">
        <f t="shared" si="296"/>
        <v>7.8108041802994862E-4</v>
      </c>
      <c r="AD85" s="5">
        <f t="shared" si="297"/>
        <v>7.0235505862149258E-2</v>
      </c>
      <c r="AE85" s="5">
        <f t="shared" si="298"/>
        <v>5.048289870842073E-2</v>
      </c>
      <c r="AF85" s="5">
        <f t="shared" si="299"/>
        <v>1.8142697420067244E-2</v>
      </c>
      <c r="AG85" s="5">
        <f t="shared" si="300"/>
        <v>4.3467851239058662E-3</v>
      </c>
      <c r="AH85" s="5">
        <f t="shared" si="301"/>
        <v>3.8841260085291482E-4</v>
      </c>
      <c r="AI85" s="5">
        <f t="shared" si="302"/>
        <v>1.0237566387470995E-3</v>
      </c>
      <c r="AJ85" s="5">
        <f t="shared" si="303"/>
        <v>1.3491808106602192E-3</v>
      </c>
      <c r="AK85" s="5">
        <f t="shared" si="304"/>
        <v>1.1853656041286554E-3</v>
      </c>
      <c r="AL85" s="5">
        <f t="shared" si="305"/>
        <v>5.9189780690846603E-5</v>
      </c>
      <c r="AM85" s="5">
        <f t="shared" si="306"/>
        <v>3.7024579143025767E-2</v>
      </c>
      <c r="AN85" s="5">
        <f t="shared" si="307"/>
        <v>2.6612011341781493E-2</v>
      </c>
      <c r="AO85" s="5">
        <f t="shared" si="308"/>
        <v>9.5639054385917091E-3</v>
      </c>
      <c r="AP85" s="5">
        <f t="shared" si="309"/>
        <v>2.2914035837323004E-3</v>
      </c>
      <c r="AQ85" s="5">
        <f t="shared" si="310"/>
        <v>4.1174578867812165E-4</v>
      </c>
      <c r="AR85" s="5">
        <f t="shared" si="311"/>
        <v>5.5835559935787525E-5</v>
      </c>
      <c r="AS85" s="5">
        <f t="shared" si="312"/>
        <v>1.4716830771427605E-4</v>
      </c>
      <c r="AT85" s="5">
        <f t="shared" si="313"/>
        <v>1.9394907851189955E-4</v>
      </c>
      <c r="AU85" s="5">
        <f t="shared" si="314"/>
        <v>1.70400115984419E-4</v>
      </c>
      <c r="AV85" s="5">
        <f t="shared" si="315"/>
        <v>1.1228282089667917E-4</v>
      </c>
      <c r="AW85" s="5">
        <f t="shared" si="316"/>
        <v>3.1148362445569991E-6</v>
      </c>
      <c r="AX85" s="5">
        <f t="shared" si="317"/>
        <v>1.6264559307660794E-2</v>
      </c>
      <c r="AY85" s="5">
        <f t="shared" si="318"/>
        <v>1.1690413416787707E-2</v>
      </c>
      <c r="AZ85" s="5">
        <f t="shared" si="319"/>
        <v>4.2013362695612318E-3</v>
      </c>
      <c r="BA85" s="5">
        <f t="shared" si="320"/>
        <v>1.0065926567708384E-3</v>
      </c>
      <c r="BB85" s="5">
        <f t="shared" si="321"/>
        <v>1.8087616266385974E-4</v>
      </c>
      <c r="BC85" s="5">
        <f t="shared" si="322"/>
        <v>2.6001529814419266E-5</v>
      </c>
      <c r="BD85" s="5">
        <f t="shared" si="323"/>
        <v>6.6887843547835521E-6</v>
      </c>
      <c r="BE85" s="5">
        <f t="shared" si="324"/>
        <v>1.7629931092144195E-5</v>
      </c>
      <c r="BF85" s="5">
        <f t="shared" si="325"/>
        <v>2.3234002909024165E-5</v>
      </c>
      <c r="BG85" s="5">
        <f t="shared" si="326"/>
        <v>2.0412970357253547E-5</v>
      </c>
      <c r="BH85" s="5">
        <f t="shared" si="327"/>
        <v>1.3450847033474431E-5</v>
      </c>
      <c r="BI85" s="5">
        <f t="shared" si="328"/>
        <v>7.0906010345971172E-6</v>
      </c>
      <c r="BJ85" s="8">
        <f t="shared" si="329"/>
        <v>0.76379382858853651</v>
      </c>
      <c r="BK85" s="8">
        <f t="shared" si="330"/>
        <v>0.15155973168863845</v>
      </c>
      <c r="BL85" s="8">
        <f t="shared" si="331"/>
        <v>7.5825849461892428E-2</v>
      </c>
      <c r="BM85" s="8">
        <f t="shared" si="332"/>
        <v>0.63305694999681006</v>
      </c>
      <c r="BN85" s="8">
        <f t="shared" si="333"/>
        <v>0.34859671338649489</v>
      </c>
    </row>
    <row r="86" spans="1:66" x14ac:dyDescent="0.25">
      <c r="A86" t="s">
        <v>291</v>
      </c>
      <c r="B86" t="s">
        <v>313</v>
      </c>
      <c r="C86" t="s">
        <v>296</v>
      </c>
      <c r="D86" t="s">
        <v>69</v>
      </c>
      <c r="E86">
        <f>VLOOKUP(A86,home!$A$2:$E$405,3,FALSE)</f>
        <v>1.5840000000000001</v>
      </c>
      <c r="F86">
        <f>VLOOKUP(B86,home!$B$2:$E$405,3,FALSE)</f>
        <v>0.98199999999999998</v>
      </c>
      <c r="G86">
        <f>VLOOKUP(C86,away!$B$2:$E$405,4,FALSE)</f>
        <v>0.82</v>
      </c>
      <c r="H86">
        <f>VLOOKUP(A86,away!$A$2:$E$405,3,FALSE)</f>
        <v>1.5840000000000001</v>
      </c>
      <c r="I86">
        <f>VLOOKUP(C86,away!$B$2:$E$405,3,FALSE)</f>
        <v>1.1223000000000001</v>
      </c>
      <c r="J86">
        <f>VLOOKUP(B86,home!$B$2:$E$405,4,FALSE)</f>
        <v>0.92249999999999999</v>
      </c>
      <c r="K86" s="3">
        <f t="shared" si="278"/>
        <v>1.27550016</v>
      </c>
      <c r="L86" s="3">
        <f t="shared" si="279"/>
        <v>1.6399496520000003</v>
      </c>
      <c r="M86" s="5">
        <f t="shared" si="280"/>
        <v>5.417965489211779E-2</v>
      </c>
      <c r="N86" s="5">
        <f t="shared" si="281"/>
        <v>6.9106158483641017E-2</v>
      </c>
      <c r="O86" s="5">
        <f t="shared" si="282"/>
        <v>8.8851906185808682E-2</v>
      </c>
      <c r="P86" s="5">
        <f t="shared" si="283"/>
        <v>0.11333062055630395</v>
      </c>
      <c r="Q86" s="5">
        <f t="shared" si="284"/>
        <v>4.4072458101434744E-2</v>
      </c>
      <c r="R86" s="5">
        <f t="shared" si="285"/>
        <v>7.2856326314476819E-2</v>
      </c>
      <c r="S86" s="5">
        <f t="shared" si="286"/>
        <v>5.9265002616071968E-2</v>
      </c>
      <c r="T86" s="5">
        <f t="shared" si="287"/>
        <v>7.2276612326232503E-2</v>
      </c>
      <c r="U86" s="5">
        <f t="shared" si="288"/>
        <v>9.292825587112738E-2</v>
      </c>
      <c r="V86" s="5">
        <f t="shared" si="289"/>
        <v>1.3774214154586146E-2</v>
      </c>
      <c r="W86" s="5">
        <f t="shared" si="290"/>
        <v>1.8738142453324436E-2</v>
      </c>
      <c r="X86" s="5">
        <f t="shared" si="291"/>
        <v>3.072961019545584E-2</v>
      </c>
      <c r="Y86" s="5">
        <f t="shared" si="292"/>
        <v>2.5197506773066734E-2</v>
      </c>
      <c r="Z86" s="5">
        <f t="shared" si="293"/>
        <v>3.9826902328474904E-2</v>
      </c>
      <c r="AA86" s="5">
        <f t="shared" si="294"/>
        <v>5.0799220292274107E-2</v>
      </c>
      <c r="AB86" s="5">
        <f t="shared" si="295"/>
        <v>3.2397206805335442E-2</v>
      </c>
      <c r="AC86" s="5">
        <f t="shared" si="296"/>
        <v>1.8007684814103748E-3</v>
      </c>
      <c r="AD86" s="5">
        <f t="shared" si="297"/>
        <v>5.9751259243295274E-3</v>
      </c>
      <c r="AE86" s="5">
        <f t="shared" si="298"/>
        <v>9.7989056802603898E-3</v>
      </c>
      <c r="AF86" s="5">
        <f t="shared" si="299"/>
        <v>8.0348559801619261E-3</v>
      </c>
      <c r="AG86" s="5">
        <f t="shared" si="300"/>
        <v>4.3922530895122236E-3</v>
      </c>
      <c r="AH86" s="5">
        <f t="shared" si="301"/>
        <v>1.6328528653455108E-2</v>
      </c>
      <c r="AI86" s="5">
        <f t="shared" si="302"/>
        <v>2.0827040910046571E-2</v>
      </c>
      <c r="AJ86" s="5">
        <f t="shared" si="303"/>
        <v>1.3282447006545477E-2</v>
      </c>
      <c r="AK86" s="5">
        <f t="shared" si="304"/>
        <v>5.6472544273467578E-3</v>
      </c>
      <c r="AL86" s="5">
        <f t="shared" si="305"/>
        <v>1.5067073415867124E-4</v>
      </c>
      <c r="AM86" s="5">
        <f t="shared" si="306"/>
        <v>1.5242548145004923E-3</v>
      </c>
      <c r="AN86" s="5">
        <f t="shared" si="307"/>
        <v>2.4997011525994075E-3</v>
      </c>
      <c r="AO86" s="5">
        <f t="shared" si="308"/>
        <v>2.049692017654699E-3</v>
      </c>
      <c r="AP86" s="5">
        <f t="shared" si="309"/>
        <v>1.1204639036866673E-3</v>
      </c>
      <c r="AQ86" s="5">
        <f t="shared" si="310"/>
        <v>4.5937609723237802E-4</v>
      </c>
      <c r="AR86" s="5">
        <f t="shared" si="311"/>
        <v>5.3555929765811451E-3</v>
      </c>
      <c r="AS86" s="5">
        <f t="shared" si="312"/>
        <v>6.8310596985241253E-3</v>
      </c>
      <c r="AT86" s="5">
        <f t="shared" si="313"/>
        <v>4.3565088692185377E-3</v>
      </c>
      <c r="AU86" s="5">
        <f t="shared" si="314"/>
        <v>1.8522425865765543E-3</v>
      </c>
      <c r="AV86" s="5">
        <f t="shared" si="315"/>
        <v>5.9063392888430229E-4</v>
      </c>
      <c r="AW86" s="5">
        <f t="shared" si="316"/>
        <v>8.7546227432690677E-6</v>
      </c>
      <c r="AX86" s="5">
        <f t="shared" si="317"/>
        <v>3.2403120996269113E-4</v>
      </c>
      <c r="AY86" s="5">
        <f t="shared" si="318"/>
        <v>5.3139487001545435E-4</v>
      </c>
      <c r="AZ86" s="5">
        <f t="shared" si="319"/>
        <v>4.3573041607821491E-4</v>
      </c>
      <c r="BA86" s="5">
        <f t="shared" si="320"/>
        <v>2.3819198140442795E-4</v>
      </c>
      <c r="BB86" s="5">
        <f t="shared" si="321"/>
        <v>9.7655714253345555E-5</v>
      </c>
      <c r="BC86" s="5">
        <f t="shared" si="322"/>
        <v>3.2030090921117088E-5</v>
      </c>
      <c r="BD86" s="5">
        <f t="shared" si="323"/>
        <v>1.463817139699651E-3</v>
      </c>
      <c r="BE86" s="5">
        <f t="shared" si="324"/>
        <v>1.8670989958976469E-3</v>
      </c>
      <c r="BF86" s="5">
        <f t="shared" si="325"/>
        <v>1.1907425340016442E-3</v>
      </c>
      <c r="BG86" s="5">
        <f t="shared" si="326"/>
        <v>5.0626409754596748E-4</v>
      </c>
      <c r="BH86" s="5">
        <f t="shared" si="327"/>
        <v>1.614349843555343E-4</v>
      </c>
      <c r="BI86" s="5">
        <f t="shared" si="328"/>
        <v>4.1182069675016299E-5</v>
      </c>
      <c r="BJ86" s="8">
        <f t="shared" si="329"/>
        <v>0.29763415127572823</v>
      </c>
      <c r="BK86" s="8">
        <f t="shared" si="330"/>
        <v>0.24303232630466437</v>
      </c>
      <c r="BL86" s="8">
        <f t="shared" si="331"/>
        <v>0.41813476434737645</v>
      </c>
      <c r="BM86" s="8">
        <f t="shared" si="332"/>
        <v>0.55570837947518881</v>
      </c>
      <c r="BN86" s="8">
        <f t="shared" si="333"/>
        <v>0.44239712453378299</v>
      </c>
    </row>
    <row r="87" spans="1:66" x14ac:dyDescent="0.25">
      <c r="A87" t="s">
        <v>291</v>
      </c>
      <c r="B87" t="s">
        <v>314</v>
      </c>
      <c r="C87" t="s">
        <v>301</v>
      </c>
      <c r="D87" t="s">
        <v>69</v>
      </c>
      <c r="E87">
        <f>VLOOKUP(A87,home!$A$2:$E$405,3,FALSE)</f>
        <v>1.5840000000000001</v>
      </c>
      <c r="F87">
        <f>VLOOKUP(B87,home!$B$2:$E$405,3,FALSE)</f>
        <v>0.94699999999999995</v>
      </c>
      <c r="G87">
        <f>VLOOKUP(C87,away!$B$2:$E$405,4,FALSE)</f>
        <v>0.79069999999999996</v>
      </c>
      <c r="H87">
        <f>VLOOKUP(A87,away!$A$2:$E$405,3,FALSE)</f>
        <v>1.5840000000000001</v>
      </c>
      <c r="I87">
        <f>VLOOKUP(C87,away!$B$2:$E$405,3,FALSE)</f>
        <v>0.81169999999999998</v>
      </c>
      <c r="J87">
        <f>VLOOKUP(B87,home!$B$2:$E$405,4,FALSE)</f>
        <v>1.4991000000000001</v>
      </c>
      <c r="K87" s="3">
        <f t="shared" si="278"/>
        <v>1.1860879536</v>
      </c>
      <c r="L87" s="3">
        <f t="shared" si="279"/>
        <v>1.9274420404800003</v>
      </c>
      <c r="M87" s="5">
        <f t="shared" si="280"/>
        <v>4.4443791788364273E-2</v>
      </c>
      <c r="N87" s="5">
        <f t="shared" si="281"/>
        <v>5.2714246052485474E-2</v>
      </c>
      <c r="O87" s="5">
        <f t="shared" si="282"/>
        <v>8.5662832731233124E-2</v>
      </c>
      <c r="P87" s="5">
        <f t="shared" si="283"/>
        <v>0.1016036539737674</v>
      </c>
      <c r="Q87" s="5">
        <f t="shared" si="284"/>
        <v>3.1261866112979687E-2</v>
      </c>
      <c r="R87" s="5">
        <f t="shared" si="285"/>
        <v>8.2555072556392495E-2</v>
      </c>
      <c r="S87" s="5">
        <f t="shared" si="286"/>
        <v>5.8069429302855871E-2</v>
      </c>
      <c r="T87" s="5">
        <f t="shared" si="287"/>
        <v>6.0255435010014138E-2</v>
      </c>
      <c r="U87" s="5">
        <f t="shared" si="288"/>
        <v>9.7917577067711106E-2</v>
      </c>
      <c r="V87" s="5">
        <f t="shared" si="289"/>
        <v>1.4750382109201583E-2</v>
      </c>
      <c r="W87" s="5">
        <f t="shared" si="290"/>
        <v>1.2359774267887091E-2</v>
      </c>
      <c r="X87" s="5">
        <f t="shared" si="291"/>
        <v>2.3822748534768495E-2</v>
      </c>
      <c r="Y87" s="5">
        <f t="shared" si="292"/>
        <v>2.2958483522848072E-2</v>
      </c>
      <c r="Z87" s="5">
        <f t="shared" si="293"/>
        <v>5.3040039166689201E-2</v>
      </c>
      <c r="AA87" s="5">
        <f t="shared" si="294"/>
        <v>6.291015151408226E-2</v>
      </c>
      <c r="AB87" s="5">
        <f t="shared" si="295"/>
        <v>3.7308486435001877E-2</v>
      </c>
      <c r="AC87" s="5">
        <f t="shared" si="296"/>
        <v>2.1075675863526009E-3</v>
      </c>
      <c r="AD87" s="5">
        <f t="shared" si="297"/>
        <v>3.6649448420890355E-3</v>
      </c>
      <c r="AE87" s="5">
        <f t="shared" si="298"/>
        <v>7.0639687646827428E-3</v>
      </c>
      <c r="AF87" s="5">
        <f t="shared" si="299"/>
        <v>6.8076951848435492E-3</v>
      </c>
      <c r="AG87" s="5">
        <f t="shared" si="300"/>
        <v>4.373812632680241E-3</v>
      </c>
      <c r="AH87" s="5">
        <f t="shared" si="301"/>
        <v>2.5557900329645635E-2</v>
      </c>
      <c r="AI87" s="5">
        <f t="shared" si="302"/>
        <v>3.0313917700302163E-2</v>
      </c>
      <c r="AJ87" s="5">
        <f t="shared" si="303"/>
        <v>1.7977486305375101E-2</v>
      </c>
      <c r="AK87" s="5">
        <f t="shared" si="304"/>
        <v>7.1076266476047959E-3</v>
      </c>
      <c r="AL87" s="5">
        <f t="shared" si="305"/>
        <v>1.9272574112468968E-4</v>
      </c>
      <c r="AM87" s="5">
        <f t="shared" si="306"/>
        <v>8.6938938556205085E-4</v>
      </c>
      <c r="AN87" s="5">
        <f t="shared" si="307"/>
        <v>1.675697651279373E-3</v>
      </c>
      <c r="AO87" s="5">
        <f t="shared" si="308"/>
        <v>1.6149050501047299E-3</v>
      </c>
      <c r="AP87" s="5">
        <f t="shared" si="309"/>
        <v>1.0375452949851057E-3</v>
      </c>
      <c r="AQ87" s="5">
        <f t="shared" si="310"/>
        <v>4.9995210511412889E-4</v>
      </c>
      <c r="AR87" s="5">
        <f t="shared" si="311"/>
        <v>9.8522743123513334E-3</v>
      </c>
      <c r="AS87" s="5">
        <f t="shared" si="312"/>
        <v>1.1685663877442642E-2</v>
      </c>
      <c r="AT87" s="5">
        <f t="shared" si="313"/>
        <v>6.930112577426692E-3</v>
      </c>
      <c r="AU87" s="5">
        <f t="shared" si="314"/>
        <v>2.739907681725883E-3</v>
      </c>
      <c r="AV87" s="5">
        <f t="shared" si="315"/>
        <v>8.1244287381779343E-4</v>
      </c>
      <c r="AW87" s="5">
        <f t="shared" si="316"/>
        <v>1.2238704418128436E-5</v>
      </c>
      <c r="AX87" s="5">
        <f t="shared" si="317"/>
        <v>1.7186204620047574E-4</v>
      </c>
      <c r="AY87" s="5">
        <f t="shared" si="318"/>
        <v>3.3125413300971306E-4</v>
      </c>
      <c r="AZ87" s="5">
        <f t="shared" si="319"/>
        <v>3.192365710228375E-4</v>
      </c>
      <c r="BA87" s="5">
        <f t="shared" si="320"/>
        <v>2.0510332928269881E-4</v>
      </c>
      <c r="BB87" s="5">
        <f t="shared" si="321"/>
        <v>9.883119487547157E-5</v>
      </c>
      <c r="BC87" s="5">
        <f t="shared" si="322"/>
        <v>3.8098279982771099E-5</v>
      </c>
      <c r="BD87" s="5">
        <f t="shared" si="323"/>
        <v>3.1649479506611882E-3</v>
      </c>
      <c r="BE87" s="5">
        <f t="shared" si="324"/>
        <v>3.7539066380502428E-3</v>
      </c>
      <c r="BF87" s="5">
        <f t="shared" si="325"/>
        <v>2.2262317211652338E-3</v>
      </c>
      <c r="BG87" s="5">
        <f t="shared" si="326"/>
        <v>8.8016887546542636E-4</v>
      </c>
      <c r="BH87" s="5">
        <f t="shared" si="327"/>
        <v>2.6098942508080025E-4</v>
      </c>
      <c r="BI87" s="5">
        <f t="shared" si="328"/>
        <v>6.1911282621065301E-5</v>
      </c>
      <c r="BJ87" s="8">
        <f t="shared" si="329"/>
        <v>0.2321448499666979</v>
      </c>
      <c r="BK87" s="8">
        <f t="shared" si="330"/>
        <v>0.22149880463467614</v>
      </c>
      <c r="BL87" s="8">
        <f t="shared" si="331"/>
        <v>0.48967960850315684</v>
      </c>
      <c r="BM87" s="8">
        <f t="shared" si="332"/>
        <v>0.59780282362740589</v>
      </c>
      <c r="BN87" s="8">
        <f t="shared" si="333"/>
        <v>0.39824146321522247</v>
      </c>
    </row>
    <row r="88" spans="1:66" x14ac:dyDescent="0.25">
      <c r="A88" t="s">
        <v>291</v>
      </c>
      <c r="B88" t="s">
        <v>303</v>
      </c>
      <c r="C88" t="s">
        <v>318</v>
      </c>
      <c r="D88" t="s">
        <v>69</v>
      </c>
      <c r="E88">
        <f>VLOOKUP(A88,home!$A$2:$E$405,3,FALSE)</f>
        <v>1.5840000000000001</v>
      </c>
      <c r="F88">
        <f>VLOOKUP(B88,home!$B$2:$E$405,3,FALSE)</f>
        <v>1.0101</v>
      </c>
      <c r="G88">
        <f>VLOOKUP(C88,away!$B$2:$E$405,4,FALSE)</f>
        <v>1.1531</v>
      </c>
      <c r="H88">
        <f>VLOOKUP(A88,away!$A$2:$E$405,3,FALSE)</f>
        <v>1.5840000000000001</v>
      </c>
      <c r="I88">
        <f>VLOOKUP(C88,away!$B$2:$E$405,3,FALSE)</f>
        <v>0.63129999999999997</v>
      </c>
      <c r="J88">
        <f>VLOOKUP(B88,home!$B$2:$E$405,4,FALSE)</f>
        <v>1.2915000000000001</v>
      </c>
      <c r="K88" s="3">
        <f t="shared" si="278"/>
        <v>1.84495815504</v>
      </c>
      <c r="L88" s="3">
        <f t="shared" si="279"/>
        <v>1.2914731368000001</v>
      </c>
      <c r="M88" s="5">
        <f t="shared" si="280"/>
        <v>4.3437537522072613E-2</v>
      </c>
      <c r="N88" s="5">
        <f t="shared" si="281"/>
        <v>8.0140439086203857E-2</v>
      </c>
      <c r="O88" s="5">
        <f t="shared" si="282"/>
        <v>5.6098412838498826E-2</v>
      </c>
      <c r="P88" s="5">
        <f t="shared" si="283"/>
        <v>0.10349922425118903</v>
      </c>
      <c r="Q88" s="5">
        <f t="shared" si="284"/>
        <v>7.3927878320289117E-2</v>
      </c>
      <c r="R88" s="5">
        <f t="shared" si="285"/>
        <v>3.6224796599018741E-2</v>
      </c>
      <c r="S88" s="5">
        <f t="shared" si="286"/>
        <v>6.1652259955773364E-2</v>
      </c>
      <c r="T88" s="5">
        <f t="shared" si="287"/>
        <v>9.5475868911272507E-2</v>
      </c>
      <c r="U88" s="5">
        <f t="shared" si="288"/>
        <v>6.683323390002488E-2</v>
      </c>
      <c r="V88" s="5">
        <f t="shared" si="289"/>
        <v>1.6322188500141614E-2</v>
      </c>
      <c r="W88" s="5">
        <f t="shared" si="290"/>
        <v>4.5464613997274084E-2</v>
      </c>
      <c r="X88" s="5">
        <f t="shared" si="291"/>
        <v>5.8716327652460751E-2</v>
      </c>
      <c r="Y88" s="5">
        <f t="shared" si="292"/>
        <v>3.791527992735004E-2</v>
      </c>
      <c r="Z88" s="5">
        <f t="shared" si="293"/>
        <v>1.5594450564558906E-2</v>
      </c>
      <c r="AA88" s="5">
        <f t="shared" si="294"/>
        <v>2.877110874245108E-2</v>
      </c>
      <c r="AB88" s="5">
        <f t="shared" si="295"/>
        <v>2.6540745851963889E-2</v>
      </c>
      <c r="AC88" s="5">
        <f t="shared" si="296"/>
        <v>2.4306940842754783E-3</v>
      </c>
      <c r="AD88" s="5">
        <f t="shared" si="297"/>
        <v>2.0970077590004143E-2</v>
      </c>
      <c r="AE88" s="5">
        <f t="shared" si="298"/>
        <v>2.7082291884102033E-2</v>
      </c>
      <c r="AF88" s="5">
        <f t="shared" si="299"/>
        <v>1.7488026225647223E-2</v>
      </c>
      <c r="AG88" s="5">
        <f t="shared" si="300"/>
        <v>7.528438695359096E-3</v>
      </c>
      <c r="AH88" s="5">
        <f t="shared" si="301"/>
        <v>5.0349534968208562E-3</v>
      </c>
      <c r="AI88" s="5">
        <f t="shared" si="302"/>
        <v>9.2892785142068019E-3</v>
      </c>
      <c r="AJ88" s="5">
        <f t="shared" si="303"/>
        <v>8.5691650746118498E-3</v>
      </c>
      <c r="AK88" s="5">
        <f t="shared" si="304"/>
        <v>5.2699169954296956E-3</v>
      </c>
      <c r="AL88" s="5">
        <f t="shared" si="305"/>
        <v>2.3166594283723327E-4</v>
      </c>
      <c r="AM88" s="5">
        <f t="shared" si="306"/>
        <v>7.7377831322999347E-3</v>
      </c>
      <c r="AN88" s="5">
        <f t="shared" si="307"/>
        <v>9.9931390537495272E-3</v>
      </c>
      <c r="AO88" s="5">
        <f t="shared" si="308"/>
        <v>6.4529353201122448E-3</v>
      </c>
      <c r="AP88" s="5">
        <f t="shared" si="309"/>
        <v>2.7779308731442913E-3</v>
      </c>
      <c r="AQ88" s="5">
        <f t="shared" si="310"/>
        <v>8.9690577463830536E-4</v>
      </c>
      <c r="AR88" s="5">
        <f t="shared" si="311"/>
        <v>1.3005014372362723E-3</v>
      </c>
      <c r="AS88" s="5">
        <f t="shared" si="312"/>
        <v>2.3993707322703009E-3</v>
      </c>
      <c r="AT88" s="5">
        <f t="shared" si="313"/>
        <v>2.213369299733195E-3</v>
      </c>
      <c r="AU88" s="5">
        <f t="shared" si="314"/>
        <v>1.3611912465526443E-3</v>
      </c>
      <c r="AV88" s="5">
        <f t="shared" si="315"/>
        <v>6.2783522272409121E-4</v>
      </c>
      <c r="AW88" s="5">
        <f t="shared" si="316"/>
        <v>1.5333157254757908E-5</v>
      </c>
      <c r="AX88" s="5">
        <f t="shared" si="317"/>
        <v>2.3793143486446192E-3</v>
      </c>
      <c r="AY88" s="5">
        <f t="shared" si="318"/>
        <v>3.0728205652773154E-3</v>
      </c>
      <c r="AZ88" s="5">
        <f t="shared" si="319"/>
        <v>1.9842326071311226E-3</v>
      </c>
      <c r="BA88" s="5">
        <f t="shared" si="320"/>
        <v>8.5419436975749097E-4</v>
      </c>
      <c r="BB88" s="5">
        <f t="shared" si="321"/>
        <v>2.7579227053690155E-4</v>
      </c>
      <c r="BC88" s="5">
        <f t="shared" si="322"/>
        <v>7.123566174709731E-5</v>
      </c>
      <c r="BD88" s="5">
        <f t="shared" si="323"/>
        <v>2.7992711176007257E-4</v>
      </c>
      <c r="BE88" s="5">
        <f t="shared" si="324"/>
        <v>5.1645380765853927E-4</v>
      </c>
      <c r="BF88" s="5">
        <f t="shared" si="325"/>
        <v>4.7641783207054102E-4</v>
      </c>
      <c r="BG88" s="5">
        <f t="shared" si="326"/>
        <v>2.9299032149500735E-4</v>
      </c>
      <c r="BH88" s="5">
        <f t="shared" si="327"/>
        <v>1.3513872074750132E-4</v>
      </c>
      <c r="BI88" s="5">
        <f t="shared" si="328"/>
        <v>4.9865056980955142E-5</v>
      </c>
      <c r="BJ88" s="8">
        <f t="shared" si="329"/>
        <v>0.50120552626700177</v>
      </c>
      <c r="BK88" s="8">
        <f t="shared" si="330"/>
        <v>0.23064639082156668</v>
      </c>
      <c r="BL88" s="8">
        <f t="shared" si="331"/>
        <v>0.25228467280225575</v>
      </c>
      <c r="BM88" s="8">
        <f t="shared" si="332"/>
        <v>0.60334526443008796</v>
      </c>
      <c r="BN88" s="8">
        <f t="shared" si="333"/>
        <v>0.39332828861727215</v>
      </c>
    </row>
    <row r="89" spans="1:66" x14ac:dyDescent="0.25">
      <c r="A89" t="s">
        <v>291</v>
      </c>
      <c r="B89" t="s">
        <v>307</v>
      </c>
      <c r="C89" t="s">
        <v>295</v>
      </c>
      <c r="D89" t="s">
        <v>69</v>
      </c>
      <c r="E89">
        <f>VLOOKUP(A89,home!$A$2:$E$405,3,FALSE)</f>
        <v>1.5840000000000001</v>
      </c>
      <c r="F89">
        <f>VLOOKUP(B89,home!$B$2:$E$405,3,FALSE)</f>
        <v>1.1223000000000001</v>
      </c>
      <c r="G89">
        <f>VLOOKUP(C89,away!$B$2:$E$405,4,FALSE)</f>
        <v>1.2685</v>
      </c>
      <c r="H89">
        <f>VLOOKUP(A89,away!$A$2:$E$405,3,FALSE)</f>
        <v>1.5840000000000001</v>
      </c>
      <c r="I89">
        <f>VLOOKUP(C89,away!$B$2:$E$405,3,FALSE)</f>
        <v>1.1837</v>
      </c>
      <c r="J89">
        <f>VLOOKUP(B89,home!$B$2:$E$405,4,FALSE)</f>
        <v>0.92249999999999999</v>
      </c>
      <c r="K89" s="3">
        <f t="shared" si="278"/>
        <v>2.2550418792000002</v>
      </c>
      <c r="L89" s="3">
        <f t="shared" si="279"/>
        <v>1.729669788</v>
      </c>
      <c r="M89" s="5">
        <f t="shared" si="280"/>
        <v>1.8597805907191393E-2</v>
      </c>
      <c r="N89" s="5">
        <f t="shared" si="281"/>
        <v>4.1938831181949743E-2</v>
      </c>
      <c r="O89" s="5">
        <f t="shared" si="282"/>
        <v>3.2168063000756884E-2</v>
      </c>
      <c r="P89" s="5">
        <f t="shared" si="283"/>
        <v>7.2540329239450807E-2</v>
      </c>
      <c r="Q89" s="5">
        <f t="shared" si="284"/>
        <v>4.7286910339997767E-2</v>
      </c>
      <c r="R89" s="5">
        <f t="shared" si="285"/>
        <v>2.7820063355444909E-2</v>
      </c>
      <c r="S89" s="5">
        <f t="shared" si="286"/>
        <v>7.0735486116310864E-2</v>
      </c>
      <c r="T89" s="5">
        <f t="shared" si="287"/>
        <v>8.1790740182958954E-2</v>
      </c>
      <c r="U89" s="5">
        <f t="shared" si="288"/>
        <v>6.2735407948525557E-2</v>
      </c>
      <c r="V89" s="5">
        <f t="shared" si="289"/>
        <v>3.0655799323831157E-2</v>
      </c>
      <c r="W89" s="5">
        <f t="shared" si="290"/>
        <v>3.5544654384890156E-2</v>
      </c>
      <c r="X89" s="5">
        <f t="shared" si="291"/>
        <v>6.1480514814446233E-2</v>
      </c>
      <c r="Y89" s="5">
        <f t="shared" si="292"/>
        <v>5.3170494512617045E-2</v>
      </c>
      <c r="Z89" s="5">
        <f t="shared" si="293"/>
        <v>1.6039841028719651E-2</v>
      </c>
      <c r="AA89" s="5">
        <f t="shared" si="294"/>
        <v>3.6170513255473227E-2</v>
      </c>
      <c r="AB89" s="5">
        <f t="shared" si="295"/>
        <v>4.0783011091625437E-2</v>
      </c>
      <c r="AC89" s="5">
        <f t="shared" si="296"/>
        <v>7.4732665614783535E-3</v>
      </c>
      <c r="AD89" s="5">
        <f t="shared" si="297"/>
        <v>2.0038671054904315E-2</v>
      </c>
      <c r="AE89" s="5">
        <f t="shared" si="298"/>
        <v>3.4660283915338083E-2</v>
      </c>
      <c r="AF89" s="5">
        <f t="shared" si="299"/>
        <v>2.9975422965931326E-2</v>
      </c>
      <c r="AG89" s="5">
        <f t="shared" si="300"/>
        <v>1.7282527828897585E-2</v>
      </c>
      <c r="AH89" s="5">
        <f t="shared" si="301"/>
        <v>6.9359071079248113E-3</v>
      </c>
      <c r="AI89" s="5">
        <f t="shared" si="302"/>
        <v>1.5640760998611405E-2</v>
      </c>
      <c r="AJ89" s="5">
        <f t="shared" si="303"/>
        <v>1.7635285537213372E-2</v>
      </c>
      <c r="AK89" s="5">
        <f t="shared" si="304"/>
        <v>1.3256102479355408E-2</v>
      </c>
      <c r="AL89" s="5">
        <f t="shared" si="305"/>
        <v>1.165972415389481E-3</v>
      </c>
      <c r="AM89" s="5">
        <f t="shared" si="306"/>
        <v>9.0376084864644112E-3</v>
      </c>
      <c r="AN89" s="5">
        <f t="shared" si="307"/>
        <v>1.5632078354809897E-2</v>
      </c>
      <c r="AO89" s="5">
        <f t="shared" si="308"/>
        <v>1.3519166826981717E-2</v>
      </c>
      <c r="AP89" s="5">
        <f t="shared" si="309"/>
        <v>7.7945648065206969E-3</v>
      </c>
      <c r="AQ89" s="5">
        <f t="shared" si="310"/>
        <v>3.3705058141117322E-3</v>
      </c>
      <c r="AR89" s="5">
        <f t="shared" si="311"/>
        <v>2.3993657953903995E-3</v>
      </c>
      <c r="AS89" s="5">
        <f t="shared" si="312"/>
        <v>5.4106703521253699E-3</v>
      </c>
      <c r="AT89" s="5">
        <f t="shared" si="313"/>
        <v>6.1006441192942617E-3</v>
      </c>
      <c r="AU89" s="5">
        <f t="shared" si="314"/>
        <v>4.5857359930345865E-3</v>
      </c>
      <c r="AV89" s="5">
        <f t="shared" si="315"/>
        <v>2.5852566778119495E-3</v>
      </c>
      <c r="AW89" s="5">
        <f t="shared" si="316"/>
        <v>1.2632915367446839E-4</v>
      </c>
      <c r="AX89" s="5">
        <f t="shared" si="317"/>
        <v>3.396697604131763E-3</v>
      </c>
      <c r="AY89" s="5">
        <f t="shared" si="318"/>
        <v>5.8751652248386944E-3</v>
      </c>
      <c r="AZ89" s="5">
        <f t="shared" si="319"/>
        <v>5.0810478944558601E-3</v>
      </c>
      <c r="BA89" s="5">
        <f t="shared" si="320"/>
        <v>2.9295116781404371E-3</v>
      </c>
      <c r="BB89" s="5">
        <f t="shared" si="321"/>
        <v>1.2667719608181747E-3</v>
      </c>
      <c r="BC89" s="5">
        <f t="shared" si="322"/>
        <v>4.3821943778254313E-4</v>
      </c>
      <c r="BD89" s="5">
        <f t="shared" si="323"/>
        <v>6.9168508777456034E-4</v>
      </c>
      <c r="BE89" s="5">
        <f t="shared" si="324"/>
        <v>1.5597788401497618E-3</v>
      </c>
      <c r="BF89" s="5">
        <f t="shared" si="325"/>
        <v>1.7586833034138581E-3</v>
      </c>
      <c r="BG89" s="5">
        <f t="shared" si="326"/>
        <v>1.3219681671493501E-3</v>
      </c>
      <c r="BH89" s="5">
        <f t="shared" si="327"/>
        <v>7.452733949727629E-4</v>
      </c>
      <c r="BI89" s="5">
        <f t="shared" si="328"/>
        <v>3.3612454342342847E-4</v>
      </c>
      <c r="BJ89" s="8">
        <f t="shared" si="329"/>
        <v>0.49151038927098717</v>
      </c>
      <c r="BK89" s="8">
        <f t="shared" si="330"/>
        <v>0.20704382478849076</v>
      </c>
      <c r="BL89" s="8">
        <f t="shared" si="331"/>
        <v>0.28064030104947135</v>
      </c>
      <c r="BM89" s="8">
        <f t="shared" si="332"/>
        <v>0.74913351704171327</v>
      </c>
      <c r="BN89" s="8">
        <f t="shared" si="333"/>
        <v>0.24035200302479148</v>
      </c>
    </row>
    <row r="90" spans="1:66" x14ac:dyDescent="0.25">
      <c r="A90" t="s">
        <v>291</v>
      </c>
      <c r="B90" t="s">
        <v>308</v>
      </c>
      <c r="C90" t="s">
        <v>310</v>
      </c>
      <c r="D90" t="s">
        <v>69</v>
      </c>
      <c r="E90">
        <f>VLOOKUP(A90,home!$A$2:$E$405,3,FALSE)</f>
        <v>1.5840000000000001</v>
      </c>
      <c r="F90">
        <f>VLOOKUP(B90,home!$B$2:$E$405,3,FALSE)</f>
        <v>1.5431999999999999</v>
      </c>
      <c r="G90">
        <f>VLOOKUP(C90,away!$B$2:$E$405,4,FALSE)</f>
        <v>0.71750000000000003</v>
      </c>
      <c r="H90">
        <f>VLOOKUP(A90,away!$A$2:$E$405,3,FALSE)</f>
        <v>1.5840000000000001</v>
      </c>
      <c r="I90">
        <f>VLOOKUP(C90,away!$B$2:$E$405,3,FALSE)</f>
        <v>1.1924999999999999</v>
      </c>
      <c r="J90">
        <f>VLOOKUP(B90,home!$B$2:$E$405,4,FALSE)</f>
        <v>0.82</v>
      </c>
      <c r="K90" s="3">
        <f t="shared" si="278"/>
        <v>1.753877664</v>
      </c>
      <c r="L90" s="3">
        <f t="shared" si="279"/>
        <v>1.5489143999999999</v>
      </c>
      <c r="M90" s="5">
        <f t="shared" si="280"/>
        <v>3.6780330867231495E-2</v>
      </c>
      <c r="N90" s="5">
        <f t="shared" si="281"/>
        <v>6.4508200782567068E-2</v>
      </c>
      <c r="O90" s="5">
        <f t="shared" si="282"/>
        <v>5.6969584117019349E-2</v>
      </c>
      <c r="P90" s="5">
        <f t="shared" si="283"/>
        <v>9.9917681110209391E-2</v>
      </c>
      <c r="Q90" s="5">
        <f t="shared" si="284"/>
        <v>5.6569746248685868E-2</v>
      </c>
      <c r="R90" s="5">
        <f t="shared" si="285"/>
        <v>4.4120504600431279E-2</v>
      </c>
      <c r="S90" s="5">
        <f t="shared" si="286"/>
        <v>6.7859252235113007E-2</v>
      </c>
      <c r="T90" s="5">
        <f t="shared" si="287"/>
        <v>8.762169456893551E-2</v>
      </c>
      <c r="U90" s="5">
        <f t="shared" si="288"/>
        <v>7.7381967543105667E-2</v>
      </c>
      <c r="V90" s="5">
        <f t="shared" si="289"/>
        <v>2.0482986317637914E-2</v>
      </c>
      <c r="W90" s="5">
        <f t="shared" si="290"/>
        <v>3.3072138134572639E-2</v>
      </c>
      <c r="X90" s="5">
        <f t="shared" si="291"/>
        <v>5.1225910995428697E-2</v>
      </c>
      <c r="Y90" s="5">
        <f t="shared" si="292"/>
        <v>3.9672275596968919E-2</v>
      </c>
      <c r="Z90" s="5">
        <f t="shared" si="293"/>
        <v>2.2779628303624743E-2</v>
      </c>
      <c r="AA90" s="5">
        <f t="shared" si="294"/>
        <v>3.9952681275949649E-2</v>
      </c>
      <c r="AB90" s="5">
        <f t="shared" si="295"/>
        <v>3.5036057653399566E-2</v>
      </c>
      <c r="AC90" s="5">
        <f t="shared" si="296"/>
        <v>3.4777631936929931E-3</v>
      </c>
      <c r="AD90" s="5">
        <f t="shared" si="297"/>
        <v>1.4501121093737399E-2</v>
      </c>
      <c r="AE90" s="5">
        <f t="shared" si="298"/>
        <v>2.2460995278233607E-2</v>
      </c>
      <c r="AF90" s="5">
        <f t="shared" si="299"/>
        <v>1.739507951239402E-2</v>
      </c>
      <c r="AG90" s="5">
        <f t="shared" si="300"/>
        <v>8.9811630486306901E-3</v>
      </c>
      <c r="AH90" s="5">
        <f t="shared" si="301"/>
        <v>8.8209235765329842E-3</v>
      </c>
      <c r="AI90" s="5">
        <f t="shared" si="302"/>
        <v>1.5470820836732194E-2</v>
      </c>
      <c r="AJ90" s="5">
        <f t="shared" si="303"/>
        <v>1.3566963554645196E-2</v>
      </c>
      <c r="AK90" s="5">
        <f t="shared" si="304"/>
        <v>7.931598115598083E-3</v>
      </c>
      <c r="AL90" s="5">
        <f t="shared" si="305"/>
        <v>3.7790854575898053E-4</v>
      </c>
      <c r="AM90" s="5">
        <f t="shared" si="306"/>
        <v>5.086638477853055E-3</v>
      </c>
      <c r="AN90" s="5">
        <f t="shared" si="307"/>
        <v>7.878767585940678E-3</v>
      </c>
      <c r="AO90" s="5">
        <f t="shared" si="308"/>
        <v>6.1017682840583771E-3</v>
      </c>
      <c r="AP90" s="5">
        <f t="shared" si="309"/>
        <v>3.1503722535471024E-3</v>
      </c>
      <c r="AQ90" s="5">
        <f t="shared" si="310"/>
        <v>1.2199142372198892E-3</v>
      </c>
      <c r="AR90" s="5">
        <f t="shared" si="311"/>
        <v>2.7325711097982881E-3</v>
      </c>
      <c r="AS90" s="5">
        <f t="shared" si="312"/>
        <v>4.7925954347669093E-3</v>
      </c>
      <c r="AT90" s="5">
        <f t="shared" si="313"/>
        <v>4.2028130428130262E-3</v>
      </c>
      <c r="AU90" s="5">
        <f t="shared" si="314"/>
        <v>2.4570733072525473E-3</v>
      </c>
      <c r="AV90" s="5">
        <f t="shared" si="315"/>
        <v>1.0773514981002132E-3</v>
      </c>
      <c r="AW90" s="5">
        <f t="shared" si="316"/>
        <v>2.8517465626059148E-5</v>
      </c>
      <c r="AX90" s="5">
        <f t="shared" si="317"/>
        <v>1.486890268524905E-3</v>
      </c>
      <c r="AY90" s="5">
        <f t="shared" si="318"/>
        <v>2.3030657481380922E-3</v>
      </c>
      <c r="AZ90" s="5">
        <f t="shared" si="319"/>
        <v>1.7836258507189322E-3</v>
      </c>
      <c r="BA90" s="5">
        <f t="shared" si="320"/>
        <v>9.208945881302678E-4</v>
      </c>
      <c r="BB90" s="5">
        <f t="shared" si="321"/>
        <v>3.5659672210926018E-4</v>
      </c>
      <c r="BC90" s="5">
        <f t="shared" si="322"/>
        <v>1.104675595735663E-4</v>
      </c>
      <c r="BD90" s="5">
        <f t="shared" si="323"/>
        <v>7.0541979016509231E-4</v>
      </c>
      <c r="BE90" s="5">
        <f t="shared" si="324"/>
        <v>1.2372200137141223E-3</v>
      </c>
      <c r="BF90" s="5">
        <f t="shared" si="325"/>
        <v>1.0849662737534866E-3</v>
      </c>
      <c r="BG90" s="5">
        <f t="shared" si="326"/>
        <v>6.3429937124318317E-4</v>
      </c>
      <c r="BH90" s="5">
        <f t="shared" si="327"/>
        <v>2.7812087487816582E-4</v>
      </c>
      <c r="BI90" s="5">
        <f t="shared" si="328"/>
        <v>9.7557998068190744E-5</v>
      </c>
      <c r="BJ90" s="8">
        <f t="shared" si="329"/>
        <v>0.42640732683596849</v>
      </c>
      <c r="BK90" s="8">
        <f t="shared" si="330"/>
        <v>0.23119898801778188</v>
      </c>
      <c r="BL90" s="8">
        <f t="shared" si="331"/>
        <v>0.31855108998796716</v>
      </c>
      <c r="BM90" s="8">
        <f t="shared" si="332"/>
        <v>0.63779643713668588</v>
      </c>
      <c r="BN90" s="8">
        <f t="shared" si="333"/>
        <v>0.35886604772614444</v>
      </c>
    </row>
    <row r="91" spans="1:66" x14ac:dyDescent="0.25">
      <c r="A91" t="s">
        <v>339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0.62549999999999994</v>
      </c>
      <c r="H91">
        <f>VLOOKUP(A91,away!$A$2:$E$405,3,FALSE)</f>
        <v>1.3068</v>
      </c>
      <c r="I91">
        <f>VLOOKUP(C91,away!$B$2:$E$405,3,FALSE)</f>
        <v>0.9839</v>
      </c>
      <c r="J91">
        <f>VLOOKUP(B91,home!$B$2:$E$405,4,FALSE)</f>
        <v>0.54730000000000001</v>
      </c>
      <c r="K91" s="3">
        <f t="shared" si="278"/>
        <v>0.39096404621999997</v>
      </c>
      <c r="L91" s="3">
        <f t="shared" si="279"/>
        <v>0.70369673259599996</v>
      </c>
      <c r="M91" s="5">
        <f t="shared" si="280"/>
        <v>0.33465310912025376</v>
      </c>
      <c r="N91" s="5">
        <f t="shared" si="281"/>
        <v>0.13083733362175759</v>
      </c>
      <c r="O91" s="5">
        <f t="shared" si="282"/>
        <v>0.23549429944101521</v>
      </c>
      <c r="P91" s="5">
        <f t="shared" si="283"/>
        <v>9.2069804171203598E-2</v>
      </c>
      <c r="Q91" s="5">
        <f t="shared" si="284"/>
        <v>2.5576346674699199E-2</v>
      </c>
      <c r="R91" s="5">
        <f t="shared" si="285"/>
        <v>8.2858284530813189E-2</v>
      </c>
      <c r="S91" s="5">
        <f t="shared" si="286"/>
        <v>6.3325639364355318E-3</v>
      </c>
      <c r="T91" s="5">
        <f t="shared" si="287"/>
        <v>1.7997991586728396E-2</v>
      </c>
      <c r="U91" s="5">
        <f t="shared" si="288"/>
        <v>3.239461018301476E-2</v>
      </c>
      <c r="V91" s="5">
        <f t="shared" si="289"/>
        <v>1.935795291169658E-4</v>
      </c>
      <c r="W91" s="5">
        <f t="shared" si="290"/>
        <v>3.3331439944886132E-3</v>
      </c>
      <c r="X91" s="5">
        <f t="shared" si="291"/>
        <v>2.3455225381936169E-3</v>
      </c>
      <c r="Y91" s="5">
        <f t="shared" si="292"/>
        <v>8.2526827317856211E-4</v>
      </c>
      <c r="Z91" s="5">
        <f t="shared" si="293"/>
        <v>1.943570136428098E-2</v>
      </c>
      <c r="AA91" s="5">
        <f t="shared" si="294"/>
        <v>7.5986604465028661E-3</v>
      </c>
      <c r="AB91" s="5">
        <f t="shared" si="295"/>
        <v>1.4854015170083161E-3</v>
      </c>
      <c r="AC91" s="5">
        <f t="shared" si="296"/>
        <v>3.3286014778493377E-6</v>
      </c>
      <c r="AD91" s="5">
        <f t="shared" si="297"/>
        <v>3.2578486567979035E-4</v>
      </c>
      <c r="AE91" s="5">
        <f t="shared" si="298"/>
        <v>2.2925374550809521E-4</v>
      </c>
      <c r="AF91" s="5">
        <f t="shared" si="299"/>
        <v>8.066255582472073E-5</v>
      </c>
      <c r="AG91" s="5">
        <f t="shared" si="300"/>
        <v>1.8920658992232811E-5</v>
      </c>
      <c r="AH91" s="5">
        <f t="shared" si="301"/>
        <v>3.4192098864390353E-3</v>
      </c>
      <c r="AI91" s="5">
        <f t="shared" si="302"/>
        <v>1.336788132077632E-3</v>
      </c>
      <c r="AJ91" s="5">
        <f t="shared" si="303"/>
        <v>2.6131804852797338E-4</v>
      </c>
      <c r="AK91" s="5">
        <f t="shared" si="304"/>
        <v>3.405532053427026E-5</v>
      </c>
      <c r="AL91" s="5">
        <f t="shared" si="305"/>
        <v>3.6630609772036323E-8</v>
      </c>
      <c r="AM91" s="5">
        <f t="shared" si="306"/>
        <v>2.5474033856682019E-5</v>
      </c>
      <c r="AN91" s="5">
        <f t="shared" si="307"/>
        <v>1.7925994390987018E-5</v>
      </c>
      <c r="AO91" s="5">
        <f t="shared" si="308"/>
        <v>6.307231840735891E-6</v>
      </c>
      <c r="AP91" s="5">
        <f t="shared" si="309"/>
        <v>1.4794594793504339E-6</v>
      </c>
      <c r="AQ91" s="5">
        <f t="shared" si="310"/>
        <v>2.6027270040676983E-7</v>
      </c>
      <c r="AR91" s="5">
        <f t="shared" si="311"/>
        <v>4.8121736502941803E-4</v>
      </c>
      <c r="AS91" s="5">
        <f t="shared" si="312"/>
        <v>1.8813868814322799E-4</v>
      </c>
      <c r="AT91" s="5">
        <f t="shared" si="313"/>
        <v>3.6777731383499578E-5</v>
      </c>
      <c r="AU91" s="5">
        <f t="shared" si="314"/>
        <v>4.7929235574950909E-6</v>
      </c>
      <c r="AV91" s="5">
        <f t="shared" si="315"/>
        <v>4.6846519681535932E-7</v>
      </c>
      <c r="AW91" s="5">
        <f t="shared" si="316"/>
        <v>2.7993938403602782E-10</v>
      </c>
      <c r="AX91" s="5">
        <f t="shared" si="317"/>
        <v>1.6599052250256111E-6</v>
      </c>
      <c r="AY91" s="5">
        <f t="shared" si="318"/>
        <v>1.1680698832695507E-6</v>
      </c>
      <c r="AZ91" s="5">
        <f t="shared" si="319"/>
        <v>4.109834801502868E-7</v>
      </c>
      <c r="BA91" s="5">
        <f t="shared" si="320"/>
        <v>9.6402577377563302E-8</v>
      </c>
      <c r="BB91" s="5">
        <f t="shared" si="321"/>
        <v>1.6959544678606085E-8</v>
      </c>
      <c r="BC91" s="5">
        <f t="shared" si="322"/>
        <v>2.3868752353301972E-9</v>
      </c>
      <c r="BD91" s="5">
        <f t="shared" si="323"/>
        <v>5.6438514573276307E-5</v>
      </c>
      <c r="BE91" s="5">
        <f t="shared" si="324"/>
        <v>2.2065430020214542E-5</v>
      </c>
      <c r="BF91" s="5">
        <f t="shared" si="325"/>
        <v>4.3133949011436671E-6</v>
      </c>
      <c r="BG91" s="5">
        <f t="shared" si="326"/>
        <v>5.6212744116528154E-7</v>
      </c>
      <c r="BH91" s="5">
        <f t="shared" si="327"/>
        <v>5.4942904722318357E-8</v>
      </c>
      <c r="BI91" s="5">
        <f t="shared" si="328"/>
        <v>4.2961400682635077E-9</v>
      </c>
      <c r="BJ91" s="8">
        <f t="shared" si="329"/>
        <v>0.1816250302149047</v>
      </c>
      <c r="BK91" s="8">
        <f t="shared" si="330"/>
        <v>0.43325359005898073</v>
      </c>
      <c r="BL91" s="8">
        <f t="shared" si="331"/>
        <v>0.36567746138522417</v>
      </c>
      <c r="BM91" s="8">
        <f t="shared" si="332"/>
        <v>9.8501437673704326E-2</v>
      </c>
      <c r="BN91" s="8">
        <f t="shared" si="333"/>
        <v>0.90148917755974256</v>
      </c>
    </row>
    <row r="92" spans="1:66" x14ac:dyDescent="0.25">
      <c r="A92" t="s">
        <v>339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1.3134999999999999</v>
      </c>
      <c r="H92">
        <f>VLOOKUP(A92,away!$A$2:$E$405,3,FALSE)</f>
        <v>1.3068</v>
      </c>
      <c r="I92">
        <f>VLOOKUP(C92,away!$B$2:$E$405,3,FALSE)</f>
        <v>0.3826</v>
      </c>
      <c r="J92">
        <f>VLOOKUP(B92,home!$B$2:$E$405,4,FALSE)</f>
        <v>0.75060000000000004</v>
      </c>
      <c r="K92" s="3">
        <f t="shared" si="278"/>
        <v>2.0640693644999999</v>
      </c>
      <c r="L92" s="3">
        <f t="shared" si="279"/>
        <v>0.37528624900800001</v>
      </c>
      <c r="M92" s="5">
        <f t="shared" si="280"/>
        <v>8.7217034837254556E-2</v>
      </c>
      <c r="N92" s="5">
        <f t="shared" si="281"/>
        <v>0.18002200967010637</v>
      </c>
      <c r="O92" s="5">
        <f t="shared" si="282"/>
        <v>3.2731353853673324E-2</v>
      </c>
      <c r="P92" s="5">
        <f t="shared" si="283"/>
        <v>6.7559784747976109E-2</v>
      </c>
      <c r="Q92" s="5">
        <f t="shared" si="284"/>
        <v>0.18578895754789468</v>
      </c>
      <c r="R92" s="5">
        <f t="shared" si="285"/>
        <v>6.1418135063493039E-3</v>
      </c>
      <c r="S92" s="5">
        <f t="shared" si="286"/>
        <v>1.3083236903518381E-2</v>
      </c>
      <c r="T92" s="5">
        <f t="shared" si="287"/>
        <v>6.9724040985255933E-2</v>
      </c>
      <c r="U92" s="5">
        <f t="shared" si="288"/>
        <v>1.2677129100927925E-2</v>
      </c>
      <c r="V92" s="5">
        <f t="shared" si="289"/>
        <v>1.1260550834896756E-3</v>
      </c>
      <c r="W92" s="5">
        <f t="shared" si="290"/>
        <v>0.12782709851233348</v>
      </c>
      <c r="X92" s="5">
        <f t="shared" si="291"/>
        <v>4.7971752322269724E-2</v>
      </c>
      <c r="Y92" s="5">
        <f t="shared" si="292"/>
        <v>9.0015694936827102E-3</v>
      </c>
      <c r="Z92" s="5">
        <f t="shared" si="293"/>
        <v>7.6831271763483431E-4</v>
      </c>
      <c r="AA92" s="5">
        <f t="shared" si="294"/>
        <v>1.5858507428258004E-3</v>
      </c>
      <c r="AB92" s="5">
        <f t="shared" si="295"/>
        <v>1.6366529674681515E-3</v>
      </c>
      <c r="AC92" s="5">
        <f t="shared" si="296"/>
        <v>5.4516327570699987E-5</v>
      </c>
      <c r="AD92" s="5">
        <f t="shared" si="297"/>
        <v>6.5960999498057768E-2</v>
      </c>
      <c r="AE92" s="5">
        <f t="shared" si="298"/>
        <v>2.4754256082444664E-2</v>
      </c>
      <c r="AF92" s="5">
        <f t="shared" si="299"/>
        <v>4.6449659560820642E-3</v>
      </c>
      <c r="AG92" s="5">
        <f t="shared" si="300"/>
        <v>5.8106395014263226E-4</v>
      </c>
      <c r="AH92" s="5">
        <f t="shared" si="301"/>
        <v>7.2084299466579894E-5</v>
      </c>
      <c r="AI92" s="5">
        <f t="shared" si="302"/>
        <v>1.4878699419041124E-4</v>
      </c>
      <c r="AJ92" s="5">
        <f t="shared" si="303"/>
        <v>1.535533382722337E-4</v>
      </c>
      <c r="AK92" s="5">
        <f t="shared" si="304"/>
        <v>1.0564824711480764E-4</v>
      </c>
      <c r="AL92" s="5">
        <f t="shared" si="305"/>
        <v>1.6891706363552791E-6</v>
      </c>
      <c r="AM92" s="5">
        <f t="shared" si="306"/>
        <v>2.7229615663148164E-2</v>
      </c>
      <c r="AN92" s="5">
        <f t="shared" si="307"/>
        <v>1.0218900324152357E-2</v>
      </c>
      <c r="AO92" s="5">
        <f t="shared" si="308"/>
        <v>1.9175063858188871E-3</v>
      </c>
      <c r="AP92" s="5">
        <f t="shared" si="309"/>
        <v>2.3987125966095239E-4</v>
      </c>
      <c r="AQ92" s="5">
        <f t="shared" si="310"/>
        <v>2.2505096320745697E-5</v>
      </c>
      <c r="AR92" s="5">
        <f t="shared" si="311"/>
        <v>5.4104492718364302E-6</v>
      </c>
      <c r="AS92" s="5">
        <f t="shared" si="312"/>
        <v>1.1167542590178908E-5</v>
      </c>
      <c r="AT92" s="5">
        <f t="shared" si="313"/>
        <v>1.1525291268568632E-5</v>
      </c>
      <c r="AU92" s="5">
        <f t="shared" si="314"/>
        <v>7.9296668747972846E-6</v>
      </c>
      <c r="AV92" s="5">
        <f t="shared" si="315"/>
        <v>4.0918456167398831E-6</v>
      </c>
      <c r="AW92" s="5">
        <f t="shared" si="316"/>
        <v>3.6346112127608011E-8</v>
      </c>
      <c r="AX92" s="5">
        <f t="shared" si="317"/>
        <v>9.3673025829022483E-3</v>
      </c>
      <c r="AY92" s="5">
        <f t="shared" si="318"/>
        <v>3.5154198496603344E-3</v>
      </c>
      <c r="AZ92" s="5">
        <f t="shared" si="319"/>
        <v>6.5964436453364722E-4</v>
      </c>
      <c r="BA92" s="5">
        <f t="shared" si="320"/>
        <v>8.2518486415032762E-5</v>
      </c>
      <c r="BB92" s="5">
        <f t="shared" si="321"/>
        <v>7.7420133101288116E-6</v>
      </c>
      <c r="BC92" s="5">
        <f t="shared" si="322"/>
        <v>5.8109422698565037E-7</v>
      </c>
      <c r="BD92" s="5">
        <f t="shared" si="323"/>
        <v>3.3841120211259306E-7</v>
      </c>
      <c r="BE92" s="5">
        <f t="shared" si="324"/>
        <v>6.9850419488422101E-7</v>
      </c>
      <c r="BF92" s="5">
        <f t="shared" si="325"/>
        <v>7.2088055481762929E-7</v>
      </c>
      <c r="BG92" s="5">
        <f t="shared" si="326"/>
        <v>4.9598248955427708E-7</v>
      </c>
      <c r="BH92" s="5">
        <f t="shared" si="327"/>
        <v>2.5593556550435614E-7</v>
      </c>
      <c r="BI92" s="5">
        <f t="shared" si="328"/>
        <v>1.0565375200870484E-7</v>
      </c>
      <c r="BJ92" s="8">
        <f t="shared" si="329"/>
        <v>0.76953832113841958</v>
      </c>
      <c r="BK92" s="8">
        <f t="shared" si="330"/>
        <v>0.17255773692010609</v>
      </c>
      <c r="BL92" s="8">
        <f t="shared" si="331"/>
        <v>5.5295613213669534E-2</v>
      </c>
      <c r="BM92" s="8">
        <f t="shared" si="332"/>
        <v>0.43518364632302747</v>
      </c>
      <c r="BN92" s="8">
        <f t="shared" si="333"/>
        <v>0.55946095416325436</v>
      </c>
    </row>
    <row r="93" spans="1:66" x14ac:dyDescent="0.25">
      <c r="A93" t="s">
        <v>340</v>
      </c>
      <c r="B93" t="s">
        <v>129</v>
      </c>
      <c r="C93" t="s">
        <v>116</v>
      </c>
      <c r="D93" t="s">
        <v>70</v>
      </c>
      <c r="E93">
        <f>VLOOKUP(A93,home!$A$2:$E$405,3,FALSE)</f>
        <v>1.1721999999999999</v>
      </c>
      <c r="F93">
        <f>VLOOKUP(B93,home!$B$2:$E$405,3,FALSE)</f>
        <v>0.21329999999999999</v>
      </c>
      <c r="G93">
        <f>VLOOKUP(C93,away!$B$2:$E$405,4,FALSE)</f>
        <v>0.94379999999999997</v>
      </c>
      <c r="H93">
        <f>VLOOKUP(A93,away!$A$2:$E$405,3,FALSE)</f>
        <v>1.1721999999999999</v>
      </c>
      <c r="I93">
        <f>VLOOKUP(C93,away!$B$2:$E$405,3,FALSE)</f>
        <v>1.2323</v>
      </c>
      <c r="J93">
        <f>VLOOKUP(B93,home!$B$2:$E$405,4,FALSE)</f>
        <v>0.82579999999999998</v>
      </c>
      <c r="K93" s="3">
        <f t="shared" si="278"/>
        <v>0.23597855938799994</v>
      </c>
      <c r="L93" s="3">
        <f t="shared" si="279"/>
        <v>1.1928698011479999</v>
      </c>
      <c r="M93" s="5">
        <f t="shared" si="280"/>
        <v>0.23958467859817051</v>
      </c>
      <c r="N93" s="5">
        <f t="shared" si="281"/>
        <v>5.6536847307033254E-2</v>
      </c>
      <c r="O93" s="5">
        <f t="shared" si="282"/>
        <v>0.28579332791750711</v>
      </c>
      <c r="P93" s="5">
        <f t="shared" si="283"/>
        <v>6.7441097804675582E-2</v>
      </c>
      <c r="Q93" s="5">
        <f t="shared" si="284"/>
        <v>6.6707418899265162E-3</v>
      </c>
      <c r="R93" s="5">
        <f t="shared" si="285"/>
        <v>0.17045711512119094</v>
      </c>
      <c r="S93" s="5">
        <f t="shared" si="286"/>
        <v>4.7460272707256406E-3</v>
      </c>
      <c r="T93" s="5">
        <f t="shared" si="287"/>
        <v>7.9573265517462743E-3</v>
      </c>
      <c r="U93" s="5">
        <f t="shared" si="288"/>
        <v>4.0224224463733096E-2</v>
      </c>
      <c r="V93" s="5">
        <f t="shared" si="289"/>
        <v>1.4844080793918675E-4</v>
      </c>
      <c r="W93" s="5">
        <f t="shared" si="290"/>
        <v>5.2471735374468086E-4</v>
      </c>
      <c r="X93" s="5">
        <f t="shared" si="291"/>
        <v>6.2591948542032217E-4</v>
      </c>
      <c r="Y93" s="5">
        <f t="shared" si="292"/>
        <v>3.7332022605399915E-4</v>
      </c>
      <c r="Z93" s="5">
        <f t="shared" si="293"/>
        <v>6.7777715006292247E-2</v>
      </c>
      <c r="AA93" s="5">
        <f t="shared" si="294"/>
        <v>1.5994087545795271E-2</v>
      </c>
      <c r="AB93" s="5">
        <f t="shared" si="295"/>
        <v>1.8871308688911596E-3</v>
      </c>
      <c r="AC93" s="5">
        <f t="shared" si="296"/>
        <v>2.6115534351484322E-6</v>
      </c>
      <c r="AD93" s="5">
        <f t="shared" si="297"/>
        <v>3.0955511305638343E-5</v>
      </c>
      <c r="AE93" s="5">
        <f t="shared" si="298"/>
        <v>3.6925894615591462E-5</v>
      </c>
      <c r="AF93" s="5">
        <f t="shared" si="299"/>
        <v>2.20238922836563E-5</v>
      </c>
      <c r="AG93" s="5">
        <f t="shared" si="300"/>
        <v>8.7572120029700186E-6</v>
      </c>
      <c r="AH93" s="5">
        <f t="shared" si="301"/>
        <v>2.0212497355455418E-2</v>
      </c>
      <c r="AI93" s="5">
        <f t="shared" si="302"/>
        <v>4.7697160075741273E-3</v>
      </c>
      <c r="AJ93" s="5">
        <f t="shared" si="303"/>
        <v>5.6277535607861262E-4</v>
      </c>
      <c r="AK93" s="5">
        <f t="shared" si="304"/>
        <v>4.4267639262166553E-5</v>
      </c>
      <c r="AL93" s="5">
        <f t="shared" si="305"/>
        <v>2.9405224352827501E-8</v>
      </c>
      <c r="AM93" s="5">
        <f t="shared" si="306"/>
        <v>1.4609673926046968E-6</v>
      </c>
      <c r="AN93" s="5">
        <f t="shared" si="307"/>
        <v>1.7427438831000762E-6</v>
      </c>
      <c r="AO93" s="5">
        <f t="shared" si="308"/>
        <v>1.0394332746427408E-6</v>
      </c>
      <c r="AP93" s="5">
        <f t="shared" si="309"/>
        <v>4.1330285454323347E-7</v>
      </c>
      <c r="AQ93" s="5">
        <f t="shared" si="310"/>
        <v>1.2325412347822196E-7</v>
      </c>
      <c r="AR93" s="5">
        <f t="shared" si="311"/>
        <v>4.822175540221311E-3</v>
      </c>
      <c r="AS93" s="5">
        <f t="shared" si="312"/>
        <v>1.1379300370974754E-3</v>
      </c>
      <c r="AT93" s="5">
        <f t="shared" si="313"/>
        <v>1.3426354541929778E-4</v>
      </c>
      <c r="AU93" s="5">
        <f t="shared" si="314"/>
        <v>1.0561106008790392E-5</v>
      </c>
      <c r="AV93" s="5">
        <f t="shared" si="315"/>
        <v>6.2304864537457668E-7</v>
      </c>
      <c r="AW93" s="5">
        <f t="shared" si="316"/>
        <v>2.299257363885412E-10</v>
      </c>
      <c r="AX93" s="5">
        <f t="shared" si="317"/>
        <v>5.7459496769949751E-8</v>
      </c>
      <c r="AY93" s="5">
        <f t="shared" si="318"/>
        <v>6.8541698486034092E-8</v>
      </c>
      <c r="AZ93" s="5">
        <f t="shared" si="319"/>
        <v>4.0880661121690836E-8</v>
      </c>
      <c r="BA93" s="5">
        <f t="shared" si="320"/>
        <v>1.6255102034343373E-8</v>
      </c>
      <c r="BB93" s="5">
        <f t="shared" si="321"/>
        <v>4.8475550828369083E-9</v>
      </c>
      <c r="BC93" s="5">
        <f t="shared" si="322"/>
        <v>1.1565004135435266E-9</v>
      </c>
      <c r="BD93" s="5">
        <f t="shared" si="323"/>
        <v>9.5870459629409147E-4</v>
      </c>
      <c r="BE93" s="5">
        <f t="shared" si="324"/>
        <v>2.2623372951213373E-4</v>
      </c>
      <c r="BF93" s="5">
        <f t="shared" si="325"/>
        <v>2.6693154787623884E-5</v>
      </c>
      <c r="BG93" s="5">
        <f t="shared" si="326"/>
        <v>2.0996707374347918E-6</v>
      </c>
      <c r="BH93" s="5">
        <f t="shared" si="327"/>
        <v>1.2386931895225042E-7</v>
      </c>
      <c r="BI93" s="5">
        <f t="shared" si="328"/>
        <v>5.8461006877449484E-9</v>
      </c>
      <c r="BJ93" s="8">
        <f t="shared" si="329"/>
        <v>7.2792504166675182E-2</v>
      </c>
      <c r="BK93" s="8">
        <f t="shared" si="330"/>
        <v>0.31192295398186898</v>
      </c>
      <c r="BL93" s="8">
        <f t="shared" si="331"/>
        <v>0.54726455641963112</v>
      </c>
      <c r="BM93" s="8">
        <f t="shared" si="332"/>
        <v>0.17327385262419076</v>
      </c>
      <c r="BN93" s="8">
        <f t="shared" si="333"/>
        <v>0.82648380863850379</v>
      </c>
    </row>
    <row r="94" spans="1:66" x14ac:dyDescent="0.25">
      <c r="A94" t="s">
        <v>340</v>
      </c>
      <c r="B94" t="s">
        <v>125</v>
      </c>
      <c r="C94" t="s">
        <v>117</v>
      </c>
      <c r="D94" t="s">
        <v>70</v>
      </c>
      <c r="E94">
        <f>VLOOKUP(A94,home!$A$2:$E$405,3,FALSE)</f>
        <v>1.1721999999999999</v>
      </c>
      <c r="F94">
        <f>VLOOKUP(B94,home!$B$2:$E$405,3,FALSE)</f>
        <v>0.74650000000000005</v>
      </c>
      <c r="G94">
        <f>VLOOKUP(C94,away!$B$2:$E$405,4,FALSE)</f>
        <v>1.6178999999999999</v>
      </c>
      <c r="H94">
        <f>VLOOKUP(A94,away!$A$2:$E$405,3,FALSE)</f>
        <v>1.1721999999999999</v>
      </c>
      <c r="I94">
        <f>VLOOKUP(C94,away!$B$2:$E$405,3,FALSE)</f>
        <v>0.36559999999999998</v>
      </c>
      <c r="J94">
        <f>VLOOKUP(B94,home!$B$2:$E$405,4,FALSE)</f>
        <v>1.0617000000000001</v>
      </c>
      <c r="K94" s="3">
        <f t="shared" si="278"/>
        <v>1.4157390266699998</v>
      </c>
      <c r="L94" s="3">
        <f t="shared" si="279"/>
        <v>0.45499824494399999</v>
      </c>
      <c r="M94" s="5">
        <f t="shared" si="280"/>
        <v>0.15401007269239264</v>
      </c>
      <c r="N94" s="5">
        <f t="shared" si="281"/>
        <v>0.21803807041090387</v>
      </c>
      <c r="O94" s="5">
        <f t="shared" si="282"/>
        <v>7.0074312778736506E-2</v>
      </c>
      <c r="P94" s="5">
        <f t="shared" si="283"/>
        <v>9.9206939367937522E-2</v>
      </c>
      <c r="Q94" s="5">
        <f t="shared" si="284"/>
        <v>0.15434250279026901</v>
      </c>
      <c r="R94" s="5">
        <f t="shared" si="285"/>
        <v>1.5941844664991007E-2</v>
      </c>
      <c r="S94" s="5">
        <f t="shared" si="286"/>
        <v>1.5976255070035732E-2</v>
      </c>
      <c r="T94" s="5">
        <f t="shared" si="287"/>
        <v>7.0225567889836804E-2</v>
      </c>
      <c r="U94" s="5">
        <f t="shared" si="288"/>
        <v>2.2569491649338698E-2</v>
      </c>
      <c r="V94" s="5">
        <f t="shared" si="289"/>
        <v>1.143471650444436E-3</v>
      </c>
      <c r="W94" s="5">
        <f t="shared" si="290"/>
        <v>7.2836234891369048E-2</v>
      </c>
      <c r="X94" s="5">
        <f t="shared" si="291"/>
        <v>3.3140359043901842E-2</v>
      </c>
      <c r="Y94" s="5">
        <f t="shared" si="292"/>
        <v>7.5394026008946775E-3</v>
      </c>
      <c r="Z94" s="5">
        <f t="shared" si="293"/>
        <v>2.4178371145802601E-3</v>
      </c>
      <c r="AA94" s="5">
        <f t="shared" si="294"/>
        <v>3.4230263632424578E-3</v>
      </c>
      <c r="AB94" s="5">
        <f t="shared" si="295"/>
        <v>2.4230560058813139E-3</v>
      </c>
      <c r="AC94" s="5">
        <f t="shared" si="296"/>
        <v>4.6036080916430224E-5</v>
      </c>
      <c r="AD94" s="5">
        <f t="shared" si="297"/>
        <v>2.5779275072853575E-2</v>
      </c>
      <c r="AE94" s="5">
        <f t="shared" si="298"/>
        <v>1.1729524914076981E-2</v>
      </c>
      <c r="AF94" s="5">
        <f t="shared" si="299"/>
        <v>2.668456624965974E-3</v>
      </c>
      <c r="AG94" s="5">
        <f t="shared" si="300"/>
        <v>4.0471436035623604E-4</v>
      </c>
      <c r="AH94" s="5">
        <f t="shared" si="301"/>
        <v>2.7502791092362072E-4</v>
      </c>
      <c r="AI94" s="5">
        <f t="shared" si="302"/>
        <v>3.893677469180902E-4</v>
      </c>
      <c r="AJ94" s="5">
        <f t="shared" si="303"/>
        <v>2.75621557519254E-4</v>
      </c>
      <c r="AK94" s="5">
        <f t="shared" si="304"/>
        <v>1.300693985238593E-4</v>
      </c>
      <c r="AL94" s="5">
        <f t="shared" si="305"/>
        <v>1.1861818148312204E-6</v>
      </c>
      <c r="AM94" s="5">
        <f t="shared" si="306"/>
        <v>7.2993451599799837E-3</v>
      </c>
      <c r="AN94" s="5">
        <f t="shared" si="307"/>
        <v>3.3211892370313724E-3</v>
      </c>
      <c r="AO94" s="5">
        <f t="shared" si="308"/>
        <v>7.5556763698808843E-4</v>
      </c>
      <c r="AP94" s="5">
        <f t="shared" si="309"/>
        <v>1.1459398292202187E-4</v>
      </c>
      <c r="AQ94" s="5">
        <f t="shared" si="310"/>
        <v>1.3035015277665659E-5</v>
      </c>
      <c r="AR94" s="5">
        <f t="shared" si="311"/>
        <v>2.5027443356172439E-5</v>
      </c>
      <c r="AS94" s="5">
        <f t="shared" si="312"/>
        <v>3.5432328297106123E-5</v>
      </c>
      <c r="AT94" s="5">
        <f t="shared" si="313"/>
        <v>2.5081464987998463E-5</v>
      </c>
      <c r="AU94" s="5">
        <f t="shared" si="314"/>
        <v>1.1836269609855539E-5</v>
      </c>
      <c r="AV94" s="5">
        <f t="shared" si="315"/>
        <v>4.1892672042151446E-6</v>
      </c>
      <c r="AW94" s="5">
        <f t="shared" si="316"/>
        <v>2.1224706159019721E-8</v>
      </c>
      <c r="AX94" s="5">
        <f t="shared" si="317"/>
        <v>1.7223279686864035E-3</v>
      </c>
      <c r="AY94" s="5">
        <f t="shared" si="318"/>
        <v>7.8365620297027793E-4</v>
      </c>
      <c r="AZ94" s="5">
        <f t="shared" si="319"/>
        <v>1.7828109849547775E-4</v>
      </c>
      <c r="BA94" s="5">
        <f t="shared" si="320"/>
        <v>2.7039195640710266E-5</v>
      </c>
      <c r="BB94" s="5">
        <f t="shared" si="321"/>
        <v>3.0756966403051552E-6</v>
      </c>
      <c r="BC94" s="5">
        <f t="shared" si="322"/>
        <v>2.7988731466380061E-7</v>
      </c>
      <c r="BD94" s="5">
        <f t="shared" si="323"/>
        <v>1.897907133748972E-6</v>
      </c>
      <c r="BE94" s="5">
        <f t="shared" si="324"/>
        <v>2.6869411982438186E-6</v>
      </c>
      <c r="BF94" s="5">
        <f t="shared" si="325"/>
        <v>1.9020037583606137E-6</v>
      </c>
      <c r="BG94" s="5">
        <f t="shared" si="326"/>
        <v>8.9758031652804548E-7</v>
      </c>
      <c r="BH94" s="5">
        <f t="shared" si="327"/>
        <v>3.1768487091989139E-7</v>
      </c>
      <c r="BI94" s="5">
        <f t="shared" si="328"/>
        <v>8.995177398878233E-8</v>
      </c>
      <c r="BJ94" s="8">
        <f t="shared" si="329"/>
        <v>0.61092249968137524</v>
      </c>
      <c r="BK94" s="8">
        <f t="shared" si="330"/>
        <v>0.27116761724651184</v>
      </c>
      <c r="BL94" s="8">
        <f t="shared" si="331"/>
        <v>0.11561117691858194</v>
      </c>
      <c r="BM94" s="8">
        <f t="shared" si="332"/>
        <v>0.28772175327755434</v>
      </c>
      <c r="BN94" s="8">
        <f t="shared" si="333"/>
        <v>0.71161374270523048</v>
      </c>
    </row>
    <row r="95" spans="1:66" x14ac:dyDescent="0.25">
      <c r="A95" t="s">
        <v>342</v>
      </c>
      <c r="B95" t="s">
        <v>154</v>
      </c>
      <c r="C95" t="s">
        <v>155</v>
      </c>
      <c r="D95" t="s">
        <v>70</v>
      </c>
      <c r="E95">
        <f>VLOOKUP(A95,home!$A$2:$E$405,3,FALSE)</f>
        <v>1.2082999999999999</v>
      </c>
      <c r="F95">
        <f>VLOOKUP(B95,home!$B$2:$E$405,3,FALSE)</f>
        <v>0.4138</v>
      </c>
      <c r="G95">
        <f>VLOOKUP(C95,away!$B$2:$E$405,4,FALSE)</f>
        <v>1.7778</v>
      </c>
      <c r="H95">
        <f>VLOOKUP(A95,away!$A$2:$E$405,3,FALSE)</f>
        <v>1.2082999999999999</v>
      </c>
      <c r="I95">
        <f>VLOOKUP(C95,away!$B$2:$E$405,3,FALSE)</f>
        <v>0.8276</v>
      </c>
      <c r="J95">
        <f>VLOOKUP(B95,home!$B$2:$E$405,4,FALSE)</f>
        <v>0.88890000000000002</v>
      </c>
      <c r="K95" s="3">
        <f t="shared" si="278"/>
        <v>0.88889029321199997</v>
      </c>
      <c r="L95" s="3">
        <f t="shared" si="279"/>
        <v>0.88889029321199997</v>
      </c>
      <c r="M95" s="5">
        <f t="shared" si="280"/>
        <v>0.16901284070812292</v>
      </c>
      <c r="N95" s="5">
        <f t="shared" si="281"/>
        <v>0.15023387353363643</v>
      </c>
      <c r="O95" s="5">
        <f t="shared" si="282"/>
        <v>0.15023387353363643</v>
      </c>
      <c r="P95" s="5">
        <f t="shared" si="283"/>
        <v>0.13354143189568859</v>
      </c>
      <c r="Q95" s="5">
        <f t="shared" si="284"/>
        <v>6.6770715947844284E-2</v>
      </c>
      <c r="R95" s="5">
        <f t="shared" si="285"/>
        <v>6.6770715947844284E-2</v>
      </c>
      <c r="S95" s="5">
        <f t="shared" si="286"/>
        <v>2.6378637797627624E-2</v>
      </c>
      <c r="T95" s="5">
        <f t="shared" si="287"/>
        <v>5.9351841276854472E-2</v>
      </c>
      <c r="U95" s="5">
        <f t="shared" si="288"/>
        <v>5.9351841276854472E-2</v>
      </c>
      <c r="V95" s="5">
        <f t="shared" si="289"/>
        <v>2.3158273709289476E-3</v>
      </c>
      <c r="W95" s="5">
        <f t="shared" si="290"/>
        <v>1.9783947092284829E-2</v>
      </c>
      <c r="X95" s="5">
        <f t="shared" si="291"/>
        <v>1.7585758531751757E-2</v>
      </c>
      <c r="Y95" s="5">
        <f t="shared" si="292"/>
        <v>7.8159050288221232E-3</v>
      </c>
      <c r="Z95" s="5">
        <f t="shared" si="293"/>
        <v>1.9783947092284829E-2</v>
      </c>
      <c r="AA95" s="5">
        <f t="shared" si="294"/>
        <v>1.7585758531751757E-2</v>
      </c>
      <c r="AB95" s="5">
        <f t="shared" si="295"/>
        <v>7.8159050288221232E-3</v>
      </c>
      <c r="AC95" s="5">
        <f t="shared" si="296"/>
        <v>1.1436220683046904E-4</v>
      </c>
      <c r="AD95" s="5">
        <f t="shared" si="297"/>
        <v>4.3964396329379376E-3</v>
      </c>
      <c r="AE95" s="5">
        <f t="shared" si="298"/>
        <v>3.9079525144110608E-3</v>
      </c>
      <c r="AF95" s="5">
        <f t="shared" si="299"/>
        <v>1.7368705281967101E-3</v>
      </c>
      <c r="AG95" s="5">
        <f t="shared" si="300"/>
        <v>5.1462911769335176E-4</v>
      </c>
      <c r="AH95" s="5">
        <f t="shared" si="301"/>
        <v>4.3964396329379376E-3</v>
      </c>
      <c r="AI95" s="5">
        <f t="shared" si="302"/>
        <v>3.9079525144110608E-3</v>
      </c>
      <c r="AJ95" s="5">
        <f t="shared" si="303"/>
        <v>1.7368705281967101E-3</v>
      </c>
      <c r="AK95" s="5">
        <f t="shared" si="304"/>
        <v>5.1462911769335176E-4</v>
      </c>
      <c r="AL95" s="5">
        <f t="shared" si="305"/>
        <v>3.6144219080409192E-6</v>
      </c>
      <c r="AM95" s="5">
        <f t="shared" si="306"/>
        <v>7.815905028822123E-4</v>
      </c>
      <c r="AN95" s="5">
        <f t="shared" si="307"/>
        <v>6.9474821127868424E-4</v>
      </c>
      <c r="AO95" s="5">
        <f t="shared" si="308"/>
        <v>3.0877747061601105E-4</v>
      </c>
      <c r="AP95" s="5">
        <f t="shared" si="309"/>
        <v>9.1489765464375266E-5</v>
      </c>
      <c r="AQ95" s="5">
        <f t="shared" si="310"/>
        <v>2.0331091112381405E-5</v>
      </c>
      <c r="AR95" s="5">
        <f t="shared" si="311"/>
        <v>7.815905028822123E-4</v>
      </c>
      <c r="AS95" s="5">
        <f t="shared" si="312"/>
        <v>6.9474821127868424E-4</v>
      </c>
      <c r="AT95" s="5">
        <f t="shared" si="313"/>
        <v>3.0877747061601105E-4</v>
      </c>
      <c r="AU95" s="5">
        <f t="shared" si="314"/>
        <v>9.1489765464375266E-5</v>
      </c>
      <c r="AV95" s="5">
        <f t="shared" si="315"/>
        <v>2.0331091112381405E-5</v>
      </c>
      <c r="AW95" s="5">
        <f t="shared" si="316"/>
        <v>7.9329126554434656E-8</v>
      </c>
      <c r="AX95" s="5">
        <f t="shared" si="317"/>
        <v>1.1579136854644731E-4</v>
      </c>
      <c r="AY95" s="5">
        <f t="shared" si="318"/>
        <v>1.029258235386703E-4</v>
      </c>
      <c r="AZ95" s="5">
        <f t="shared" si="319"/>
        <v>4.5744882732187599E-5</v>
      </c>
      <c r="BA95" s="5">
        <f t="shared" si="320"/>
        <v>1.35540607415876E-5</v>
      </c>
      <c r="BB95" s="5">
        <f t="shared" si="321"/>
        <v>3.0120182567007642E-6</v>
      </c>
      <c r="BC95" s="5">
        <f t="shared" si="322"/>
        <v>5.3547075827172787E-7</v>
      </c>
      <c r="BD95" s="5">
        <f t="shared" si="323"/>
        <v>1.1579136854644731E-4</v>
      </c>
      <c r="BE95" s="5">
        <f t="shared" si="324"/>
        <v>1.029258235386703E-4</v>
      </c>
      <c r="BF95" s="5">
        <f t="shared" si="325"/>
        <v>4.5744882732187599E-5</v>
      </c>
      <c r="BG95" s="5">
        <f t="shared" si="326"/>
        <v>1.35540607415876E-5</v>
      </c>
      <c r="BH95" s="5">
        <f t="shared" si="327"/>
        <v>3.0120182567007642E-6</v>
      </c>
      <c r="BI95" s="5">
        <f t="shared" si="328"/>
        <v>5.3547075827172787E-7</v>
      </c>
      <c r="BJ95" s="8">
        <f t="shared" si="329"/>
        <v>0.33427643387036049</v>
      </c>
      <c r="BK95" s="8">
        <f t="shared" si="330"/>
        <v>0.33146964022464526</v>
      </c>
      <c r="BL95" s="8">
        <f t="shared" si="331"/>
        <v>0.31449248677807567</v>
      </c>
      <c r="BM95" s="8">
        <f t="shared" si="332"/>
        <v>0.26335620990418118</v>
      </c>
      <c r="BN95" s="8">
        <f t="shared" si="333"/>
        <v>0.73656345156677294</v>
      </c>
    </row>
    <row r="96" spans="1:66" x14ac:dyDescent="0.25">
      <c r="A96" t="s">
        <v>345</v>
      </c>
      <c r="B96" t="s">
        <v>207</v>
      </c>
      <c r="C96" t="s">
        <v>210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0.89749999999999996</v>
      </c>
      <c r="H96">
        <f>VLOOKUP(A96,away!$A$2:$E$405,3,FALSE)</f>
        <v>1.3976999999999999</v>
      </c>
      <c r="I96">
        <f>VLOOKUP(C96,away!$B$2:$E$405,3,FALSE)</f>
        <v>0.93010000000000004</v>
      </c>
      <c r="J96">
        <f>VLOOKUP(B96,home!$B$2:$E$405,4,FALSE)</f>
        <v>0.89500000000000002</v>
      </c>
      <c r="K96" s="3">
        <f t="shared" si="278"/>
        <v>1.2282180428249998</v>
      </c>
      <c r="L96" s="3">
        <f t="shared" si="279"/>
        <v>1.1635006891500002</v>
      </c>
      <c r="M96" s="5">
        <f t="shared" si="280"/>
        <v>9.1472332271319123E-2</v>
      </c>
      <c r="N96" s="5">
        <f t="shared" si="281"/>
        <v>0.11234796891491763</v>
      </c>
      <c r="O96" s="5">
        <f t="shared" si="282"/>
        <v>0.10642812163583759</v>
      </c>
      <c r="P96" s="5">
        <f t="shared" si="283"/>
        <v>0.13071693925710945</v>
      </c>
      <c r="Q96" s="5">
        <f t="shared" si="284"/>
        <v>6.899390124802203E-2</v>
      </c>
      <c r="R96" s="5">
        <f t="shared" si="285"/>
        <v>6.1914596434118563E-2</v>
      </c>
      <c r="S96" s="5">
        <f t="shared" si="286"/>
        <v>4.6699689907503339E-2</v>
      </c>
      <c r="T96" s="5">
        <f t="shared" si="287"/>
        <v>8.0274451649220688E-2</v>
      </c>
      <c r="U96" s="5">
        <f t="shared" si="288"/>
        <v>7.6044624454612811E-2</v>
      </c>
      <c r="V96" s="5">
        <f t="shared" si="289"/>
        <v>7.4150418278737347E-3</v>
      </c>
      <c r="W96" s="5">
        <f t="shared" si="290"/>
        <v>2.8246518119235651E-2</v>
      </c>
      <c r="X96" s="5">
        <f t="shared" si="291"/>
        <v>3.2864843297818642E-2</v>
      </c>
      <c r="Y96" s="5">
        <f t="shared" si="292"/>
        <v>1.9119133912909387E-2</v>
      </c>
      <c r="Z96" s="5">
        <f t="shared" si="293"/>
        <v>2.4012558539847021E-2</v>
      </c>
      <c r="AA96" s="5">
        <f t="shared" si="294"/>
        <v>2.9492657653031641E-2</v>
      </c>
      <c r="AB96" s="5">
        <f t="shared" si="295"/>
        <v>1.811170713015714E-2</v>
      </c>
      <c r="AC96" s="5">
        <f t="shared" si="296"/>
        <v>6.6227100324726419E-4</v>
      </c>
      <c r="AD96" s="5">
        <f t="shared" si="297"/>
        <v>8.6732208002571268E-3</v>
      </c>
      <c r="AE96" s="5">
        <f t="shared" si="298"/>
        <v>1.0091298378249283E-2</v>
      </c>
      <c r="AF96" s="5">
        <f t="shared" si="299"/>
        <v>5.870616308755662E-3</v>
      </c>
      <c r="AG96" s="5">
        <f t="shared" si="300"/>
        <v>2.2768220403241468E-3</v>
      </c>
      <c r="AH96" s="5">
        <f t="shared" si="301"/>
        <v>6.984657102341689E-3</v>
      </c>
      <c r="AI96" s="5">
        <f t="shared" si="302"/>
        <v>8.5786818760418427E-3</v>
      </c>
      <c r="AJ96" s="5">
        <f t="shared" si="303"/>
        <v>5.2682459319052053E-3</v>
      </c>
      <c r="AK96" s="5">
        <f t="shared" si="304"/>
        <v>2.1568515692017933E-3</v>
      </c>
      <c r="AL96" s="5">
        <f t="shared" si="305"/>
        <v>3.7856272537772086E-5</v>
      </c>
      <c r="AM96" s="5">
        <f t="shared" si="306"/>
        <v>2.1305212552561767E-3</v>
      </c>
      <c r="AN96" s="5">
        <f t="shared" si="307"/>
        <v>2.4788629487392847E-3</v>
      </c>
      <c r="AO96" s="5">
        <f t="shared" si="308"/>
        <v>1.4420793745832802E-3</v>
      </c>
      <c r="AP96" s="5">
        <f t="shared" si="309"/>
        <v>5.5928678204554907E-4</v>
      </c>
      <c r="AQ96" s="5">
        <f t="shared" si="310"/>
        <v>1.626826390856207E-4</v>
      </c>
      <c r="AR96" s="5">
        <f t="shared" si="311"/>
        <v>1.6253306704101997E-3</v>
      </c>
      <c r="AS96" s="5">
        <f t="shared" si="312"/>
        <v>1.99626045495466E-3</v>
      </c>
      <c r="AT96" s="5">
        <f t="shared" si="313"/>
        <v>1.2259215544766782E-3</v>
      </c>
      <c r="AU96" s="5">
        <f t="shared" si="314"/>
        <v>5.0189965743210917E-4</v>
      </c>
      <c r="AV96" s="5">
        <f t="shared" si="315"/>
        <v>1.5411055373645076E-4</v>
      </c>
      <c r="AW96" s="5">
        <f t="shared" si="316"/>
        <v>1.5027179242033119E-6</v>
      </c>
      <c r="AX96" s="5">
        <f t="shared" si="317"/>
        <v>4.3612410772130022E-4</v>
      </c>
      <c r="AY96" s="5">
        <f t="shared" si="318"/>
        <v>5.0743069988866169E-4</v>
      </c>
      <c r="AZ96" s="5">
        <f t="shared" si="319"/>
        <v>2.9519798450816252E-4</v>
      </c>
      <c r="BA96" s="5">
        <f t="shared" si="320"/>
        <v>1.1448768613697934E-4</v>
      </c>
      <c r="BB96" s="5">
        <f t="shared" si="321"/>
        <v>3.3301625429891123E-5</v>
      </c>
      <c r="BC96" s="5">
        <f t="shared" si="322"/>
        <v>7.7492928274986974E-6</v>
      </c>
      <c r="BD96" s="5">
        <f t="shared" si="323"/>
        <v>3.1517889251981592E-4</v>
      </c>
      <c r="BE96" s="5">
        <f t="shared" si="324"/>
        <v>3.8710840251043925E-4</v>
      </c>
      <c r="BF96" s="5">
        <f t="shared" si="325"/>
        <v>2.3772676224624199E-4</v>
      </c>
      <c r="BG96" s="5">
        <f t="shared" si="326"/>
        <v>9.7326766217734493E-5</v>
      </c>
      <c r="BH96" s="5">
        <f t="shared" si="327"/>
        <v>2.9884622579608043E-5</v>
      </c>
      <c r="BI96" s="5">
        <f t="shared" si="328"/>
        <v>7.3409665310579942E-6</v>
      </c>
      <c r="BJ96" s="8">
        <f t="shared" si="329"/>
        <v>0.37692649906593279</v>
      </c>
      <c r="BK96" s="8">
        <f t="shared" si="330"/>
        <v>0.27751156123947934</v>
      </c>
      <c r="BL96" s="8">
        <f t="shared" si="331"/>
        <v>0.32155823309086334</v>
      </c>
      <c r="BM96" s="8">
        <f t="shared" si="332"/>
        <v>0.42762906419283364</v>
      </c>
      <c r="BN96" s="8">
        <f t="shared" si="333"/>
        <v>0.57187385976132443</v>
      </c>
    </row>
    <row r="97" spans="1:66" x14ac:dyDescent="0.25">
      <c r="A97" t="s">
        <v>345</v>
      </c>
      <c r="B97" t="s">
        <v>202</v>
      </c>
      <c r="C97" t="s">
        <v>214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1.1933</v>
      </c>
      <c r="H97">
        <f>VLOOKUP(A97,away!$A$2:$E$405,3,FALSE)</f>
        <v>1.3976999999999999</v>
      </c>
      <c r="I97">
        <f>VLOOKUP(C97,away!$B$2:$E$405,3,FALSE)</f>
        <v>1.0544</v>
      </c>
      <c r="J97">
        <f>VLOOKUP(B97,home!$B$2:$E$405,4,FALSE)</f>
        <v>1.0003</v>
      </c>
      <c r="K97" s="3">
        <f t="shared" si="278"/>
        <v>1.403850732597</v>
      </c>
      <c r="L97" s="3">
        <f t="shared" si="279"/>
        <v>1.4741770004639998</v>
      </c>
      <c r="M97" s="5">
        <f t="shared" si="280"/>
        <v>5.6245584820346577E-2</v>
      </c>
      <c r="N97" s="5">
        <f t="shared" si="281"/>
        <v>7.8960405455390251E-2</v>
      </c>
      <c r="O97" s="5">
        <f t="shared" si="282"/>
        <v>8.2915947519801997E-2</v>
      </c>
      <c r="P97" s="5">
        <f t="shared" si="283"/>
        <v>0.11640161366964845</v>
      </c>
      <c r="Q97" s="5">
        <f t="shared" si="284"/>
        <v>5.5424311522352887E-2</v>
      </c>
      <c r="R97" s="5">
        <f t="shared" si="285"/>
        <v>6.1116391402686071E-2</v>
      </c>
      <c r="S97" s="5">
        <f t="shared" si="286"/>
        <v>6.0223996728702704E-2</v>
      </c>
      <c r="T97" s="5">
        <f t="shared" si="287"/>
        <v>8.1705245312804486E-2</v>
      </c>
      <c r="U97" s="5">
        <f t="shared" si="288"/>
        <v>8.5798290844345843E-2</v>
      </c>
      <c r="V97" s="5">
        <f t="shared" si="289"/>
        <v>1.3848337159357559E-2</v>
      </c>
      <c r="W97" s="5">
        <f t="shared" si="290"/>
        <v>2.5935820111446489E-2</v>
      </c>
      <c r="X97" s="5">
        <f t="shared" si="291"/>
        <v>3.8233989496466066E-2</v>
      </c>
      <c r="Y97" s="5">
        <f t="shared" si="292"/>
        <v>2.8181833975836214E-2</v>
      </c>
      <c r="Z97" s="5">
        <f t="shared" si="293"/>
        <v>3.0032126185731853E-2</v>
      </c>
      <c r="AA97" s="5">
        <f t="shared" si="294"/>
        <v>4.2160622347285216E-2</v>
      </c>
      <c r="AB97" s="5">
        <f t="shared" si="295"/>
        <v>2.9593610284490902E-2</v>
      </c>
      <c r="AC97" s="5">
        <f t="shared" si="296"/>
        <v>1.7912170319005348E-3</v>
      </c>
      <c r="AD97" s="5">
        <f t="shared" si="297"/>
        <v>9.1025050159895399E-3</v>
      </c>
      <c r="AE97" s="5">
        <f t="shared" si="298"/>
        <v>1.3418703541179971E-2</v>
      </c>
      <c r="AF97" s="5">
        <f t="shared" si="299"/>
        <v>9.8907720682261738E-3</v>
      </c>
      <c r="AG97" s="5">
        <f t="shared" si="300"/>
        <v>4.8602495666035909E-3</v>
      </c>
      <c r="AH97" s="5">
        <f t="shared" si="301"/>
        <v>1.1068167424509634E-2</v>
      </c>
      <c r="AI97" s="5">
        <f t="shared" si="302"/>
        <v>1.5538054947404104E-2</v>
      </c>
      <c r="AJ97" s="5">
        <f t="shared" si="303"/>
        <v>1.0906554910522847E-2</v>
      </c>
      <c r="AK97" s="5">
        <f t="shared" si="304"/>
        <v>5.1037250337489697E-3</v>
      </c>
      <c r="AL97" s="5">
        <f t="shared" si="305"/>
        <v>1.4827869857643024E-4</v>
      </c>
      <c r="AM97" s="5">
        <f t="shared" si="306"/>
        <v>2.555711667032958E-3</v>
      </c>
      <c r="AN97" s="5">
        <f t="shared" si="307"/>
        <v>3.7675713593574942E-3</v>
      </c>
      <c r="AO97" s="5">
        <f t="shared" si="308"/>
        <v>2.7770335227858532E-3</v>
      </c>
      <c r="AP97" s="5">
        <f t="shared" si="309"/>
        <v>1.3646129829361414E-3</v>
      </c>
      <c r="AQ97" s="5">
        <f t="shared" si="310"/>
        <v>5.0292026849475824E-4</v>
      </c>
      <c r="AR97" s="5">
        <f t="shared" si="311"/>
        <v>3.2632875708993895E-3</v>
      </c>
      <c r="AS97" s="5">
        <f t="shared" si="312"/>
        <v>4.5811686470817936E-3</v>
      </c>
      <c r="AT97" s="5">
        <f t="shared" si="313"/>
        <v>3.2156384806780918E-3</v>
      </c>
      <c r="AU97" s="5">
        <f t="shared" si="314"/>
        <v>1.5047588122890148E-3</v>
      </c>
      <c r="AV97" s="5">
        <f t="shared" si="315"/>
        <v>5.2811419025343117E-4</v>
      </c>
      <c r="AW97" s="5">
        <f t="shared" si="316"/>
        <v>8.5240664974768348E-6</v>
      </c>
      <c r="AX97" s="5">
        <f t="shared" si="317"/>
        <v>5.9797294934515208E-4</v>
      </c>
      <c r="AY97" s="5">
        <f t="shared" si="318"/>
        <v>8.8151796882424767E-4</v>
      </c>
      <c r="AZ97" s="5">
        <f t="shared" si="319"/>
        <v>6.4975675756822368E-4</v>
      </c>
      <c r="BA97" s="5">
        <f t="shared" si="320"/>
        <v>3.1928548930104612E-4</v>
      </c>
      <c r="BB97" s="5">
        <f t="shared" si="321"/>
        <v>1.1767083122737421E-4</v>
      </c>
      <c r="BC97" s="5">
        <f t="shared" si="322"/>
        <v>3.4693526604175178E-5</v>
      </c>
      <c r="BD97" s="5">
        <f t="shared" si="323"/>
        <v>8.0177724715332021E-4</v>
      </c>
      <c r="BE97" s="5">
        <f t="shared" si="324"/>
        <v>1.1255755757957947E-3</v>
      </c>
      <c r="BF97" s="5">
        <f t="shared" si="325"/>
        <v>7.9007004833710822E-4</v>
      </c>
      <c r="BG97" s="5">
        <f t="shared" si="326"/>
        <v>3.6971347205366566E-4</v>
      </c>
      <c r="BH97" s="5">
        <f t="shared" si="327"/>
        <v>1.2975563214837974E-4</v>
      </c>
      <c r="BI97" s="5">
        <f t="shared" si="328"/>
        <v>3.643150785001797E-5</v>
      </c>
      <c r="BJ97" s="8">
        <f t="shared" si="329"/>
        <v>0.35928258338977315</v>
      </c>
      <c r="BK97" s="8">
        <f t="shared" si="330"/>
        <v>0.24954054607735648</v>
      </c>
      <c r="BL97" s="8">
        <f t="shared" si="331"/>
        <v>0.36054765589933557</v>
      </c>
      <c r="BM97" s="8">
        <f t="shared" si="332"/>
        <v>0.54746566325964408</v>
      </c>
      <c r="BN97" s="8">
        <f t="shared" si="333"/>
        <v>0.45106425439022624</v>
      </c>
    </row>
    <row r="98" spans="1:66" x14ac:dyDescent="0.25">
      <c r="A98" t="s">
        <v>347</v>
      </c>
      <c r="B98" t="s">
        <v>244</v>
      </c>
      <c r="C98" t="s">
        <v>246</v>
      </c>
      <c r="D98" t="s">
        <v>70</v>
      </c>
      <c r="E98">
        <f>VLOOKUP(A98,home!$A$2:$E$405,3,FALSE)</f>
        <v>1.3846000000000001</v>
      </c>
      <c r="F98">
        <f>VLOOKUP(B98,home!$B$2:$E$405,3,FALSE)</f>
        <v>1.4444999999999999</v>
      </c>
      <c r="G98">
        <f>VLOOKUP(C98,away!$B$2:$E$405,4,FALSE)</f>
        <v>0.96289999999999998</v>
      </c>
      <c r="H98">
        <f>VLOOKUP(A98,away!$A$2:$E$405,3,FALSE)</f>
        <v>1.3846000000000001</v>
      </c>
      <c r="I98">
        <f>VLOOKUP(C98,away!$B$2:$E$405,3,FALSE)</f>
        <v>2.1667000000000001</v>
      </c>
      <c r="J98">
        <f>VLOOKUP(B98,home!$B$2:$E$405,4,FALSE)</f>
        <v>0.96289999999999998</v>
      </c>
      <c r="K98" s="3">
        <f t="shared" si="278"/>
        <v>1.9258526706299997</v>
      </c>
      <c r="L98" s="3">
        <f t="shared" si="279"/>
        <v>2.8887123443780003</v>
      </c>
      <c r="M98" s="5">
        <f t="shared" si="280"/>
        <v>8.1107493649362466E-3</v>
      </c>
      <c r="N98" s="5">
        <f t="shared" si="281"/>
        <v>1.5620108325273042E-2</v>
      </c>
      <c r="O98" s="5">
        <f t="shared" si="282"/>
        <v>2.342962181264736E-2</v>
      </c>
      <c r="P98" s="5">
        <f t="shared" si="283"/>
        <v>4.5121999739737809E-2</v>
      </c>
      <c r="Q98" s="5">
        <f t="shared" si="284"/>
        <v>1.5041013666878491E-2</v>
      </c>
      <c r="R98" s="5">
        <f t="shared" si="285"/>
        <v>3.3840718877151246E-2</v>
      </c>
      <c r="S98" s="5">
        <f t="shared" si="286"/>
        <v>6.2756065096609706E-2</v>
      </c>
      <c r="T98" s="5">
        <f t="shared" si="287"/>
        <v>4.344916185147011E-2</v>
      </c>
      <c r="U98" s="5">
        <f t="shared" si="288"/>
        <v>6.5172238825600776E-2</v>
      </c>
      <c r="V98" s="5">
        <f t="shared" si="289"/>
        <v>3.8791855454851136E-2</v>
      </c>
      <c r="W98" s="5">
        <f t="shared" si="290"/>
        <v>9.6555921131134242E-3</v>
      </c>
      <c r="X98" s="5">
        <f t="shared" si="291"/>
        <v>2.7892228129429607E-2</v>
      </c>
      <c r="Y98" s="5">
        <f t="shared" si="292"/>
        <v>4.0286311854845311E-2</v>
      </c>
      <c r="Z98" s="5">
        <f t="shared" si="293"/>
        <v>3.2585367454350811E-2</v>
      </c>
      <c r="AA98" s="5">
        <f t="shared" si="294"/>
        <v>6.2754616935421378E-2</v>
      </c>
      <c r="AB98" s="5">
        <f t="shared" si="295"/>
        <v>6.0428073309721934E-2</v>
      </c>
      <c r="AC98" s="5">
        <f t="shared" si="296"/>
        <v>1.3488011503172454E-2</v>
      </c>
      <c r="AD98" s="5">
        <f t="shared" si="297"/>
        <v>4.6488119643883635E-3</v>
      </c>
      <c r="AE98" s="5">
        <f t="shared" si="298"/>
        <v>1.3429080508220805E-2</v>
      </c>
      <c r="AF98" s="5">
        <f t="shared" si="299"/>
        <v>1.9396375318871718E-2</v>
      </c>
      <c r="AG98" s="5">
        <f t="shared" si="300"/>
        <v>1.8676849606604502E-2</v>
      </c>
      <c r="AH98" s="5">
        <f t="shared" si="301"/>
        <v>2.353243830286908E-2</v>
      </c>
      <c r="AI98" s="5">
        <f t="shared" si="302"/>
        <v>4.5320009152016109E-2</v>
      </c>
      <c r="AJ98" s="5">
        <f t="shared" si="303"/>
        <v>4.3639830329193129E-2</v>
      </c>
      <c r="AK98" s="5">
        <f t="shared" si="304"/>
        <v>2.8014627928438885E-2</v>
      </c>
      <c r="AL98" s="5">
        <f t="shared" si="305"/>
        <v>3.0014787741650876E-3</v>
      </c>
      <c r="AM98" s="5">
        <f t="shared" si="306"/>
        <v>1.7905853873748047E-3</v>
      </c>
      <c r="AN98" s="5">
        <f t="shared" si="307"/>
        <v>5.1724861121724619E-3</v>
      </c>
      <c r="AO98" s="5">
        <f t="shared" si="308"/>
        <v>7.4709122416781815E-3</v>
      </c>
      <c r="AP98" s="5">
        <f t="shared" si="309"/>
        <v>7.1937721387668263E-3</v>
      </c>
      <c r="AQ98" s="5">
        <f t="shared" si="310"/>
        <v>5.1951845949745647E-3</v>
      </c>
      <c r="AR98" s="5">
        <f t="shared" si="311"/>
        <v>1.3595689003762309E-2</v>
      </c>
      <c r="AS98" s="5">
        <f t="shared" si="312"/>
        <v>2.6183293976950562E-2</v>
      </c>
      <c r="AT98" s="5">
        <f t="shared" si="313"/>
        <v>2.5212583315700313E-2</v>
      </c>
      <c r="AU98" s="5">
        <f t="shared" si="314"/>
        <v>1.6185240304007611E-2</v>
      </c>
      <c r="AV98" s="5">
        <f t="shared" si="315"/>
        <v>7.7925970660653425E-3</v>
      </c>
      <c r="AW98" s="5">
        <f t="shared" si="316"/>
        <v>4.6383138657185309E-4</v>
      </c>
      <c r="AX98" s="5">
        <f t="shared" si="317"/>
        <v>5.747339417111366E-4</v>
      </c>
      <c r="AY98" s="5">
        <f t="shared" si="318"/>
        <v>1.6602410321539863E-3</v>
      </c>
      <c r="AZ98" s="5">
        <f t="shared" si="319"/>
        <v>2.3979793821130471E-3</v>
      </c>
      <c r="BA98" s="5">
        <f t="shared" si="320"/>
        <v>2.3090242142246292E-3</v>
      </c>
      <c r="BB98" s="5">
        <f t="shared" si="321"/>
        <v>1.6675266877745998E-3</v>
      </c>
      <c r="BC98" s="5">
        <f t="shared" si="322"/>
        <v>9.6340098551084849E-4</v>
      </c>
      <c r="BD98" s="5">
        <f t="shared" si="323"/>
        <v>6.5456724425820689E-3</v>
      </c>
      <c r="BE98" s="5">
        <f t="shared" si="324"/>
        <v>1.2606000754615869E-2</v>
      </c>
      <c r="BF98" s="5">
        <f t="shared" si="325"/>
        <v>1.2138650109620383E-2</v>
      </c>
      <c r="BG98" s="5">
        <f t="shared" si="326"/>
        <v>7.7924172438185186E-3</v>
      </c>
      <c r="BH98" s="5">
        <f t="shared" si="327"/>
        <v>3.7517618899177898E-3</v>
      </c>
      <c r="BI98" s="5">
        <f t="shared" si="328"/>
        <v>1.4450681310532059E-3</v>
      </c>
      <c r="BJ98" s="8">
        <f t="shared" si="329"/>
        <v>0.2444913800575505</v>
      </c>
      <c r="BK98" s="8">
        <f t="shared" si="330"/>
        <v>0.17293040096562642</v>
      </c>
      <c r="BL98" s="8">
        <f t="shared" si="331"/>
        <v>0.51938114971115379</v>
      </c>
      <c r="BM98" s="8">
        <f t="shared" si="332"/>
        <v>0.82702767675647515</v>
      </c>
      <c r="BN98" s="8">
        <f t="shared" si="333"/>
        <v>0.14116421178662419</v>
      </c>
    </row>
    <row r="99" spans="1:66" x14ac:dyDescent="0.25">
      <c r="A99" t="s">
        <v>348</v>
      </c>
      <c r="B99" t="s">
        <v>249</v>
      </c>
      <c r="C99" t="s">
        <v>258</v>
      </c>
      <c r="D99" t="s">
        <v>70</v>
      </c>
      <c r="E99">
        <f>VLOOKUP(A99,home!$A$2:$E$405,3,FALSE)</f>
        <v>1.2811999999999999</v>
      </c>
      <c r="F99">
        <f>VLOOKUP(B99,home!$B$2:$E$405,3,FALSE)</f>
        <v>0.78049999999999997</v>
      </c>
      <c r="G99">
        <f>VLOOKUP(C99,away!$B$2:$E$405,4,FALSE)</f>
        <v>1.1851</v>
      </c>
      <c r="H99">
        <f>VLOOKUP(A99,away!$A$2:$E$405,3,FALSE)</f>
        <v>1.2811999999999999</v>
      </c>
      <c r="I99">
        <f>VLOOKUP(C99,away!$B$2:$E$405,3,FALSE)</f>
        <v>1.1708000000000001</v>
      </c>
      <c r="J99">
        <f>VLOOKUP(B99,home!$B$2:$E$405,4,FALSE)</f>
        <v>0.59260000000000002</v>
      </c>
      <c r="K99" s="3">
        <f t="shared" si="278"/>
        <v>1.1850722686599999</v>
      </c>
      <c r="L99" s="3">
        <f t="shared" si="279"/>
        <v>0.88891716169599999</v>
      </c>
      <c r="M99" s="5">
        <f t="shared" si="280"/>
        <v>0.12568337514134695</v>
      </c>
      <c r="N99" s="5">
        <f t="shared" si="281"/>
        <v>0.14894388251160187</v>
      </c>
      <c r="O99" s="5">
        <f t="shared" si="282"/>
        <v>0.11172210910301972</v>
      </c>
      <c r="P99" s="5">
        <f t="shared" si="283"/>
        <v>0.13239877329419561</v>
      </c>
      <c r="Q99" s="5">
        <f t="shared" si="284"/>
        <v>8.8254632375526262E-2</v>
      </c>
      <c r="R99" s="5">
        <f t="shared" si="285"/>
        <v>4.9655850061273557E-2</v>
      </c>
      <c r="S99" s="5">
        <f t="shared" si="286"/>
        <v>3.4868245601484132E-2</v>
      </c>
      <c r="T99" s="5">
        <f t="shared" si="287"/>
        <v>7.8451057317776712E-2</v>
      </c>
      <c r="U99" s="5">
        <f t="shared" si="288"/>
        <v>5.8845770884354255E-2</v>
      </c>
      <c r="V99" s="5">
        <f t="shared" si="289"/>
        <v>4.0812548370196839E-3</v>
      </c>
      <c r="W99" s="5">
        <f t="shared" si="290"/>
        <v>3.4862705803006419E-2</v>
      </c>
      <c r="X99" s="5">
        <f t="shared" si="291"/>
        <v>3.0990057491451131E-2</v>
      </c>
      <c r="Y99" s="5">
        <f t="shared" si="292"/>
        <v>1.37737969730483E-2</v>
      </c>
      <c r="Z99" s="5">
        <f t="shared" si="293"/>
        <v>1.4713312432689815E-2</v>
      </c>
      <c r="AA99" s="5">
        <f t="shared" si="294"/>
        <v>1.7436338544111106E-2</v>
      </c>
      <c r="AB99" s="5">
        <f t="shared" si="295"/>
        <v>1.0331660637796773E-2</v>
      </c>
      <c r="AC99" s="5">
        <f t="shared" si="296"/>
        <v>2.6870754252238631E-4</v>
      </c>
      <c r="AD99" s="5">
        <f t="shared" si="297"/>
        <v>1.0328706464398738E-2</v>
      </c>
      <c r="AE99" s="5">
        <f t="shared" si="298"/>
        <v>9.1813644343244523E-3</v>
      </c>
      <c r="AF99" s="5">
        <f t="shared" si="299"/>
        <v>4.0807362067281456E-3</v>
      </c>
      <c r="AG99" s="5">
        <f t="shared" si="300"/>
        <v>1.2091454821716286E-3</v>
      </c>
      <c r="AH99" s="5">
        <f t="shared" si="301"/>
        <v>3.2697289817032746E-3</v>
      </c>
      <c r="AI99" s="5">
        <f t="shared" si="302"/>
        <v>3.8748651422504513E-3</v>
      </c>
      <c r="AJ99" s="5">
        <f t="shared" si="303"/>
        <v>2.2959976124391477E-3</v>
      </c>
      <c r="AK99" s="5">
        <f t="shared" si="304"/>
        <v>9.0697436647040205E-4</v>
      </c>
      <c r="AL99" s="5">
        <f t="shared" si="305"/>
        <v>1.1322595041659727E-5</v>
      </c>
      <c r="AM99" s="5">
        <f t="shared" si="306"/>
        <v>2.4480527204176435E-3</v>
      </c>
      <c r="AN99" s="5">
        <f t="shared" si="307"/>
        <v>2.1761160759158232E-3</v>
      </c>
      <c r="AO99" s="5">
        <f t="shared" si="308"/>
        <v>9.6719346286206528E-4</v>
      </c>
      <c r="AP99" s="5">
        <f t="shared" si="309"/>
        <v>2.8658495593942424E-4</v>
      </c>
      <c r="AQ99" s="5">
        <f t="shared" si="310"/>
        <v>6.3687571404611549E-5</v>
      </c>
      <c r="AR99" s="5">
        <f t="shared" si="311"/>
        <v>5.813036411861655E-4</v>
      </c>
      <c r="AS99" s="5">
        <f t="shared" si="312"/>
        <v>6.8888682484080784E-4</v>
      </c>
      <c r="AT99" s="5">
        <f t="shared" si="313"/>
        <v>4.0819033618204006E-4</v>
      </c>
      <c r="AU99" s="5">
        <f t="shared" si="314"/>
        <v>1.6124501591477952E-4</v>
      </c>
      <c r="AV99" s="5">
        <f t="shared" si="315"/>
        <v>4.777174920506138E-5</v>
      </c>
      <c r="AW99" s="5">
        <f t="shared" si="316"/>
        <v>3.3132148595556155E-7</v>
      </c>
      <c r="AX99" s="5">
        <f t="shared" si="317"/>
        <v>4.8351989853077015E-4</v>
      </c>
      <c r="AY99" s="5">
        <f t="shared" si="318"/>
        <v>4.2980913582551015E-4</v>
      </c>
      <c r="AZ99" s="5">
        <f t="shared" si="319"/>
        <v>1.9103235854451149E-4</v>
      </c>
      <c r="BA99" s="5">
        <f t="shared" si="320"/>
        <v>5.6603980649826595E-5</v>
      </c>
      <c r="BB99" s="5">
        <f t="shared" si="321"/>
        <v>1.2579062454984788E-5</v>
      </c>
      <c r="BC99" s="5">
        <f t="shared" si="322"/>
        <v>2.2363488988563594E-6</v>
      </c>
      <c r="BD99" s="5">
        <f t="shared" si="323"/>
        <v>8.6121797134459336E-5</v>
      </c>
      <c r="BE99" s="5">
        <f t="shared" si="324"/>
        <v>1.0206055351121002E-4</v>
      </c>
      <c r="BF99" s="5">
        <f t="shared" si="325"/>
        <v>6.0474565845112489E-5</v>
      </c>
      <c r="BG99" s="5">
        <f t="shared" si="326"/>
        <v>2.3888910314098684E-5</v>
      </c>
      <c r="BH99" s="5">
        <f t="shared" si="327"/>
        <v>7.0775212854360479E-6</v>
      </c>
      <c r="BI99" s="5">
        <f t="shared" si="328"/>
        <v>1.6774748412442273E-6</v>
      </c>
      <c r="BJ99" s="8">
        <f t="shared" si="329"/>
        <v>0.42719350063147776</v>
      </c>
      <c r="BK99" s="8">
        <f t="shared" si="330"/>
        <v>0.29774148814743601</v>
      </c>
      <c r="BL99" s="8">
        <f t="shared" si="331"/>
        <v>0.26050799372367917</v>
      </c>
      <c r="BM99" s="8">
        <f t="shared" si="332"/>
        <v>0.34306819463397914</v>
      </c>
      <c r="BN99" s="8">
        <f t="shared" si="333"/>
        <v>0.65665862248696394</v>
      </c>
    </row>
    <row r="100" spans="1:66" s="15" customFormat="1" x14ac:dyDescent="0.25">
      <c r="A100" t="s">
        <v>348</v>
      </c>
      <c r="B100" t="s">
        <v>326</v>
      </c>
      <c r="C100" t="s">
        <v>250</v>
      </c>
      <c r="D100" t="s">
        <v>70</v>
      </c>
      <c r="E100">
        <f>VLOOKUP(A100,home!$A$2:$E$405,3,FALSE)</f>
        <v>1.2811999999999999</v>
      </c>
      <c r="F100">
        <f>VLOOKUP(B100,home!$B$2:$E$405,3,FALSE)</f>
        <v>0.78049999999999997</v>
      </c>
      <c r="G100">
        <f>VLOOKUP(C100,away!$B$2:$E$405,4,FALSE)</f>
        <v>1.7777000000000001</v>
      </c>
      <c r="H100">
        <f>VLOOKUP(A100,away!$A$2:$E$405,3,FALSE)</f>
        <v>1.2811999999999999</v>
      </c>
      <c r="I100">
        <f>VLOOKUP(C100,away!$B$2:$E$405,3,FALSE)</f>
        <v>2.3416000000000001</v>
      </c>
      <c r="J100">
        <f>VLOOKUP(B100,home!$B$2:$E$405,4,FALSE)</f>
        <v>0</v>
      </c>
      <c r="K100" s="3">
        <f t="shared" si="278"/>
        <v>1.7776584018199999</v>
      </c>
      <c r="L100" s="3">
        <f t="shared" si="279"/>
        <v>0</v>
      </c>
      <c r="M100" s="5">
        <f t="shared" si="280"/>
        <v>0.16903349273679003</v>
      </c>
      <c r="N100" s="5">
        <f t="shared" si="281"/>
        <v>0.3004838085525347</v>
      </c>
      <c r="O100" s="5">
        <f t="shared" si="282"/>
        <v>0</v>
      </c>
      <c r="P100" s="5">
        <f t="shared" si="283"/>
        <v>0</v>
      </c>
      <c r="Q100" s="5">
        <f t="shared" si="284"/>
        <v>0.26707878344214286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0.15825828111126319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7.0332290768757064E-2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2.5005357520865624E-2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7.4084973145799558E-3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0.82856701871014338</v>
      </c>
      <c r="BK100" s="8">
        <f t="shared" si="330"/>
        <v>0.16903349273679003</v>
      </c>
      <c r="BL100" s="8">
        <f t="shared" si="331"/>
        <v>0</v>
      </c>
      <c r="BM100" s="8">
        <f t="shared" si="332"/>
        <v>0.26100442671546581</v>
      </c>
      <c r="BN100" s="8">
        <f t="shared" si="333"/>
        <v>0.73659608473146765</v>
      </c>
    </row>
    <row r="101" spans="1:66" x14ac:dyDescent="0.25">
      <c r="A101" t="s">
        <v>349</v>
      </c>
      <c r="B101" t="s">
        <v>328</v>
      </c>
      <c r="C101" t="s">
        <v>270</v>
      </c>
      <c r="D101" t="s">
        <v>70</v>
      </c>
      <c r="E101">
        <f>VLOOKUP(A101,home!$A$2:$E$405,3,FALSE)</f>
        <v>1.2082999999999999</v>
      </c>
      <c r="F101">
        <f>VLOOKUP(B101,home!$B$2:$E$405,3,FALSE)</f>
        <v>0.8276</v>
      </c>
      <c r="G101">
        <f>VLOOKUP(C101,away!$B$2:$E$405,4,FALSE)</f>
        <v>0</v>
      </c>
      <c r="H101">
        <f>VLOOKUP(A101,away!$A$2:$E$405,3,FALSE)</f>
        <v>1.2082999999999999</v>
      </c>
      <c r="I101">
        <f>VLOOKUP(C101,away!$B$2:$E$405,3,FALSE)</f>
        <v>1.6552</v>
      </c>
      <c r="J101">
        <f>VLOOKUP(B101,home!$B$2:$E$405,4,FALSE)</f>
        <v>0</v>
      </c>
      <c r="K101" s="3">
        <f t="shared" si="278"/>
        <v>0</v>
      </c>
      <c r="L101" s="3">
        <f t="shared" si="279"/>
        <v>0</v>
      </c>
      <c r="M101" s="5">
        <f t="shared" si="280"/>
        <v>1</v>
      </c>
      <c r="N101" s="5">
        <f t="shared" si="281"/>
        <v>0</v>
      </c>
      <c r="O101" s="5">
        <f t="shared" si="282"/>
        <v>0</v>
      </c>
      <c r="P101" s="5">
        <f t="shared" si="283"/>
        <v>0</v>
      </c>
      <c r="Q101" s="5">
        <f t="shared" si="284"/>
        <v>0</v>
      </c>
      <c r="R101" s="5">
        <f t="shared" si="285"/>
        <v>0</v>
      </c>
      <c r="S101" s="5">
        <f t="shared" si="286"/>
        <v>0</v>
      </c>
      <c r="T101" s="5">
        <f t="shared" si="287"/>
        <v>0</v>
      </c>
      <c r="U101" s="5">
        <f t="shared" si="288"/>
        <v>0</v>
      </c>
      <c r="V101" s="5">
        <f t="shared" si="289"/>
        <v>0</v>
      </c>
      <c r="W101" s="5">
        <f t="shared" si="290"/>
        <v>0</v>
      </c>
      <c r="X101" s="5">
        <f t="shared" si="291"/>
        <v>0</v>
      </c>
      <c r="Y101" s="5">
        <f t="shared" si="292"/>
        <v>0</v>
      </c>
      <c r="Z101" s="5">
        <f t="shared" si="293"/>
        <v>0</v>
      </c>
      <c r="AA101" s="5">
        <f t="shared" si="294"/>
        <v>0</v>
      </c>
      <c r="AB101" s="5">
        <f t="shared" si="295"/>
        <v>0</v>
      </c>
      <c r="AC101" s="5">
        <f t="shared" si="296"/>
        <v>0</v>
      </c>
      <c r="AD101" s="5">
        <f t="shared" si="297"/>
        <v>0</v>
      </c>
      <c r="AE101" s="5">
        <f t="shared" si="298"/>
        <v>0</v>
      </c>
      <c r="AF101" s="5">
        <f t="shared" si="299"/>
        <v>0</v>
      </c>
      <c r="AG101" s="5">
        <f t="shared" si="300"/>
        <v>0</v>
      </c>
      <c r="AH101" s="5">
        <f t="shared" si="301"/>
        <v>0</v>
      </c>
      <c r="AI101" s="5">
        <f t="shared" si="302"/>
        <v>0</v>
      </c>
      <c r="AJ101" s="5">
        <f t="shared" si="303"/>
        <v>0</v>
      </c>
      <c r="AK101" s="5">
        <f t="shared" si="304"/>
        <v>0</v>
      </c>
      <c r="AL101" s="5">
        <f t="shared" si="305"/>
        <v>0</v>
      </c>
      <c r="AM101" s="5">
        <f t="shared" si="306"/>
        <v>0</v>
      </c>
      <c r="AN101" s="5">
        <f t="shared" si="307"/>
        <v>0</v>
      </c>
      <c r="AO101" s="5">
        <f t="shared" si="308"/>
        <v>0</v>
      </c>
      <c r="AP101" s="5">
        <f t="shared" si="309"/>
        <v>0</v>
      </c>
      <c r="AQ101" s="5">
        <f t="shared" si="310"/>
        <v>0</v>
      </c>
      <c r="AR101" s="5">
        <f t="shared" si="311"/>
        <v>0</v>
      </c>
      <c r="AS101" s="5">
        <f t="shared" si="312"/>
        <v>0</v>
      </c>
      <c r="AT101" s="5">
        <f t="shared" si="313"/>
        <v>0</v>
      </c>
      <c r="AU101" s="5">
        <f t="shared" si="314"/>
        <v>0</v>
      </c>
      <c r="AV101" s="5">
        <f t="shared" si="315"/>
        <v>0</v>
      </c>
      <c r="AW101" s="5">
        <f t="shared" si="316"/>
        <v>0</v>
      </c>
      <c r="AX101" s="5">
        <f t="shared" si="317"/>
        <v>0</v>
      </c>
      <c r="AY101" s="5">
        <f t="shared" si="318"/>
        <v>0</v>
      </c>
      <c r="AZ101" s="5">
        <f t="shared" si="319"/>
        <v>0</v>
      </c>
      <c r="BA101" s="5">
        <f t="shared" si="320"/>
        <v>0</v>
      </c>
      <c r="BB101" s="5">
        <f t="shared" si="321"/>
        <v>0</v>
      </c>
      <c r="BC101" s="5">
        <f t="shared" si="322"/>
        <v>0</v>
      </c>
      <c r="BD101" s="5">
        <f t="shared" si="323"/>
        <v>0</v>
      </c>
      <c r="BE101" s="5">
        <f t="shared" si="324"/>
        <v>0</v>
      </c>
      <c r="BF101" s="5">
        <f t="shared" si="325"/>
        <v>0</v>
      </c>
      <c r="BG101" s="5">
        <f t="shared" si="326"/>
        <v>0</v>
      </c>
      <c r="BH101" s="5">
        <f t="shared" si="327"/>
        <v>0</v>
      </c>
      <c r="BI101" s="5">
        <f t="shared" si="328"/>
        <v>0</v>
      </c>
      <c r="BJ101" s="8">
        <f t="shared" si="329"/>
        <v>0</v>
      </c>
      <c r="BK101" s="8">
        <f t="shared" si="330"/>
        <v>1</v>
      </c>
      <c r="BL101" s="8">
        <f t="shared" si="331"/>
        <v>0</v>
      </c>
      <c r="BM101" s="8">
        <f t="shared" si="332"/>
        <v>0</v>
      </c>
      <c r="BN101" s="8">
        <f t="shared" si="333"/>
        <v>1</v>
      </c>
    </row>
    <row r="102" spans="1:66" x14ac:dyDescent="0.25">
      <c r="A102" t="s">
        <v>350</v>
      </c>
      <c r="B102" t="s">
        <v>287</v>
      </c>
      <c r="C102" t="s">
        <v>275</v>
      </c>
      <c r="D102" t="s">
        <v>70</v>
      </c>
      <c r="E102">
        <f>VLOOKUP(A102,home!$A$2:$E$405,3,FALSE)</f>
        <v>1.4911000000000001</v>
      </c>
      <c r="F102">
        <f>VLOOKUP(B102,home!$B$2:$E$405,3,FALSE)</f>
        <v>0.47899999999999998</v>
      </c>
      <c r="G102">
        <f>VLOOKUP(C102,away!$B$2:$E$405,4,FALSE)</f>
        <v>0.47060000000000002</v>
      </c>
      <c r="H102">
        <f>VLOOKUP(A102,away!$A$2:$E$405,3,FALSE)</f>
        <v>1.4911000000000001</v>
      </c>
      <c r="I102">
        <f>VLOOKUP(C102,away!$B$2:$E$405,3,FALSE)</f>
        <v>1.0898000000000001</v>
      </c>
      <c r="J102">
        <f>VLOOKUP(B102,home!$B$2:$E$405,4,FALSE)</f>
        <v>1.3445</v>
      </c>
      <c r="K102" s="3">
        <f t="shared" si="278"/>
        <v>0.33611988514000002</v>
      </c>
      <c r="L102" s="3">
        <f t="shared" si="279"/>
        <v>2.1848135487100002</v>
      </c>
      <c r="M102" s="5">
        <f t="shared" si="280"/>
        <v>8.0384538070308459E-2</v>
      </c>
      <c r="N102" s="5">
        <f t="shared" si="281"/>
        <v>2.7018841703224036E-2</v>
      </c>
      <c r="O102" s="5">
        <f t="shared" si="282"/>
        <v>0.17562522788280471</v>
      </c>
      <c r="P102" s="5">
        <f t="shared" si="283"/>
        <v>5.9031131423654647E-2</v>
      </c>
      <c r="Q102" s="5">
        <f t="shared" si="284"/>
        <v>4.5407849849517521E-3</v>
      </c>
      <c r="R102" s="5">
        <f t="shared" si="285"/>
        <v>0.19185418868681656</v>
      </c>
      <c r="S102" s="5">
        <f t="shared" si="286"/>
        <v>1.0837514778367302E-2</v>
      </c>
      <c r="T102" s="5">
        <f t="shared" si="287"/>
        <v>9.9207685569015214E-3</v>
      </c>
      <c r="U102" s="5">
        <f t="shared" si="288"/>
        <v>6.4486007865040676E-2</v>
      </c>
      <c r="V102" s="5">
        <f t="shared" si="289"/>
        <v>8.8429217103092527E-4</v>
      </c>
      <c r="W102" s="5">
        <f t="shared" si="290"/>
        <v>5.0874937586247349E-4</v>
      </c>
      <c r="X102" s="5">
        <f t="shared" si="291"/>
        <v>1.1115225292820882E-3</v>
      </c>
      <c r="Y102" s="5">
        <f t="shared" si="292"/>
        <v>1.2142347408359575E-3</v>
      </c>
      <c r="Z102" s="5">
        <f t="shared" si="293"/>
        <v>0.13972187693990723</v>
      </c>
      <c r="AA102" s="5">
        <f t="shared" si="294"/>
        <v>4.6963301228586829E-2</v>
      </c>
      <c r="AB102" s="5">
        <f t="shared" si="295"/>
        <v>7.8926497073739128E-3</v>
      </c>
      <c r="AC102" s="5">
        <f t="shared" si="296"/>
        <v>4.0586760073947568E-5</v>
      </c>
      <c r="AD102" s="5">
        <f t="shared" si="297"/>
        <v>4.2750195444985299E-5</v>
      </c>
      <c r="AE102" s="5">
        <f t="shared" si="298"/>
        <v>9.3401206218204414E-5</v>
      </c>
      <c r="AF102" s="5">
        <f t="shared" si="299"/>
        <v>1.0203211040569488E-4</v>
      </c>
      <c r="AG102" s="5">
        <f t="shared" si="300"/>
        <v>7.4307045739278933E-5</v>
      </c>
      <c r="AH102" s="5">
        <f t="shared" si="301"/>
        <v>7.6316562447375155E-2</v>
      </c>
      <c r="AI102" s="5">
        <f t="shared" si="302"/>
        <v>2.5651514204091376E-2</v>
      </c>
      <c r="AJ102" s="5">
        <f t="shared" si="303"/>
        <v>4.3109920039731357E-3</v>
      </c>
      <c r="AK102" s="5">
        <f t="shared" si="304"/>
        <v>4.8300337907163652E-4</v>
      </c>
      <c r="AL102" s="5">
        <f t="shared" si="305"/>
        <v>1.1922105546666087E-6</v>
      </c>
      <c r="AM102" s="5">
        <f t="shared" si="306"/>
        <v>2.8738381565362026E-6</v>
      </c>
      <c r="AN102" s="5">
        <f t="shared" si="307"/>
        <v>6.278800541200065E-6</v>
      </c>
      <c r="AO102" s="5">
        <f t="shared" si="308"/>
        <v>6.8590042460307933E-6</v>
      </c>
      <c r="AP102" s="5">
        <f t="shared" si="309"/>
        <v>4.9952151357958328E-6</v>
      </c>
      <c r="AQ102" s="5">
        <f t="shared" si="310"/>
        <v>2.7284034268519995E-6</v>
      </c>
      <c r="AR102" s="5">
        <f t="shared" si="311"/>
        <v>3.3347491925199618E-2</v>
      </c>
      <c r="AS102" s="5">
        <f t="shared" si="312"/>
        <v>1.1208755155605172E-2</v>
      </c>
      <c r="AT102" s="5">
        <f t="shared" si="313"/>
        <v>1.8837427477321968E-3</v>
      </c>
      <c r="AU102" s="5">
        <f t="shared" si="314"/>
        <v>2.1105446533368477E-4</v>
      </c>
      <c r="AV102" s="5">
        <f t="shared" si="315"/>
        <v>1.7734900661560554E-5</v>
      </c>
      <c r="AW102" s="5">
        <f t="shared" si="316"/>
        <v>2.4319746760957714E-8</v>
      </c>
      <c r="AX102" s="5">
        <f t="shared" si="317"/>
        <v>1.6099235851431636E-7</v>
      </c>
      <c r="AY102" s="5">
        <f t="shared" si="318"/>
        <v>3.5173828612085612E-7</v>
      </c>
      <c r="AZ102" s="5">
        <f t="shared" si="319"/>
        <v>3.8424128655844063E-7</v>
      </c>
      <c r="BA102" s="5">
        <f t="shared" si="320"/>
        <v>2.7983185628221422E-7</v>
      </c>
      <c r="BB102" s="5">
        <f t="shared" si="321"/>
        <v>1.5284510774151282E-7</v>
      </c>
      <c r="BC102" s="5">
        <f t="shared" si="322"/>
        <v>6.6787612449539401E-8</v>
      </c>
      <c r="BD102" s="5">
        <f t="shared" si="323"/>
        <v>1.2143008695612236E-2</v>
      </c>
      <c r="BE102" s="5">
        <f t="shared" si="324"/>
        <v>4.0815066880232065E-3</v>
      </c>
      <c r="BF102" s="5">
        <f t="shared" si="325"/>
        <v>6.859377795882509E-4</v>
      </c>
      <c r="BG102" s="5">
        <f t="shared" si="326"/>
        <v>7.6852442562796552E-5</v>
      </c>
      <c r="BH102" s="5">
        <f t="shared" si="327"/>
        <v>6.4579085417339041E-6</v>
      </c>
      <c r="BI102" s="5">
        <f t="shared" si="328"/>
        <v>4.3412629545844498E-7</v>
      </c>
      <c r="BJ102" s="8">
        <f t="shared" si="329"/>
        <v>4.4652524146880083E-2</v>
      </c>
      <c r="BK102" s="8">
        <f t="shared" si="330"/>
        <v>0.15117960715227607</v>
      </c>
      <c r="BL102" s="8">
        <f t="shared" si="331"/>
        <v>0.65724642424028978</v>
      </c>
      <c r="BM102" s="8">
        <f t="shared" si="332"/>
        <v>0.4543453923090538</v>
      </c>
      <c r="BN102" s="8">
        <f t="shared" si="333"/>
        <v>0.53845471275176016</v>
      </c>
    </row>
    <row r="103" spans="1:66" x14ac:dyDescent="0.25">
      <c r="A103" t="s">
        <v>350</v>
      </c>
      <c r="B103" t="s">
        <v>288</v>
      </c>
      <c r="C103" t="s">
        <v>281</v>
      </c>
      <c r="D103" t="s">
        <v>70</v>
      </c>
      <c r="E103">
        <f>VLOOKUP(A103,home!$A$2:$E$405,3,FALSE)</f>
        <v>1.4911000000000001</v>
      </c>
      <c r="F103">
        <f>VLOOKUP(B103,home!$B$2:$E$405,3,FALSE)</f>
        <v>1.2455000000000001</v>
      </c>
      <c r="G103">
        <f>VLOOKUP(C103,away!$B$2:$E$405,4,FALSE)</f>
        <v>0.40339999999999998</v>
      </c>
      <c r="H103">
        <f>VLOOKUP(A103,away!$A$2:$E$405,3,FALSE)</f>
        <v>1.4911000000000001</v>
      </c>
      <c r="I103">
        <f>VLOOKUP(C103,away!$B$2:$E$405,3,FALSE)</f>
        <v>0.38319999999999999</v>
      </c>
      <c r="J103">
        <f>VLOOKUP(B103,home!$B$2:$E$405,4,FALSE)</f>
        <v>1.2101</v>
      </c>
      <c r="K103" s="3">
        <f t="shared" si="278"/>
        <v>0.74918038116999996</v>
      </c>
      <c r="L103" s="3">
        <f t="shared" si="279"/>
        <v>0.691438458152</v>
      </c>
      <c r="M103" s="5">
        <f t="shared" si="280"/>
        <v>0.23678118382639582</v>
      </c>
      <c r="N103" s="5">
        <f t="shared" si="281"/>
        <v>0.17739181755294306</v>
      </c>
      <c r="O103" s="5">
        <f t="shared" si="282"/>
        <v>0.16371961666432841</v>
      </c>
      <c r="P103" s="5">
        <f t="shared" si="283"/>
        <v>0.12265552481758785</v>
      </c>
      <c r="Q103" s="5">
        <f t="shared" si="284"/>
        <v>6.6449234745376465E-2</v>
      </c>
      <c r="R103" s="5">
        <f t="shared" si="285"/>
        <v>5.6601019657809858E-2</v>
      </c>
      <c r="S103" s="5">
        <f t="shared" si="286"/>
        <v>1.58842623442032E-2</v>
      </c>
      <c r="T103" s="5">
        <f t="shared" si="287"/>
        <v>4.594555641772341E-2</v>
      </c>
      <c r="U103" s="5">
        <f t="shared" si="288"/>
        <v>4.2404373481848646E-2</v>
      </c>
      <c r="V103" s="5">
        <f t="shared" si="289"/>
        <v>9.1424894809066012E-4</v>
      </c>
      <c r="W103" s="5">
        <f t="shared" si="290"/>
        <v>1.6594154338331987E-2</v>
      </c>
      <c r="X103" s="5">
        <f t="shared" si="291"/>
        <v>1.1473836490032592E-2</v>
      </c>
      <c r="Y103" s="5">
        <f t="shared" si="292"/>
        <v>3.966725905878145E-3</v>
      </c>
      <c r="Z103" s="5">
        <f t="shared" si="293"/>
        <v>1.30453739206757E-2</v>
      </c>
      <c r="AA103" s="5">
        <f t="shared" si="294"/>
        <v>9.7733382063969962E-3</v>
      </c>
      <c r="AB103" s="5">
        <f t="shared" si="295"/>
        <v>3.660996621385912E-3</v>
      </c>
      <c r="AC103" s="5">
        <f t="shared" si="296"/>
        <v>2.9599502674219316E-5</v>
      </c>
      <c r="AD103" s="5">
        <f t="shared" si="297"/>
        <v>3.1080037180963413E-3</v>
      </c>
      <c r="AE103" s="5">
        <f t="shared" si="298"/>
        <v>2.1489932987712175E-3</v>
      </c>
      <c r="AF103" s="5">
        <f t="shared" si="299"/>
        <v>7.4294830654067533E-4</v>
      </c>
      <c r="AG103" s="5">
        <f t="shared" si="300"/>
        <v>1.7123434385370805E-4</v>
      </c>
      <c r="AH103" s="5">
        <f t="shared" si="301"/>
        <v>2.2550183074320786E-3</v>
      </c>
      <c r="AI103" s="5">
        <f t="shared" si="302"/>
        <v>1.6894154751072928E-3</v>
      </c>
      <c r="AJ103" s="5">
        <f t="shared" si="303"/>
        <v>6.3283846479768888E-4</v>
      </c>
      <c r="AK103" s="5">
        <f t="shared" si="304"/>
        <v>1.5803672075872345E-4</v>
      </c>
      <c r="AL103" s="5">
        <f t="shared" si="305"/>
        <v>6.1331605428712132E-7</v>
      </c>
      <c r="AM103" s="5">
        <f t="shared" si="306"/>
        <v>4.6569108204023887E-4</v>
      </c>
      <c r="AN103" s="5">
        <f t="shared" si="307"/>
        <v>3.2199672374103933E-4</v>
      </c>
      <c r="AO103" s="5">
        <f t="shared" si="308"/>
        <v>1.1132045909674985E-4</v>
      </c>
      <c r="AP103" s="5">
        <f t="shared" si="309"/>
        <v>2.5657082199543171E-5</v>
      </c>
      <c r="AQ103" s="5">
        <f t="shared" si="310"/>
        <v>4.4350733391828126E-6</v>
      </c>
      <c r="AR103" s="5">
        <f t="shared" si="311"/>
        <v>3.1184127631907389E-4</v>
      </c>
      <c r="AS103" s="5">
        <f t="shared" si="312"/>
        <v>2.3362536625726307E-4</v>
      </c>
      <c r="AT103" s="5">
        <f t="shared" si="313"/>
        <v>8.7513770471798572E-5</v>
      </c>
      <c r="AU103" s="5">
        <f t="shared" si="314"/>
        <v>2.1854533306561985E-5</v>
      </c>
      <c r="AV103" s="5">
        <f t="shared" si="315"/>
        <v>4.0932468982256417E-6</v>
      </c>
      <c r="AW103" s="5">
        <f t="shared" si="316"/>
        <v>8.8251431720363262E-9</v>
      </c>
      <c r="AX103" s="5">
        <f t="shared" si="317"/>
        <v>5.8147770391729296E-5</v>
      </c>
      <c r="AY103" s="5">
        <f t="shared" si="318"/>
        <v>4.0205604704633825E-5</v>
      </c>
      <c r="AZ103" s="5">
        <f t="shared" si="319"/>
        <v>1.3899850663020402E-5</v>
      </c>
      <c r="BA103" s="5">
        <f t="shared" si="320"/>
        <v>3.2036304369939614E-6</v>
      </c>
      <c r="BB103" s="5">
        <f t="shared" si="321"/>
        <v>5.5377832246098056E-7</v>
      </c>
      <c r="BC103" s="5">
        <f t="shared" si="322"/>
        <v>7.6580725888084304E-8</v>
      </c>
      <c r="BD103" s="5">
        <f t="shared" si="323"/>
        <v>3.5936508547702033E-5</v>
      </c>
      <c r="BE103" s="5">
        <f t="shared" si="324"/>
        <v>2.6922927171686372E-5</v>
      </c>
      <c r="BF103" s="5">
        <f t="shared" si="325"/>
        <v>1.008506442034807E-5</v>
      </c>
      <c r="BG103" s="5">
        <f t="shared" si="326"/>
        <v>2.5185108021867912E-6</v>
      </c>
      <c r="BH103" s="5">
        <f t="shared" si="327"/>
        <v>4.7170472069076563E-7</v>
      </c>
      <c r="BI103" s="5">
        <f t="shared" si="328"/>
        <v>7.0678384489359239E-8</v>
      </c>
      <c r="BJ103" s="8">
        <f t="shared" si="329"/>
        <v>0.3290376927532091</v>
      </c>
      <c r="BK103" s="8">
        <f t="shared" si="330"/>
        <v>0.3763056383597107</v>
      </c>
      <c r="BL103" s="8">
        <f t="shared" si="331"/>
        <v>0.28162958718716558</v>
      </c>
      <c r="BM103" s="8">
        <f t="shared" si="332"/>
        <v>0.17637969817675817</v>
      </c>
      <c r="BN103" s="8">
        <f t="shared" si="333"/>
        <v>0.82359839726444151</v>
      </c>
    </row>
    <row r="104" spans="1:66" s="10" customFormat="1" x14ac:dyDescent="0.25">
      <c r="A104" t="s">
        <v>350</v>
      </c>
      <c r="B104" t="s">
        <v>290</v>
      </c>
      <c r="C104" t="s">
        <v>279</v>
      </c>
      <c r="D104" t="s">
        <v>70</v>
      </c>
      <c r="E104">
        <f>VLOOKUP(A104,home!$A$2:$E$405,3,FALSE)</f>
        <v>1.4911000000000001</v>
      </c>
      <c r="F104">
        <f>VLOOKUP(B104,home!$B$2:$E$405,3,FALSE)</f>
        <v>0.76649999999999996</v>
      </c>
      <c r="G104">
        <f>VLOOKUP(C104,away!$B$2:$E$405,4,FALSE)</f>
        <v>1.2941</v>
      </c>
      <c r="H104">
        <f>VLOOKUP(A104,away!$A$2:$E$405,3,FALSE)</f>
        <v>1.4911000000000001</v>
      </c>
      <c r="I104">
        <f>VLOOKUP(C104,away!$B$2:$E$405,3,FALSE)</f>
        <v>0.92210000000000003</v>
      </c>
      <c r="J104">
        <f>VLOOKUP(B104,home!$B$2:$E$405,4,FALSE)</f>
        <v>1.4790000000000001</v>
      </c>
      <c r="K104" s="3">
        <f t="shared" si="278"/>
        <v>1.479063318915</v>
      </c>
      <c r="L104" s="3">
        <f t="shared" si="279"/>
        <v>2.0335411554900005</v>
      </c>
      <c r="M104" s="5">
        <f t="shared" si="280"/>
        <v>2.9819150000187609E-2</v>
      </c>
      <c r="N104" s="5">
        <f t="shared" si="281"/>
        <v>4.4104410966501709E-2</v>
      </c>
      <c r="O104" s="5">
        <f t="shared" si="282"/>
        <v>6.0638468747111159E-2</v>
      </c>
      <c r="P104" s="5">
        <f t="shared" si="283"/>
        <v>8.9688134839025713E-2</v>
      </c>
      <c r="Q104" s="5">
        <f t="shared" si="284"/>
        <v>3.2616608231452578E-2</v>
      </c>
      <c r="R104" s="5">
        <f t="shared" si="285"/>
        <v>6.1655410901572366E-2</v>
      </c>
      <c r="S104" s="5">
        <f t="shared" si="286"/>
        <v>6.7439560910125332E-2</v>
      </c>
      <c r="T104" s="5">
        <f t="shared" si="287"/>
        <v>6.6327215191152727E-2</v>
      </c>
      <c r="U104" s="5">
        <f t="shared" si="288"/>
        <v>9.1192256677147684E-2</v>
      </c>
      <c r="V104" s="5">
        <f t="shared" si="289"/>
        <v>2.2537822664495638E-2</v>
      </c>
      <c r="W104" s="5">
        <f t="shared" si="290"/>
        <v>1.6080676274187522E-2</v>
      </c>
      <c r="X104" s="5">
        <f t="shared" si="291"/>
        <v>3.2700717011671925E-2</v>
      </c>
      <c r="Y104" s="5">
        <f t="shared" si="292"/>
        <v>3.3249126928633431E-2</v>
      </c>
      <c r="Z104" s="5">
        <f t="shared" si="293"/>
        <v>4.1792938508998081E-2</v>
      </c>
      <c r="AA104" s="5">
        <f t="shared" si="294"/>
        <v>6.1814402338329202E-2</v>
      </c>
      <c r="AB104" s="5">
        <f t="shared" si="295"/>
        <v>4.5713707539638174E-2</v>
      </c>
      <c r="AC104" s="5">
        <f t="shared" si="296"/>
        <v>4.2367389708010961E-3</v>
      </c>
      <c r="AD104" s="5">
        <f t="shared" si="297"/>
        <v>5.9460846051243698E-3</v>
      </c>
      <c r="AE104" s="5">
        <f t="shared" si="298"/>
        <v>1.2091607758545913E-2</v>
      </c>
      <c r="AF104" s="5">
        <f t="shared" si="299"/>
        <v>1.2294391006522657E-2</v>
      </c>
      <c r="AG104" s="5">
        <f t="shared" si="300"/>
        <v>8.3337166978166514E-3</v>
      </c>
      <c r="AH104" s="5">
        <f t="shared" si="301"/>
        <v>2.1246915116727622E-2</v>
      </c>
      <c r="AI104" s="5">
        <f t="shared" si="302"/>
        <v>3.142553278925244E-2</v>
      </c>
      <c r="AJ104" s="5">
        <f t="shared" si="303"/>
        <v>2.3240176412971939E-2</v>
      </c>
      <c r="AK104" s="5">
        <f t="shared" si="304"/>
        <v>1.1457897485846795E-2</v>
      </c>
      <c r="AL104" s="5">
        <f t="shared" si="305"/>
        <v>5.0971971513416429E-4</v>
      </c>
      <c r="AM104" s="5">
        <f t="shared" si="306"/>
        <v>1.7589271261209273E-3</v>
      </c>
      <c r="AN104" s="5">
        <f t="shared" si="307"/>
        <v>3.5768507004746556E-3</v>
      </c>
      <c r="AO104" s="5">
        <f t="shared" si="308"/>
        <v>3.6368365532292255E-3</v>
      </c>
      <c r="AP104" s="5">
        <f t="shared" si="309"/>
        <v>2.4652189355940097E-3</v>
      </c>
      <c r="AQ104" s="5">
        <f t="shared" si="310"/>
        <v>1.253281040705918E-3</v>
      </c>
      <c r="AR104" s="5">
        <f t="shared" si="311"/>
        <v>8.6412952634136453E-3</v>
      </c>
      <c r="AS104" s="5">
        <f t="shared" si="312"/>
        <v>1.2781022852029054E-2</v>
      </c>
      <c r="AT104" s="5">
        <f t="shared" si="313"/>
        <v>9.4519710393252791E-3</v>
      </c>
      <c r="AU104" s="5">
        <f t="shared" si="314"/>
        <v>4.6600212185709707E-3</v>
      </c>
      <c r="AV104" s="5">
        <f t="shared" si="315"/>
        <v>1.7231166124384745E-3</v>
      </c>
      <c r="AW104" s="5">
        <f t="shared" si="316"/>
        <v>4.2586177880075112E-5</v>
      </c>
      <c r="AX104" s="5">
        <f t="shared" si="317"/>
        <v>4.335940988150071E-4</v>
      </c>
      <c r="AY104" s="5">
        <f t="shared" si="318"/>
        <v>8.8173144471791491E-4</v>
      </c>
      <c r="AZ104" s="5">
        <f t="shared" si="319"/>
        <v>8.9651859046176825E-4</v>
      </c>
      <c r="BA104" s="5">
        <f t="shared" si="320"/>
        <v>6.0770248345529696E-4</v>
      </c>
      <c r="BB104" s="5">
        <f t="shared" si="321"/>
        <v>3.0894700259995683E-4</v>
      </c>
      <c r="BC104" s="5">
        <f t="shared" si="322"/>
        <v>1.2565128893045761E-4</v>
      </c>
      <c r="BD104" s="5">
        <f t="shared" si="323"/>
        <v>2.9287382591487417E-3</v>
      </c>
      <c r="BE104" s="5">
        <f t="shared" si="324"/>
        <v>4.3317893298098764E-3</v>
      </c>
      <c r="BF104" s="5">
        <f t="shared" si="325"/>
        <v>3.2034953514945906E-3</v>
      </c>
      <c r="BG104" s="5">
        <f t="shared" si="326"/>
        <v>1.5793908222367884E-3</v>
      </c>
      <c r="BH104" s="5">
        <f t="shared" si="327"/>
        <v>5.8400475785035837E-4</v>
      </c>
      <c r="BI104" s="5">
        <f t="shared" si="328"/>
        <v>1.7275600308166037E-4</v>
      </c>
      <c r="BJ104" s="8">
        <f t="shared" si="329"/>
        <v>0.27968981393671455</v>
      </c>
      <c r="BK104" s="8">
        <f t="shared" si="330"/>
        <v>0.2151128585444875</v>
      </c>
      <c r="BL104" s="8">
        <f t="shared" si="331"/>
        <v>0.45844236951799672</v>
      </c>
      <c r="BM104" s="8">
        <f t="shared" si="332"/>
        <v>0.67567665155550816</v>
      </c>
      <c r="BN104" s="8">
        <f t="shared" si="333"/>
        <v>0.31852218368585117</v>
      </c>
    </row>
    <row r="105" spans="1:66" x14ac:dyDescent="0.25">
      <c r="A105" t="s">
        <v>291</v>
      </c>
      <c r="B105" t="s">
        <v>302</v>
      </c>
      <c r="C105" t="s">
        <v>311</v>
      </c>
      <c r="D105" t="s">
        <v>70</v>
      </c>
      <c r="E105">
        <f>VLOOKUP(A105,home!$A$2:$E$405,3,FALSE)</f>
        <v>1.5840000000000001</v>
      </c>
      <c r="F105">
        <f>VLOOKUP(B105,home!$B$2:$E$405,3,FALSE)</f>
        <v>0.63129999999999997</v>
      </c>
      <c r="G105">
        <f>VLOOKUP(C105,away!$B$2:$E$405,4,FALSE)</f>
        <v>0.71750000000000003</v>
      </c>
      <c r="H105">
        <f>VLOOKUP(A105,away!$A$2:$E$405,3,FALSE)</f>
        <v>1.5840000000000001</v>
      </c>
      <c r="I105">
        <f>VLOOKUP(C105,away!$B$2:$E$405,3,FALSE)</f>
        <v>0.91190000000000004</v>
      </c>
      <c r="J105">
        <f>VLOOKUP(B105,home!$B$2:$E$405,4,FALSE)</f>
        <v>1.9475</v>
      </c>
      <c r="K105" s="3">
        <f t="shared" si="278"/>
        <v>0.717485076</v>
      </c>
      <c r="L105" s="3">
        <f t="shared" si="279"/>
        <v>2.8130655960000004</v>
      </c>
      <c r="M105" s="5">
        <f t="shared" si="280"/>
        <v>2.9288782912801174E-2</v>
      </c>
      <c r="N105" s="5">
        <f t="shared" si="281"/>
        <v>2.1014264634138653E-2</v>
      </c>
      <c r="O105" s="5">
        <f t="shared" si="282"/>
        <v>8.239126756071366E-2</v>
      </c>
      <c r="P105" s="5">
        <f t="shared" si="283"/>
        <v>5.911450486753498E-2</v>
      </c>
      <c r="Q105" s="5">
        <f t="shared" si="284"/>
        <v>7.5387106290545408E-3</v>
      </c>
      <c r="R105" s="5">
        <f t="shared" si="285"/>
        <v>0.11588602009293728</v>
      </c>
      <c r="S105" s="5">
        <f t="shared" si="286"/>
        <v>2.9828182824613667E-2</v>
      </c>
      <c r="T105" s="5">
        <f t="shared" si="287"/>
        <v>2.1206887508792849E-2</v>
      </c>
      <c r="U105" s="5">
        <f t="shared" si="288"/>
        <v>8.314648993371862E-2</v>
      </c>
      <c r="V105" s="5">
        <f t="shared" si="289"/>
        <v>6.6892436983089542E-3</v>
      </c>
      <c r="W105" s="5">
        <f t="shared" si="290"/>
        <v>1.8029707895430688E-3</v>
      </c>
      <c r="X105" s="5">
        <f t="shared" si="291"/>
        <v>5.0718750986565638E-3</v>
      </c>
      <c r="Y105" s="5">
        <f t="shared" si="292"/>
        <v>7.1337586736199459E-3</v>
      </c>
      <c r="Z105" s="5">
        <f t="shared" si="293"/>
        <v>0.10866499206026886</v>
      </c>
      <c r="AA105" s="5">
        <f t="shared" si="294"/>
        <v>7.7965510086901404E-2</v>
      </c>
      <c r="AB105" s="5">
        <f t="shared" si="295"/>
        <v>2.7969544965039606E-2</v>
      </c>
      <c r="AC105" s="5">
        <f t="shared" si="296"/>
        <v>8.4381990696979017E-4</v>
      </c>
      <c r="AD105" s="5">
        <f t="shared" si="297"/>
        <v>3.2340115849027214E-4</v>
      </c>
      <c r="AE105" s="5">
        <f t="shared" si="298"/>
        <v>9.09748672655528E-4</v>
      </c>
      <c r="AF105" s="5">
        <f t="shared" si="299"/>
        <v>1.2795913460269665E-3</v>
      </c>
      <c r="AG105" s="5">
        <f t="shared" si="300"/>
        <v>1.1998581308159302E-3</v>
      </c>
      <c r="AH105" s="5">
        <f t="shared" si="301"/>
        <v>7.6420437663588872E-2</v>
      </c>
      <c r="AI105" s="5">
        <f t="shared" si="302"/>
        <v>5.4830523525013324E-2</v>
      </c>
      <c r="AJ105" s="5">
        <f t="shared" si="303"/>
        <v>1.9670041169231985E-2</v>
      </c>
      <c r="AK105" s="5">
        <f t="shared" si="304"/>
        <v>4.7043203277431812E-3</v>
      </c>
      <c r="AL105" s="5">
        <f t="shared" si="305"/>
        <v>6.8124368494788855E-5</v>
      </c>
      <c r="AM105" s="5">
        <f t="shared" si="306"/>
        <v>4.6407100955576199E-5</v>
      </c>
      <c r="AN105" s="5">
        <f t="shared" si="307"/>
        <v>1.3054621910823017E-4</v>
      </c>
      <c r="AO105" s="5">
        <f t="shared" si="308"/>
        <v>1.8361753883062011E-4</v>
      </c>
      <c r="AP105" s="5">
        <f t="shared" si="309"/>
        <v>1.7217606043553718E-4</v>
      </c>
      <c r="AQ105" s="5">
        <f t="shared" si="310"/>
        <v>1.2108563801650659E-4</v>
      </c>
      <c r="AR105" s="5">
        <f t="shared" si="311"/>
        <v>4.2995140804540879E-2</v>
      </c>
      <c r="AS105" s="5">
        <f t="shared" si="312"/>
        <v>3.0848371867776714E-2</v>
      </c>
      <c r="AT105" s="5">
        <f t="shared" si="313"/>
        <v>1.1066623217014017E-2</v>
      </c>
      <c r="AU105" s="5">
        <f t="shared" si="314"/>
        <v>2.6467123333075563E-3</v>
      </c>
      <c r="AV105" s="5">
        <f t="shared" si="315"/>
        <v>4.7474414990332731E-4</v>
      </c>
      <c r="AW105" s="5">
        <f t="shared" si="316"/>
        <v>3.8193786840327365E-6</v>
      </c>
      <c r="AX105" s="5">
        <f t="shared" si="317"/>
        <v>5.5494003926752084E-6</v>
      </c>
      <c r="AY105" s="5">
        <f t="shared" si="318"/>
        <v>1.561082732306352E-5</v>
      </c>
      <c r="AZ105" s="5">
        <f t="shared" si="319"/>
        <v>2.1957140633803394E-5</v>
      </c>
      <c r="BA105" s="5">
        <f t="shared" si="320"/>
        <v>2.0588958967828655E-5</v>
      </c>
      <c r="BB105" s="5">
        <f t="shared" si="321"/>
        <v>1.4479523032463614E-5</v>
      </c>
      <c r="BC105" s="5">
        <f t="shared" si="322"/>
        <v>8.1463696178225933E-6</v>
      </c>
      <c r="BD105" s="5">
        <f t="shared" si="323"/>
        <v>2.0158025232071629E-2</v>
      </c>
      <c r="BE105" s="5">
        <f t="shared" si="324"/>
        <v>1.4463082265642831E-2</v>
      </c>
      <c r="BF105" s="5">
        <f t="shared" si="325"/>
        <v>5.1885228392794984E-3</v>
      </c>
      <c r="BG105" s="5">
        <f t="shared" si="326"/>
        <v>1.2408959012227291E-3</v>
      </c>
      <c r="BH105" s="5">
        <f t="shared" si="327"/>
        <v>2.2258107249921959E-4</v>
      </c>
      <c r="BI105" s="5">
        <f t="shared" si="328"/>
        <v>3.1939719543652824E-5</v>
      </c>
      <c r="BJ105" s="8">
        <f t="shared" si="329"/>
        <v>6.822123141910845E-2</v>
      </c>
      <c r="BK105" s="8">
        <f t="shared" si="330"/>
        <v>0.12584826940604643</v>
      </c>
      <c r="BL105" s="8">
        <f t="shared" si="331"/>
        <v>0.67232079472769002</v>
      </c>
      <c r="BM105" s="8">
        <f t="shared" si="332"/>
        <v>0.65980994546729432</v>
      </c>
      <c r="BN105" s="8">
        <f t="shared" si="333"/>
        <v>0.31523355069718029</v>
      </c>
    </row>
    <row r="106" spans="1:66" x14ac:dyDescent="0.25">
      <c r="A106" t="s">
        <v>291</v>
      </c>
      <c r="B106" t="s">
        <v>298</v>
      </c>
      <c r="C106" t="s">
        <v>309</v>
      </c>
      <c r="D106" t="s">
        <v>70</v>
      </c>
      <c r="E106">
        <f>VLOOKUP(A106,home!$A$2:$E$405,3,FALSE)</f>
        <v>1.5840000000000001</v>
      </c>
      <c r="F106">
        <f>VLOOKUP(B106,home!$B$2:$E$405,3,FALSE)</f>
        <v>1.1048</v>
      </c>
      <c r="G106">
        <f>VLOOKUP(C106,away!$B$2:$E$405,4,FALSE)</f>
        <v>0.80720000000000003</v>
      </c>
      <c r="H106">
        <f>VLOOKUP(A106,away!$A$2:$E$405,3,FALSE)</f>
        <v>1.5840000000000001</v>
      </c>
      <c r="I106">
        <f>VLOOKUP(C106,away!$B$2:$E$405,3,FALSE)</f>
        <v>0.94699999999999995</v>
      </c>
      <c r="J106">
        <f>VLOOKUP(B106,home!$B$2:$E$405,4,FALSE)</f>
        <v>0.5766</v>
      </c>
      <c r="K106" s="3">
        <f t="shared" si="278"/>
        <v>1.4126025830400002</v>
      </c>
      <c r="L106" s="3">
        <f t="shared" si="279"/>
        <v>0.86492767680000004</v>
      </c>
      <c r="M106" s="5">
        <f t="shared" si="280"/>
        <v>0.10253713433278004</v>
      </c>
      <c r="N106" s="5">
        <f t="shared" si="281"/>
        <v>0.14484422081600457</v>
      </c>
      <c r="O106" s="5">
        <f t="shared" si="282"/>
        <v>8.8687205384180956E-2</v>
      </c>
      <c r="P106" s="5">
        <f t="shared" si="283"/>
        <v>0.12527977540829302</v>
      </c>
      <c r="Q106" s="5">
        <f t="shared" si="284"/>
        <v>0.10230366023155213</v>
      </c>
      <c r="R106" s="5">
        <f t="shared" si="285"/>
        <v>3.8354009257412038E-2</v>
      </c>
      <c r="S106" s="5">
        <f t="shared" si="286"/>
        <v>3.8266678283144714E-2</v>
      </c>
      <c r="T106" s="5">
        <f t="shared" si="287"/>
        <v>8.8485267172212931E-2</v>
      </c>
      <c r="U106" s="5">
        <f t="shared" si="288"/>
        <v>5.417897254696033E-2</v>
      </c>
      <c r="V106" s="5">
        <f t="shared" si="289"/>
        <v>5.1949102170308079E-3</v>
      </c>
      <c r="W106" s="5">
        <f t="shared" si="290"/>
        <v>4.8171471565845697E-2</v>
      </c>
      <c r="X106" s="5">
        <f t="shared" si="291"/>
        <v>4.1664838989484171E-2</v>
      </c>
      <c r="Y106" s="5">
        <f t="shared" si="292"/>
        <v>1.80185361957103E-2</v>
      </c>
      <c r="Z106" s="5">
        <f t="shared" si="293"/>
        <v>1.1057814707659697E-2</v>
      </c>
      <c r="AA106" s="5">
        <f t="shared" si="294"/>
        <v>1.5620297618817794E-2</v>
      </c>
      <c r="AB106" s="5">
        <f t="shared" si="295"/>
        <v>1.1032636382097791E-2</v>
      </c>
      <c r="AC106" s="5">
        <f t="shared" si="296"/>
        <v>3.9669602962063601E-4</v>
      </c>
      <c r="AD106" s="5">
        <f t="shared" si="297"/>
        <v>1.7011786290687888E-2</v>
      </c>
      <c r="AE106" s="5">
        <f t="shared" si="298"/>
        <v>1.4713964794622763E-2</v>
      </c>
      <c r="AF106" s="5">
        <f t="shared" si="299"/>
        <v>6.3632576931650277E-3</v>
      </c>
      <c r="AG106" s="5">
        <f t="shared" si="300"/>
        <v>1.8345858978096518E-3</v>
      </c>
      <c r="AH106" s="5">
        <f t="shared" si="301"/>
        <v>2.3910524963952429E-3</v>
      </c>
      <c r="AI106" s="5">
        <f t="shared" si="302"/>
        <v>3.3776069325921611E-3</v>
      </c>
      <c r="AJ106" s="5">
        <f t="shared" si="303"/>
        <v>2.3856081387367495E-3</v>
      </c>
      <c r="AK106" s="5">
        <f t="shared" si="304"/>
        <v>1.1233054063002599E-3</v>
      </c>
      <c r="AL106" s="5">
        <f t="shared" si="305"/>
        <v>1.9387313608723286E-5</v>
      </c>
      <c r="AM106" s="5">
        <f t="shared" si="306"/>
        <v>4.8061786512700339E-3</v>
      </c>
      <c r="AN106" s="5">
        <f t="shared" si="307"/>
        <v>4.1569969351287475E-3</v>
      </c>
      <c r="AO106" s="5">
        <f t="shared" si="308"/>
        <v>1.7977508507828139E-3</v>
      </c>
      <c r="AP106" s="5">
        <f t="shared" si="309"/>
        <v>5.1830815561093428E-4</v>
      </c>
      <c r="AQ106" s="5">
        <f t="shared" si="310"/>
        <v>1.1207476722476454E-4</v>
      </c>
      <c r="AR106" s="5">
        <f t="shared" si="311"/>
        <v>4.1361749616279577E-4</v>
      </c>
      <c r="AS106" s="5">
        <f t="shared" si="312"/>
        <v>5.8427714347010268E-4</v>
      </c>
      <c r="AT106" s="5">
        <f t="shared" si="313"/>
        <v>4.1267570103854995E-4</v>
      </c>
      <c r="AU106" s="5">
        <f t="shared" si="314"/>
        <v>1.9431558708163287E-4</v>
      </c>
      <c r="AV106" s="5">
        <f t="shared" si="315"/>
        <v>6.8622675059112174E-5</v>
      </c>
      <c r="AW106" s="5">
        <f t="shared" si="316"/>
        <v>6.5798338179184881E-7</v>
      </c>
      <c r="AX106" s="5">
        <f t="shared" si="317"/>
        <v>1.1315367295559595E-3</v>
      </c>
      <c r="AY106" s="5">
        <f t="shared" si="318"/>
        <v>9.7869743470870604E-4</v>
      </c>
      <c r="AZ106" s="5">
        <f t="shared" si="319"/>
        <v>4.2325124924636034E-4</v>
      </c>
      <c r="BA106" s="5">
        <f t="shared" si="320"/>
        <v>1.2202723990445075E-4</v>
      </c>
      <c r="BB106" s="5">
        <f t="shared" si="321"/>
        <v>2.6386184279218205E-5</v>
      </c>
      <c r="BC106" s="5">
        <f t="shared" si="322"/>
        <v>4.5644282136481789E-6</v>
      </c>
      <c r="BD106" s="5">
        <f t="shared" si="323"/>
        <v>5.9624870006653298E-5</v>
      </c>
      <c r="BE106" s="5">
        <f t="shared" si="324"/>
        <v>8.422624538482268E-5</v>
      </c>
      <c r="BF106" s="5">
        <f t="shared" si="325"/>
        <v>5.9489105895180712E-5</v>
      </c>
      <c r="BG106" s="5">
        <f t="shared" si="326"/>
        <v>2.8011488216757461E-5</v>
      </c>
      <c r="BH106" s="5">
        <f t="shared" si="327"/>
        <v>9.8922751524465301E-6</v>
      </c>
      <c r="BI106" s="5">
        <f t="shared" si="328"/>
        <v>2.7947706864976751E-6</v>
      </c>
      <c r="BJ106" s="8">
        <f t="shared" si="329"/>
        <v>0.49748936227302071</v>
      </c>
      <c r="BK106" s="8">
        <f t="shared" si="330"/>
        <v>0.27267327901918664</v>
      </c>
      <c r="BL106" s="8">
        <f t="shared" si="331"/>
        <v>0.21906824152164781</v>
      </c>
      <c r="BM106" s="8">
        <f t="shared" si="332"/>
        <v>0.39730465263996528</v>
      </c>
      <c r="BN106" s="8">
        <f t="shared" si="333"/>
        <v>0.60200600543022276</v>
      </c>
    </row>
    <row r="107" spans="1:66" x14ac:dyDescent="0.25">
      <c r="A107" t="s">
        <v>291</v>
      </c>
      <c r="B107" t="s">
        <v>315</v>
      </c>
      <c r="C107" t="s">
        <v>316</v>
      </c>
      <c r="D107" t="s">
        <v>70</v>
      </c>
      <c r="E107">
        <f>VLOOKUP(A107,home!$A$2:$E$405,3,FALSE)</f>
        <v>1.5840000000000001</v>
      </c>
      <c r="F107">
        <f>VLOOKUP(B107,home!$B$2:$E$405,3,FALSE)</f>
        <v>1.0330999999999999</v>
      </c>
      <c r="G107">
        <f>VLOOKUP(C107,away!$B$2:$E$405,4,FALSE)</f>
        <v>1.0249999999999999</v>
      </c>
      <c r="H107">
        <f>VLOOKUP(A107,away!$A$2:$E$405,3,FALSE)</f>
        <v>1.5840000000000001</v>
      </c>
      <c r="I107">
        <f>VLOOKUP(C107,away!$B$2:$E$405,3,FALSE)</f>
        <v>1.1924999999999999</v>
      </c>
      <c r="J107">
        <f>VLOOKUP(B107,home!$B$2:$E$405,4,FALSE)</f>
        <v>0.75480000000000003</v>
      </c>
      <c r="K107" s="3">
        <f t="shared" si="278"/>
        <v>1.6773411599999997</v>
      </c>
      <c r="L107" s="3">
        <f t="shared" si="279"/>
        <v>1.425756816</v>
      </c>
      <c r="M107" s="5">
        <f t="shared" si="280"/>
        <v>4.4909857001510317E-2</v>
      </c>
      <c r="N107" s="5">
        <f t="shared" si="281"/>
        <v>7.5329151638347427E-2</v>
      </c>
      <c r="O107" s="5">
        <f t="shared" si="282"/>
        <v>6.4030534725488655E-2</v>
      </c>
      <c r="P107" s="5">
        <f t="shared" si="283"/>
        <v>0.10740105139187139</v>
      </c>
      <c r="Q107" s="5">
        <f t="shared" si="284"/>
        <v>6.3176343295440779E-2</v>
      </c>
      <c r="R107" s="5">
        <f t="shared" si="285"/>
        <v>4.5645985658495078E-2</v>
      </c>
      <c r="S107" s="5">
        <f t="shared" si="286"/>
        <v>6.4211882481007926E-2</v>
      </c>
      <c r="T107" s="5">
        <f t="shared" si="287"/>
        <v>9.0074102063430583E-2</v>
      </c>
      <c r="U107" s="5">
        <f t="shared" si="288"/>
        <v>7.6563890533763487E-2</v>
      </c>
      <c r="V107" s="5">
        <f t="shared" si="289"/>
        <v>1.7062385633909615E-2</v>
      </c>
      <c r="W107" s="5">
        <f t="shared" si="290"/>
        <v>3.5322760315910945E-2</v>
      </c>
      <c r="X107" s="5">
        <f t="shared" si="291"/>
        <v>5.0361666280344337E-2</v>
      </c>
      <c r="Y107" s="5">
        <f t="shared" si="292"/>
        <v>3.5901744482159159E-2</v>
      </c>
      <c r="Z107" s="5">
        <f t="shared" si="293"/>
        <v>2.1693358391879216E-2</v>
      </c>
      <c r="AA107" s="5">
        <f t="shared" si="294"/>
        <v>3.6387162929330405E-2</v>
      </c>
      <c r="AB107" s="5">
        <f t="shared" si="295"/>
        <v>3.0516843038496031E-2</v>
      </c>
      <c r="AC107" s="5">
        <f t="shared" si="296"/>
        <v>2.550272755647255E-3</v>
      </c>
      <c r="AD107" s="5">
        <f t="shared" si="297"/>
        <v>1.4812079940673002E-2</v>
      </c>
      <c r="AE107" s="5">
        <f t="shared" si="298"/>
        <v>2.1118423934551406E-2</v>
      </c>
      <c r="AF107" s="5">
        <f t="shared" si="299"/>
        <v>1.5054868433932106E-2</v>
      </c>
      <c r="AG107" s="5">
        <f t="shared" si="300"/>
        <v>7.1548604278873192E-3</v>
      </c>
      <c r="AH107" s="5">
        <f t="shared" si="301"/>
        <v>7.7323633972881467E-3</v>
      </c>
      <c r="AI107" s="5">
        <f t="shared" si="302"/>
        <v>1.2969811390348838E-2</v>
      </c>
      <c r="AJ107" s="5">
        <f t="shared" si="303"/>
        <v>1.0877399241234464E-2</v>
      </c>
      <c r="AK107" s="5">
        <f t="shared" si="304"/>
        <v>6.0817031536917771E-3</v>
      </c>
      <c r="AL107" s="5">
        <f t="shared" si="305"/>
        <v>2.4395711193945602E-4</v>
      </c>
      <c r="AM107" s="5">
        <f t="shared" si="306"/>
        <v>4.9689822699402362E-3</v>
      </c>
      <c r="AN107" s="5">
        <f t="shared" si="307"/>
        <v>7.084560339950443E-3</v>
      </c>
      <c r="AO107" s="5">
        <f t="shared" si="308"/>
        <v>5.0504300965238114E-3</v>
      </c>
      <c r="AP107" s="5">
        <f t="shared" si="309"/>
        <v>2.4002283779501221E-3</v>
      </c>
      <c r="AQ107" s="5">
        <f t="shared" si="310"/>
        <v>8.5553549245475258E-4</v>
      </c>
      <c r="AR107" s="5">
        <f t="shared" si="311"/>
        <v>2.204893963494498E-3</v>
      </c>
      <c r="AS107" s="5">
        <f t="shared" si="312"/>
        <v>3.6983593984048582E-3</v>
      </c>
      <c r="AT107" s="5">
        <f t="shared" si="313"/>
        <v>3.1017052217086533E-3</v>
      </c>
      <c r="AU107" s="5">
        <f t="shared" si="314"/>
        <v>1.7342059448529495E-3</v>
      </c>
      <c r="AV107" s="5">
        <f t="shared" si="315"/>
        <v>7.2721375280463524E-4</v>
      </c>
      <c r="AW107" s="5">
        <f t="shared" si="316"/>
        <v>1.6206074955351927E-5</v>
      </c>
      <c r="AX107" s="5">
        <f t="shared" si="317"/>
        <v>1.3891130807801653E-3</v>
      </c>
      <c r="AY107" s="5">
        <f t="shared" si="318"/>
        <v>1.9805374431170792E-3</v>
      </c>
      <c r="AZ107" s="5">
        <f t="shared" si="319"/>
        <v>1.4118823794336943E-3</v>
      </c>
      <c r="BA107" s="5">
        <f t="shared" si="320"/>
        <v>6.7100030862262967E-4</v>
      </c>
      <c r="BB107" s="5">
        <f t="shared" si="321"/>
        <v>2.3917081588920443E-4</v>
      </c>
      <c r="BC107" s="5">
        <f t="shared" si="322"/>
        <v>6.8199884188462859E-5</v>
      </c>
      <c r="BD107" s="5">
        <f t="shared" si="323"/>
        <v>5.2394043283492261E-4</v>
      </c>
      <c r="BE107" s="5">
        <f t="shared" si="324"/>
        <v>8.7882685338223096E-4</v>
      </c>
      <c r="BF107" s="5">
        <f t="shared" si="325"/>
        <v>7.3704622684565054E-4</v>
      </c>
      <c r="BG107" s="5">
        <f t="shared" si="326"/>
        <v>4.1209265770363545E-4</v>
      </c>
      <c r="BH107" s="5">
        <f t="shared" si="327"/>
        <v>1.7280499412502463E-4</v>
      </c>
      <c r="BI107" s="5">
        <f t="shared" si="328"/>
        <v>5.7970585859892394E-5</v>
      </c>
      <c r="BJ107" s="8">
        <f t="shared" si="329"/>
        <v>0.43442564130152755</v>
      </c>
      <c r="BK107" s="8">
        <f t="shared" si="330"/>
        <v>0.23835994381900302</v>
      </c>
      <c r="BL107" s="8">
        <f t="shared" si="331"/>
        <v>0.30505475410015404</v>
      </c>
      <c r="BM107" s="8">
        <f t="shared" si="332"/>
        <v>0.59707644253324832</v>
      </c>
      <c r="BN107" s="8">
        <f t="shared" si="333"/>
        <v>0.40049292371115364</v>
      </c>
    </row>
    <row r="108" spans="1:66" x14ac:dyDescent="0.25">
      <c r="A108" t="s">
        <v>339</v>
      </c>
      <c r="B108" t="s">
        <v>72</v>
      </c>
      <c r="C108" t="s">
        <v>86</v>
      </c>
      <c r="D108" t="s">
        <v>353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0.87570000000000003</v>
      </c>
      <c r="H108">
        <f>VLOOKUP(A108,away!$A$2:$E$405,3,FALSE)</f>
        <v>1.3068</v>
      </c>
      <c r="I108">
        <f>VLOOKUP(C108,away!$B$2:$E$405,3,FALSE)</f>
        <v>0.76519999999999999</v>
      </c>
      <c r="J108">
        <f>VLOOKUP(B108,home!$B$2:$E$405,4,FALSE)</f>
        <v>0.75060000000000004</v>
      </c>
      <c r="K108" s="3">
        <f t="shared" si="278"/>
        <v>1.0007469826200002</v>
      </c>
      <c r="L108" s="3">
        <f t="shared" si="279"/>
        <v>0.75057249801600001</v>
      </c>
      <c r="M108" s="5">
        <f t="shared" si="280"/>
        <v>0.17354480330325942</v>
      </c>
      <c r="N108" s="5">
        <f t="shared" si="281"/>
        <v>0.1736744382551183</v>
      </c>
      <c r="O108" s="5">
        <f t="shared" si="282"/>
        <v>0.13025795653302277</v>
      </c>
      <c r="P108" s="5">
        <f t="shared" si="283"/>
        <v>0.1303552569626697</v>
      </c>
      <c r="Q108" s="5">
        <f t="shared" si="284"/>
        <v>8.6902085021016581E-2</v>
      </c>
      <c r="R108" s="5">
        <f t="shared" si="285"/>
        <v>4.8884019910725225E-2</v>
      </c>
      <c r="S108" s="5">
        <f t="shared" si="286"/>
        <v>2.4478539106858554E-2</v>
      </c>
      <c r="T108" s="5">
        <f t="shared" si="287"/>
        <v>6.5226315037023225E-2</v>
      </c>
      <c r="U108" s="5">
        <f t="shared" si="288"/>
        <v>4.8920535423994285E-2</v>
      </c>
      <c r="V108" s="5">
        <f t="shared" si="289"/>
        <v>2.0429602773138927E-3</v>
      </c>
      <c r="W108" s="5">
        <f t="shared" si="290"/>
        <v>2.8988999789389687E-2</v>
      </c>
      <c r="X108" s="5">
        <f t="shared" si="291"/>
        <v>2.1758345986907516E-2</v>
      </c>
      <c r="Y108" s="5">
        <f t="shared" si="292"/>
        <v>8.1656080500447908E-3</v>
      </c>
      <c r="Z108" s="5">
        <f t="shared" si="293"/>
        <v>1.2230333645818972E-2</v>
      </c>
      <c r="AA108" s="5">
        <f t="shared" si="294"/>
        <v>1.2239469492489203E-2</v>
      </c>
      <c r="AB108" s="5">
        <f t="shared" si="295"/>
        <v>6.1243060817390569E-3</v>
      </c>
      <c r="AC108" s="5">
        <f t="shared" si="296"/>
        <v>9.5908450888765971E-5</v>
      </c>
      <c r="AD108" s="5">
        <f t="shared" si="297"/>
        <v>7.252663517100885E-3</v>
      </c>
      <c r="AE108" s="5">
        <f t="shared" si="298"/>
        <v>5.4436497732999198E-3</v>
      </c>
      <c r="AF108" s="5">
        <f t="shared" si="299"/>
        <v>2.0429269043349763E-3</v>
      </c>
      <c r="AG108" s="5">
        <f t="shared" si="300"/>
        <v>5.1112158328359906E-4</v>
      </c>
      <c r="AH108" s="5">
        <f t="shared" si="301"/>
        <v>2.2949380190278694E-3</v>
      </c>
      <c r="AI108" s="5">
        <f t="shared" si="302"/>
        <v>2.2966522978420611E-3</v>
      </c>
      <c r="AJ108" s="5">
        <f t="shared" si="303"/>
        <v>1.1491839285963663E-3</v>
      </c>
      <c r="AK108" s="5">
        <f t="shared" si="304"/>
        <v>3.8334744967273712E-4</v>
      </c>
      <c r="AL108" s="5">
        <f t="shared" si="305"/>
        <v>2.8816007215496677E-6</v>
      </c>
      <c r="AM108" s="5">
        <f t="shared" si="306"/>
        <v>1.4516162261393748E-3</v>
      </c>
      <c r="AN108" s="5">
        <f t="shared" si="307"/>
        <v>1.0895432170139891E-3</v>
      </c>
      <c r="AO108" s="5">
        <f t="shared" si="308"/>
        <v>4.088905870452893E-4</v>
      </c>
      <c r="AP108" s="5">
        <f t="shared" si="309"/>
        <v>1.0230067644460383E-4</v>
      </c>
      <c r="AQ108" s="5">
        <f t="shared" si="310"/>
        <v>1.9196018566938216E-5</v>
      </c>
      <c r="AR108" s="5">
        <f t="shared" si="311"/>
        <v>3.4450347234672783E-4</v>
      </c>
      <c r="AS108" s="5">
        <f t="shared" si="312"/>
        <v>3.4476081045310057E-4</v>
      </c>
      <c r="AT108" s="5">
        <f t="shared" si="313"/>
        <v>1.7250917039328309E-4</v>
      </c>
      <c r="AU108" s="5">
        <f t="shared" si="314"/>
        <v>5.7546010581785842E-5</v>
      </c>
      <c r="AV108" s="5">
        <f t="shared" si="315"/>
        <v>1.4397249112885191E-5</v>
      </c>
      <c r="AW108" s="5">
        <f t="shared" si="316"/>
        <v>6.0124051761278924E-8</v>
      </c>
      <c r="AX108" s="5">
        <f t="shared" si="317"/>
        <v>2.421167597052017E-4</v>
      </c>
      <c r="AY108" s="5">
        <f t="shared" si="318"/>
        <v>1.8172618114347284E-4</v>
      </c>
      <c r="AZ108" s="5">
        <f t="shared" si="319"/>
        <v>6.8199336867882265E-5</v>
      </c>
      <c r="BA108" s="5">
        <f t="shared" si="320"/>
        <v>1.7062848878653693E-5</v>
      </c>
      <c r="BB108" s="5">
        <f t="shared" si="321"/>
        <v>3.2017262765301514E-6</v>
      </c>
      <c r="BC108" s="5">
        <f t="shared" si="322"/>
        <v>4.8062553786774057E-7</v>
      </c>
      <c r="BD108" s="5">
        <f t="shared" si="323"/>
        <v>4.3095805302411561E-5</v>
      </c>
      <c r="BE108" s="5">
        <f t="shared" si="324"/>
        <v>4.312799711996738E-5</v>
      </c>
      <c r="BF108" s="5">
        <f t="shared" si="325"/>
        <v>2.1580106492125705E-5</v>
      </c>
      <c r="BG108" s="5">
        <f t="shared" si="326"/>
        <v>7.1987421522043584E-6</v>
      </c>
      <c r="BH108" s="5">
        <f t="shared" si="327"/>
        <v>1.8010298718694789E-6</v>
      </c>
      <c r="BI108" s="5">
        <f t="shared" si="328"/>
        <v>3.6047504197637352E-7</v>
      </c>
      <c r="BJ108" s="8">
        <f t="shared" si="329"/>
        <v>0.40355048812113936</v>
      </c>
      <c r="BK108" s="8">
        <f t="shared" si="330"/>
        <v>0.33070207588285527</v>
      </c>
      <c r="BL108" s="8">
        <f t="shared" si="331"/>
        <v>0.25360129000597786</v>
      </c>
      <c r="BM108" s="8">
        <f t="shared" si="332"/>
        <v>0.25628396161288775</v>
      </c>
      <c r="BN108" s="8">
        <f t="shared" si="333"/>
        <v>0.74361855998581194</v>
      </c>
    </row>
    <row r="109" spans="1:66" x14ac:dyDescent="0.25">
      <c r="A109" t="s">
        <v>340</v>
      </c>
      <c r="B109" t="s">
        <v>119</v>
      </c>
      <c r="C109" t="s">
        <v>118</v>
      </c>
      <c r="D109" t="s">
        <v>353</v>
      </c>
      <c r="E109">
        <f>VLOOKUP(A109,home!$A$2:$E$405,3,FALSE)</f>
        <v>1.1721999999999999</v>
      </c>
      <c r="F109">
        <f>VLOOKUP(B109,home!$B$2:$E$405,3,FALSE)</f>
        <v>0.97499999999999998</v>
      </c>
      <c r="G109">
        <f>VLOOKUP(C109,away!$B$2:$E$405,4,FALSE)</f>
        <v>1.3482000000000001</v>
      </c>
      <c r="H109">
        <f>VLOOKUP(A109,away!$A$2:$E$405,3,FALSE)</f>
        <v>1.1721999999999999</v>
      </c>
      <c r="I109">
        <f>VLOOKUP(C109,away!$B$2:$E$405,3,FALSE)</f>
        <v>0.73119999999999996</v>
      </c>
      <c r="J109">
        <f>VLOOKUP(B109,home!$B$2:$E$405,4,FALSE)</f>
        <v>1.4830000000000001</v>
      </c>
      <c r="K109" s="3">
        <f t="shared" si="278"/>
        <v>1.5408510390000001</v>
      </c>
      <c r="L109" s="3">
        <f t="shared" si="279"/>
        <v>1.2710980451199998</v>
      </c>
      <c r="M109" s="5">
        <f t="shared" si="280"/>
        <v>6.008776208073871E-2</v>
      </c>
      <c r="N109" s="5">
        <f t="shared" si="281"/>
        <v>9.2586290633291046E-2</v>
      </c>
      <c r="O109" s="5">
        <f t="shared" si="282"/>
        <v>7.6377436916462635E-2</v>
      </c>
      <c r="P109" s="5">
        <f t="shared" si="283"/>
        <v>0.1176862530288884</v>
      </c>
      <c r="Q109" s="5">
        <f t="shared" si="284"/>
        <v>7.1330841059731254E-2</v>
      </c>
      <c r="R109" s="5">
        <f t="shared" si="285"/>
        <v>4.8541605377895883E-2</v>
      </c>
      <c r="S109" s="5">
        <f t="shared" si="286"/>
        <v>5.7624271866580382E-2</v>
      </c>
      <c r="T109" s="5">
        <f t="shared" si="287"/>
        <v>9.0668492627789823E-2</v>
      </c>
      <c r="U109" s="5">
        <f t="shared" si="288"/>
        <v>7.4795383081258854E-2</v>
      </c>
      <c r="V109" s="5">
        <f t="shared" si="289"/>
        <v>1.2540147582397068E-2</v>
      </c>
      <c r="W109" s="5">
        <f t="shared" si="290"/>
        <v>3.6636733519876924E-2</v>
      </c>
      <c r="X109" s="5">
        <f t="shared" si="291"/>
        <v>4.6568880356697928E-2</v>
      </c>
      <c r="Y109" s="5">
        <f t="shared" si="292"/>
        <v>2.9596806392412949E-2</v>
      </c>
      <c r="Z109" s="5">
        <f t="shared" si="293"/>
        <v>2.0567046567609968E-2</v>
      </c>
      <c r="AA109" s="5">
        <f t="shared" si="294"/>
        <v>3.1690755072863203E-2</v>
      </c>
      <c r="AB109" s="5">
        <f t="shared" si="295"/>
        <v>2.44153664403579E-2</v>
      </c>
      <c r="AC109" s="5">
        <f t="shared" si="296"/>
        <v>1.5350494533922089E-3</v>
      </c>
      <c r="AD109" s="5">
        <f t="shared" si="297"/>
        <v>1.4112937227417126E-2</v>
      </c>
      <c r="AE109" s="5">
        <f t="shared" si="298"/>
        <v>1.7938926920671179E-2</v>
      </c>
      <c r="AF109" s="5">
        <f t="shared" si="299"/>
        <v>1.1401067470207837E-2</v>
      </c>
      <c r="AG109" s="5">
        <f t="shared" si="300"/>
        <v>4.8306248578874663E-3</v>
      </c>
      <c r="AH109" s="5">
        <f t="shared" si="301"/>
        <v>6.5356831714952586E-3</v>
      </c>
      <c r="AI109" s="5">
        <f t="shared" si="302"/>
        <v>1.0070514205373285E-2</v>
      </c>
      <c r="AJ109" s="5">
        <f t="shared" si="303"/>
        <v>7.7585811383068448E-3</v>
      </c>
      <c r="AK109" s="5">
        <f t="shared" si="304"/>
        <v>3.9849392693753014E-3</v>
      </c>
      <c r="AL109" s="5">
        <f t="shared" si="305"/>
        <v>1.2026024077317493E-4</v>
      </c>
      <c r="AM109" s="5">
        <f t="shared" si="306"/>
        <v>4.3491867980414911E-3</v>
      </c>
      <c r="AN109" s="5">
        <f t="shared" si="307"/>
        <v>5.5282428368522516E-3</v>
      </c>
      <c r="AO109" s="5">
        <f t="shared" si="308"/>
        <v>3.5134693314357694E-3</v>
      </c>
      <c r="AP109" s="5">
        <f t="shared" si="309"/>
        <v>1.4886546662590261E-3</v>
      </c>
      <c r="AQ109" s="5">
        <f t="shared" si="310"/>
        <v>4.7305650903515346E-4</v>
      </c>
      <c r="AR109" s="5">
        <f t="shared" si="311"/>
        <v>1.6614988205622596E-3</v>
      </c>
      <c r="AS109" s="5">
        <f t="shared" si="312"/>
        <v>2.5601221839606321E-3</v>
      </c>
      <c r="AT109" s="5">
        <f t="shared" si="313"/>
        <v>1.972383463561345E-3</v>
      </c>
      <c r="AU109" s="5">
        <f t="shared" si="314"/>
        <v>1.0130497030449725E-3</v>
      </c>
      <c r="AV109" s="5">
        <f t="shared" si="315"/>
        <v>3.9023967187387193E-4</v>
      </c>
      <c r="AW109" s="5">
        <f t="shared" si="316"/>
        <v>6.5427341584546836E-6</v>
      </c>
      <c r="AX109" s="5">
        <f t="shared" si="317"/>
        <v>1.1169081660945528E-3</v>
      </c>
      <c r="AY109" s="5">
        <f t="shared" si="318"/>
        <v>1.4196997865013501E-3</v>
      </c>
      <c r="AZ109" s="5">
        <f t="shared" si="319"/>
        <v>9.0228881163957359E-4</v>
      </c>
      <c r="BA109" s="5">
        <f t="shared" si="320"/>
        <v>3.8229918153623652E-4</v>
      </c>
      <c r="BB109" s="5">
        <f t="shared" si="321"/>
        <v>1.2148493557542154E-4</v>
      </c>
      <c r="BC109" s="5">
        <f t="shared" si="322"/>
        <v>3.0883852824289468E-5</v>
      </c>
      <c r="BD109" s="5">
        <f t="shared" si="323"/>
        <v>3.5198798379764535E-4</v>
      </c>
      <c r="BE109" s="5">
        <f t="shared" si="324"/>
        <v>5.4236105055011704E-4</v>
      </c>
      <c r="BF109" s="5">
        <f t="shared" si="325"/>
        <v>4.1784879412663979E-4</v>
      </c>
      <c r="BG109" s="5">
        <f t="shared" si="326"/>
        <v>2.1461424952497665E-4</v>
      </c>
      <c r="BH109" s="5">
        <f t="shared" si="327"/>
        <v>8.267214734119141E-5</v>
      </c>
      <c r="BI109" s="5">
        <f t="shared" si="328"/>
        <v>2.5477092825407175E-5</v>
      </c>
      <c r="BJ109" s="8">
        <f t="shared" si="329"/>
        <v>0.43499777594177874</v>
      </c>
      <c r="BK109" s="8">
        <f t="shared" si="330"/>
        <v>0.25101344403927123</v>
      </c>
      <c r="BL109" s="8">
        <f t="shared" si="331"/>
        <v>0.29340251983455828</v>
      </c>
      <c r="BM109" s="8">
        <f t="shared" si="332"/>
        <v>0.53195744023386737</v>
      </c>
      <c r="BN109" s="8">
        <f t="shared" si="333"/>
        <v>0.46661018909700791</v>
      </c>
    </row>
    <row r="110" spans="1:66" x14ac:dyDescent="0.25">
      <c r="A110" t="s">
        <v>344</v>
      </c>
      <c r="B110" t="s">
        <v>181</v>
      </c>
      <c r="C110" t="s">
        <v>187</v>
      </c>
      <c r="D110" t="s">
        <v>353</v>
      </c>
      <c r="E110">
        <f>VLOOKUP(A110,home!$A$2:$E$405,3,FALSE)</f>
        <v>1.3012999999999999</v>
      </c>
      <c r="F110">
        <f>VLOOKUP(B110,home!$B$2:$E$405,3,FALSE)</f>
        <v>0.6986</v>
      </c>
      <c r="G110">
        <f>VLOOKUP(C110,away!$B$2:$E$405,4,FALSE)</f>
        <v>1.0687</v>
      </c>
      <c r="H110">
        <f>VLOOKUP(A110,away!$A$2:$E$405,3,FALSE)</f>
        <v>1.3012999999999999</v>
      </c>
      <c r="I110">
        <f>VLOOKUP(C110,away!$B$2:$E$405,3,FALSE)</f>
        <v>0.51229999999999998</v>
      </c>
      <c r="J110">
        <f>VLOOKUP(B110,home!$B$2:$E$405,4,FALSE)</f>
        <v>1.2491000000000001</v>
      </c>
      <c r="K110" s="3">
        <f t="shared" si="278"/>
        <v>0.97154253796599988</v>
      </c>
      <c r="L110" s="3">
        <f t="shared" si="279"/>
        <v>0.83271999710899991</v>
      </c>
      <c r="M110" s="5">
        <f t="shared" si="280"/>
        <v>0.1645957954560234</v>
      </c>
      <c r="N110" s="5">
        <f t="shared" si="281"/>
        <v>0.15991181685587755</v>
      </c>
      <c r="O110" s="5">
        <f t="shared" si="282"/>
        <v>0.13706221031629337</v>
      </c>
      <c r="P110" s="5">
        <f t="shared" si="283"/>
        <v>0.1331617676699213</v>
      </c>
      <c r="Q110" s="5">
        <f t="shared" si="284"/>
        <v>7.7680566199456694E-2</v>
      </c>
      <c r="R110" s="5">
        <f t="shared" si="285"/>
        <v>5.7067221689168453E-2</v>
      </c>
      <c r="S110" s="5">
        <f t="shared" si="286"/>
        <v>2.6932729842597536E-2</v>
      </c>
      <c r="T110" s="5">
        <f t="shared" si="287"/>
        <v>6.4686160861037068E-2</v>
      </c>
      <c r="U110" s="5">
        <f t="shared" si="288"/>
        <v>5.5443233394563071E-2</v>
      </c>
      <c r="V110" s="5">
        <f t="shared" si="289"/>
        <v>2.4210216873539257E-3</v>
      </c>
      <c r="W110" s="5">
        <f t="shared" si="290"/>
        <v>2.5156658145352014E-2</v>
      </c>
      <c r="X110" s="5">
        <f t="shared" si="291"/>
        <v>2.0948452298069631E-2</v>
      </c>
      <c r="Y110" s="5">
        <f t="shared" si="292"/>
        <v>8.72209756854328E-3</v>
      </c>
      <c r="Z110" s="5">
        <f t="shared" si="293"/>
        <v>1.5840338893341008E-2</v>
      </c>
      <c r="AA110" s="5">
        <f t="shared" si="294"/>
        <v>1.5389563050678061E-2</v>
      </c>
      <c r="AB110" s="5">
        <f t="shared" si="295"/>
        <v>7.4758075722217675E-3</v>
      </c>
      <c r="AC110" s="5">
        <f t="shared" si="296"/>
        <v>1.2241637406429056E-4</v>
      </c>
      <c r="AD110" s="5">
        <f t="shared" si="297"/>
        <v>6.1101908753195848E-3</v>
      </c>
      <c r="AE110" s="5">
        <f t="shared" si="298"/>
        <v>5.088078128031563E-3</v>
      </c>
      <c r="AF110" s="5">
        <f t="shared" si="299"/>
        <v>2.1184722020324035E-3</v>
      </c>
      <c r="AG110" s="5">
        <f t="shared" si="300"/>
        <v>5.8803138865064013E-4</v>
      </c>
      <c r="AH110" s="5">
        <f t="shared" si="301"/>
        <v>3.2976417393671253E-3</v>
      </c>
      <c r="AI110" s="5">
        <f t="shared" si="302"/>
        <v>3.2037992247673512E-3</v>
      </c>
      <c r="AJ110" s="5">
        <f t="shared" si="303"/>
        <v>1.5563136149819874E-3</v>
      </c>
      <c r="AK110" s="5">
        <f t="shared" si="304"/>
        <v>5.0400829312354672E-4</v>
      </c>
      <c r="AL110" s="5">
        <f t="shared" si="305"/>
        <v>3.9615059952120301E-6</v>
      </c>
      <c r="AM110" s="5">
        <f t="shared" si="306"/>
        <v>1.187262070092937E-3</v>
      </c>
      <c r="AN110" s="5">
        <f t="shared" si="307"/>
        <v>9.8865686757541589E-4</v>
      </c>
      <c r="AO110" s="5">
        <f t="shared" si="308"/>
        <v>4.1163717195459647E-4</v>
      </c>
      <c r="AP110" s="5">
        <f t="shared" si="309"/>
        <v>1.1425950154666285E-4</v>
      </c>
      <c r="AQ110" s="5">
        <f t="shared" si="310"/>
        <v>2.3786542949403213E-5</v>
      </c>
      <c r="AR110" s="5">
        <f t="shared" si="311"/>
        <v>5.4920244393446215E-4</v>
      </c>
      <c r="AS110" s="5">
        <f t="shared" si="312"/>
        <v>5.3357353623721703E-4</v>
      </c>
      <c r="AT110" s="5">
        <f t="shared" si="313"/>
        <v>2.591946937936996E-4</v>
      </c>
      <c r="AU110" s="5">
        <f t="shared" si="314"/>
        <v>8.3939556878550377E-5</v>
      </c>
      <c r="AV110" s="5">
        <f t="shared" si="315"/>
        <v>2.0387712531382061E-5</v>
      </c>
      <c r="AW110" s="5">
        <f t="shared" si="316"/>
        <v>8.9026362951720683E-8</v>
      </c>
      <c r="AX110" s="5">
        <f t="shared" si="317"/>
        <v>1.9224593413480972E-4</v>
      </c>
      <c r="AY110" s="5">
        <f t="shared" si="318"/>
        <v>1.6008703371695577E-4</v>
      </c>
      <c r="AZ110" s="5">
        <f t="shared" si="319"/>
        <v>6.6653837126985868E-5</v>
      </c>
      <c r="BA110" s="5">
        <f t="shared" si="320"/>
        <v>1.8501327686562477E-5</v>
      </c>
      <c r="BB110" s="5">
        <f t="shared" si="321"/>
        <v>3.851606384416741E-6</v>
      </c>
      <c r="BC110" s="5">
        <f t="shared" si="322"/>
        <v>6.4146193145930297E-7</v>
      </c>
      <c r="BD110" s="5">
        <f t="shared" si="323"/>
        <v>7.6221976254226806E-5</v>
      </c>
      <c r="BE110" s="5">
        <f t="shared" si="324"/>
        <v>7.4052892258815676E-5</v>
      </c>
      <c r="BF110" s="5">
        <f t="shared" si="325"/>
        <v>3.5972767444426253E-5</v>
      </c>
      <c r="BG110" s="5">
        <f t="shared" si="326"/>
        <v>1.1649691260206195E-5</v>
      </c>
      <c r="BH110" s="5">
        <f t="shared" si="327"/>
        <v>2.8295426533652637E-6</v>
      </c>
      <c r="BI110" s="5">
        <f t="shared" si="328"/>
        <v>5.4980421014670763E-7</v>
      </c>
      <c r="BJ110" s="8">
        <f t="shared" si="329"/>
        <v>0.37417810787747074</v>
      </c>
      <c r="BK110" s="8">
        <f t="shared" si="330"/>
        <v>0.32739777956967259</v>
      </c>
      <c r="BL110" s="8">
        <f t="shared" si="331"/>
        <v>0.28264737351262131</v>
      </c>
      <c r="BM110" s="8">
        <f t="shared" si="332"/>
        <v>0.27042422365901081</v>
      </c>
      <c r="BN110" s="8">
        <f t="shared" si="333"/>
        <v>0.7294793781867408</v>
      </c>
    </row>
    <row r="111" spans="1:66" s="15" customFormat="1" x14ac:dyDescent="0.25">
      <c r="A111" s="15" t="s">
        <v>345</v>
      </c>
      <c r="B111" s="15" t="s">
        <v>203</v>
      </c>
      <c r="C111" s="15" t="s">
        <v>206</v>
      </c>
      <c r="D111" s="15" t="s">
        <v>353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1.2782</v>
      </c>
      <c r="H111" s="15">
        <f>VLOOKUP(A111,away!$A$2:$E$405,3,FALSE)</f>
        <v>1.3976999999999999</v>
      </c>
      <c r="I111" s="15">
        <f>VLOOKUP(C111,away!$B$2:$E$405,3,FALSE)</f>
        <v>0.96799999999999997</v>
      </c>
      <c r="J111" s="15">
        <f>VLOOKUP(B111,home!$B$2:$E$405,4,FALSE)</f>
        <v>0.77300000000000002</v>
      </c>
      <c r="K111" s="19">
        <f t="shared" si="278"/>
        <v>2.2078063050119998</v>
      </c>
      <c r="L111" s="19">
        <f t="shared" si="279"/>
        <v>1.0458485927999999</v>
      </c>
      <c r="M111" s="20">
        <f t="shared" si="280"/>
        <v>3.863275072745484E-2</v>
      </c>
      <c r="N111" s="20">
        <f t="shared" si="281"/>
        <v>8.5293630636031723E-2</v>
      </c>
      <c r="O111" s="20">
        <f t="shared" si="282"/>
        <v>4.0404007984301819E-2</v>
      </c>
      <c r="P111" s="20">
        <f t="shared" si="283"/>
        <v>8.9204223575496747E-2</v>
      </c>
      <c r="Q111" s="20">
        <f t="shared" si="284"/>
        <v>9.4155907747797765E-2</v>
      </c>
      <c r="R111" s="20">
        <f t="shared" si="285"/>
        <v>2.1128237446931007E-2</v>
      </c>
      <c r="S111" s="20">
        <f t="shared" si="286"/>
        <v>5.149383200697244E-2</v>
      </c>
      <c r="T111" s="20">
        <f t="shared" si="287"/>
        <v>9.8472823621840899E-2</v>
      </c>
      <c r="U111" s="20">
        <f t="shared" si="288"/>
        <v>4.6647055849124916E-2</v>
      </c>
      <c r="V111" s="20">
        <f t="shared" si="289"/>
        <v>1.3211206716851583E-2</v>
      </c>
      <c r="W111" s="20">
        <f t="shared" si="290"/>
        <v>6.9292668926572015E-2</v>
      </c>
      <c r="X111" s="20">
        <f t="shared" si="291"/>
        <v>7.2469640288211637E-2</v>
      </c>
      <c r="Y111" s="20">
        <f t="shared" si="292"/>
        <v>3.7896135658074148E-2</v>
      </c>
      <c r="Z111" s="20">
        <f t="shared" si="293"/>
        <v>7.3656458007390182E-3</v>
      </c>
      <c r="AA111" s="20">
        <f t="shared" si="294"/>
        <v>1.6261919239356767E-2</v>
      </c>
      <c r="AB111" s="20">
        <f t="shared" si="295"/>
        <v>1.7951583914123905E-2</v>
      </c>
      <c r="AC111" s="20">
        <f t="shared" si="296"/>
        <v>1.906567962870006E-3</v>
      </c>
      <c r="AD111" s="20">
        <f t="shared" si="297"/>
        <v>3.8246197836798709E-2</v>
      </c>
      <c r="AE111" s="20">
        <f t="shared" si="298"/>
        <v>3.9999732187566334E-2</v>
      </c>
      <c r="AF111" s="20">
        <f t="shared" si="299"/>
        <v>2.0916831810371551E-2</v>
      </c>
      <c r="AG111" s="20">
        <f t="shared" si="300"/>
        <v>7.2919463715704538E-3</v>
      </c>
      <c r="AH111" s="20">
        <f t="shared" si="301"/>
        <v>1.9258375739415327E-3</v>
      </c>
      <c r="AI111" s="20">
        <f t="shared" si="302"/>
        <v>4.2518763381771294E-3</v>
      </c>
      <c r="AJ111" s="20">
        <f t="shared" si="303"/>
        <v>4.6936596937794004E-3</v>
      </c>
      <c r="AK111" s="20">
        <f t="shared" si="304"/>
        <v>3.4542304885022833E-3</v>
      </c>
      <c r="AL111" s="20">
        <f t="shared" si="305"/>
        <v>1.7609299013841148E-4</v>
      </c>
      <c r="AM111" s="20">
        <f t="shared" si="306"/>
        <v>1.6888039345364095E-2</v>
      </c>
      <c r="AN111" s="20">
        <f t="shared" si="307"/>
        <v>1.7662332184500071E-2</v>
      </c>
      <c r="AO111" s="20">
        <f t="shared" si="308"/>
        <v>9.2360626303627721E-3</v>
      </c>
      <c r="AP111" s="20">
        <f t="shared" si="309"/>
        <v>3.2198410349925238E-3</v>
      </c>
      <c r="AQ111" s="20">
        <f t="shared" si="310"/>
        <v>8.4186655387165647E-4</v>
      </c>
      <c r="AR111" s="20">
        <f t="shared" si="311"/>
        <v>4.0282690333362362E-4</v>
      </c>
      <c r="AS111" s="20">
        <f t="shared" si="312"/>
        <v>8.8936377700843362E-4</v>
      </c>
      <c r="AT111" s="20">
        <f t="shared" si="313"/>
        <v>9.8177147716425298E-4</v>
      </c>
      <c r="AU111" s="20">
        <f t="shared" si="314"/>
        <v>7.2252041912139399E-4</v>
      </c>
      <c r="AV111" s="20">
        <f t="shared" si="315"/>
        <v>3.9879628420903172E-4</v>
      </c>
      <c r="AW111" s="20">
        <f t="shared" si="316"/>
        <v>1.1294560937861736E-5</v>
      </c>
      <c r="AX111" s="20">
        <f t="shared" si="317"/>
        <v>6.2142532909975979E-3</v>
      </c>
      <c r="AY111" s="20">
        <f t="shared" si="318"/>
        <v>6.4991680596926064E-3</v>
      </c>
      <c r="AZ111" s="20">
        <f t="shared" si="319"/>
        <v>3.3985728848001085E-3</v>
      </c>
      <c r="BA111" s="20">
        <f t="shared" si="320"/>
        <v>1.1847975563654765E-3</v>
      </c>
      <c r="BB111" s="20">
        <f t="shared" si="321"/>
        <v>3.0977971426942804E-4</v>
      </c>
      <c r="BC111" s="20">
        <f t="shared" si="322"/>
        <v>6.479653564933349E-5</v>
      </c>
      <c r="BD111" s="20">
        <f t="shared" si="323"/>
        <v>7.0215991665575276E-5</v>
      </c>
      <c r="BE111" s="20">
        <f t="shared" si="324"/>
        <v>1.5502330911192712E-4</v>
      </c>
      <c r="BF111" s="20">
        <f t="shared" si="325"/>
        <v>1.7113071964056846E-4</v>
      </c>
      <c r="BG111" s="20">
        <f t="shared" si="326"/>
        <v>1.2594116060122928E-4</v>
      </c>
      <c r="BH111" s="20">
        <f t="shared" si="327"/>
        <v>6.9513422108980741E-5</v>
      </c>
      <c r="BI111" s="20">
        <f t="shared" si="328"/>
        <v>3.0694434323033641E-5</v>
      </c>
      <c r="BJ111" s="21">
        <f t="shared" si="329"/>
        <v>0.6295550248757007</v>
      </c>
      <c r="BK111" s="21">
        <f t="shared" si="330"/>
        <v>0.20112384203947664</v>
      </c>
      <c r="BL111" s="21">
        <f t="shared" si="331"/>
        <v>0.16073620642652681</v>
      </c>
      <c r="BM111" s="21">
        <f t="shared" si="332"/>
        <v>0.62347408752567457</v>
      </c>
      <c r="BN111" s="21">
        <f t="shared" si="333"/>
        <v>0.36881875811801385</v>
      </c>
    </row>
    <row r="112" spans="1:66" x14ac:dyDescent="0.25">
      <c r="A112" t="s">
        <v>339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0.62549999999999994</v>
      </c>
      <c r="H112">
        <f>VLOOKUP(A112,away!$A$2:$E$405,3,FALSE)</f>
        <v>1.3068</v>
      </c>
      <c r="I112">
        <f>VLOOKUP(C112,away!$B$2:$E$405,3,FALSE)</f>
        <v>0.9839</v>
      </c>
      <c r="J112">
        <f>VLOOKUP(B112,home!$B$2:$E$405,4,FALSE)</f>
        <v>1.7513000000000001</v>
      </c>
      <c r="K112" s="3">
        <f t="shared" ref="K112:K175" si="334">E112*F112*G112</f>
        <v>0.71481927329999995</v>
      </c>
      <c r="L112" s="3">
        <f t="shared" ref="L112:L175" si="335">H112*I112*J112</f>
        <v>2.251752398676</v>
      </c>
      <c r="M112" s="5">
        <f t="shared" ref="M112:M175" si="336">_xlfn.POISSON.DIST(0,K112,FALSE) * _xlfn.POISSON.DIST(0,L112,FALSE)</f>
        <v>5.1479496748302142E-2</v>
      </c>
      <c r="N112" s="5">
        <f t="shared" ref="N112:N175" si="337">_xlfn.POISSON.DIST(1,K112,FALSE) * _xlfn.POISSON.DIST(0,L112,FALSE)</f>
        <v>3.6798536455471043E-2</v>
      </c>
      <c r="O112" s="5">
        <f t="shared" ref="O112:O175" si="338">_xlfn.POISSON.DIST(0,K112,FALSE) * _xlfn.POISSON.DIST(1,L112,FALSE)</f>
        <v>0.11591908028562267</v>
      </c>
      <c r="P112" s="5">
        <f t="shared" ref="P112:P175" si="339">_xlfn.POISSON.DIST(1,K112,FALSE) * _xlfn.POISSON.DIST(1,L112,FALSE)</f>
        <v>8.2861192731373143E-2</v>
      </c>
      <c r="Q112" s="5">
        <f t="shared" ref="Q112:Q175" si="340">_xlfn.POISSON.DIST(2,K112,FALSE) * _xlfn.POISSON.DIST(0,L112,FALSE)</f>
        <v>1.3152151543801683E-2</v>
      </c>
      <c r="R112" s="5">
        <f t="shared" ref="R112:R175" si="341">_xlfn.POISSON.DIST(0,K112,FALSE) * _xlfn.POISSON.DIST(2,L112,FALSE)</f>
        <v>0.1305105335427334</v>
      </c>
      <c r="S112" s="5">
        <f t="shared" ref="S112:S175" si="342">_xlfn.POISSON.DIST(2,K112,FALSE) * _xlfn.POISSON.DIST(2,L112,FALSE)</f>
        <v>3.3343261368868268E-2</v>
      </c>
      <c r="T112" s="5">
        <f t="shared" ref="T112:T175" si="343">_xlfn.POISSON.DIST(2,K112,FALSE) * _xlfn.POISSON.DIST(1,L112,FALSE)</f>
        <v>2.961538878650569E-2</v>
      </c>
      <c r="U112" s="5">
        <f t="shared" ref="U112:U175" si="344">_xlfn.POISSON.DIST(1,K112,FALSE) * _xlfn.POISSON.DIST(2,L112,FALSE)</f>
        <v>9.3291444745011942E-2</v>
      </c>
      <c r="V112" s="5">
        <f t="shared" ref="V112:V175" si="345">_xlfn.POISSON.DIST(3,K112,FALSE) * _xlfn.POISSON.DIST(3,L112,FALSE)</f>
        <v>5.963242285428186E-3</v>
      </c>
      <c r="W112" s="5">
        <f t="shared" ref="W112:W175" si="346">_xlfn.POISSON.DIST(3,K112,FALSE) * _xlfn.POISSON.DIST(0,L112,FALSE)</f>
        <v>3.1338038029572646E-3</v>
      </c>
      <c r="X112" s="5">
        <f t="shared" ref="X112:X175" si="347">_xlfn.POISSON.DIST(3,K112,FALSE) * _xlfn.POISSON.DIST(1,L112,FALSE)</f>
        <v>7.0565502302889901E-3</v>
      </c>
      <c r="Y112" s="5">
        <f t="shared" ref="Y112:Y175" si="348">_xlfn.POISSON.DIST(3,K112,FALSE) * _xlfn.POISSON.DIST(2,L112,FALSE)</f>
        <v>7.9448019537154604E-3</v>
      </c>
      <c r="Z112" s="5">
        <f t="shared" ref="Z112:Z175" si="349">_xlfn.POISSON.DIST(0,K112,FALSE) * _xlfn.POISSON.DIST(3,L112,FALSE)</f>
        <v>9.7959135652444809E-2</v>
      </c>
      <c r="AA112" s="5">
        <f t="shared" ref="AA112:AA175" si="350">_xlfn.POISSON.DIST(1,K112,FALSE) * _xlfn.POISSON.DIST(3,L112,FALSE)</f>
        <v>7.0023078160176708E-2</v>
      </c>
      <c r="AB112" s="5">
        <f t="shared" ref="AB112:AB175" si="351">_xlfn.POISSON.DIST(2,K112,FALSE) * _xlfn.POISSON.DIST(3,L112,FALSE)</f>
        <v>2.5026922922343306E-2</v>
      </c>
      <c r="AC112" s="5">
        <f t="shared" ref="AC112:AC175" si="352">_xlfn.POISSON.DIST(4,K112,FALSE) * _xlfn.POISSON.DIST(4,L112,FALSE)</f>
        <v>5.9990068805042729E-4</v>
      </c>
      <c r="AD112" s="5">
        <f t="shared" ref="AD112:AD175" si="353">_xlfn.POISSON.DIST(4,K112,FALSE) * _xlfn.POISSON.DIST(0,L112,FALSE)</f>
        <v>5.6002583927367185E-4</v>
      </c>
      <c r="AE112" s="5">
        <f t="shared" ref="AE112:AE175" si="354">_xlfn.POISSON.DIST(4,K112,FALSE) * _xlfn.POISSON.DIST(1,L112,FALSE)</f>
        <v>1.2610395269050305E-3</v>
      </c>
      <c r="AF112" s="5">
        <f t="shared" ref="AF112:AF175" si="355">_xlfn.POISSON.DIST(4,K112,FALSE) * _xlfn.POISSON.DIST(2,L112,FALSE)</f>
        <v>1.419774389766826E-3</v>
      </c>
      <c r="AG112" s="5">
        <f t="shared" ref="AG112:AG175" si="356">_xlfn.POISSON.DIST(4,K112,FALSE) * _xlfn.POISSON.DIST(3,L112,FALSE)</f>
        <v>1.0656601292454014E-3</v>
      </c>
      <c r="AH112" s="5">
        <f t="shared" ref="AH112:AH175" si="357">_xlfn.POISSON.DIST(0,K112,FALSE) * _xlfn.POISSON.DIST(4,L112,FALSE)</f>
        <v>5.5144929669405082E-2</v>
      </c>
      <c r="AI112" s="5">
        <f t="shared" ref="AI112:AI175" si="358">_xlfn.POISSON.DIST(1,K112,FALSE) * _xlfn.POISSON.DIST(4,L112,FALSE)</f>
        <v>3.9418658552463744E-2</v>
      </c>
      <c r="AJ112" s="5">
        <f t="shared" ref="AJ112:AJ175" si="359">_xlfn.POISSON.DIST(2,K112,FALSE) * _xlfn.POISSON.DIST(4,L112,FALSE)</f>
        <v>1.4088608430466479E-2</v>
      </c>
      <c r="AK112" s="5">
        <f t="shared" ref="AK112:AK175" si="360">_xlfn.POISSON.DIST(3,K112,FALSE) * _xlfn.POISSON.DIST(4,L112,FALSE)</f>
        <v>3.3569362800247682E-3</v>
      </c>
      <c r="AL112" s="5">
        <f t="shared" ref="AL112:AL175" si="361">_xlfn.POISSON.DIST(5,K112,FALSE) * _xlfn.POISSON.DIST(5,L112,FALSE)</f>
        <v>3.8623910233830555E-5</v>
      </c>
      <c r="AM112" s="5">
        <f t="shared" ref="AM112:AM175" si="362">_xlfn.POISSON.DIST(5,K112,FALSE) * _xlfn.POISSON.DIST(0,L112,FALSE)</f>
        <v>8.0063452691765769E-5</v>
      </c>
      <c r="AN112" s="5">
        <f t="shared" ref="AN112:AN175" si="363">_xlfn.POISSON.DIST(5,K112,FALSE) * _xlfn.POISSON.DIST(1,L112,FALSE)</f>
        <v>1.80283071644966E-4</v>
      </c>
      <c r="AO112" s="5">
        <f t="shared" ref="AO112:AO175" si="364">_xlfn.POISSON.DIST(5,K112,FALSE) * _xlfn.POISSON.DIST(2,L112,FALSE)</f>
        <v>2.0297641950861475E-4</v>
      </c>
      <c r="AP112" s="5">
        <f t="shared" ref="AP112:AP175" si="365">_xlfn.POISSON.DIST(5,K112,FALSE) * _xlfn.POISSON.DIST(3,L112,FALSE)</f>
        <v>1.5235087983439641E-4</v>
      </c>
      <c r="AQ112" s="5">
        <f t="shared" ref="AQ112:AQ175" si="366">_xlfn.POISSON.DIST(5,K112,FALSE) * _xlfn.POISSON.DIST(4,L112,FALSE)</f>
        <v>8.5764114776875315E-5</v>
      </c>
      <c r="AR112" s="5">
        <f t="shared" ref="AR112:AR175" si="367">_xlfn.POISSON.DIST(0,K112,FALSE) * _xlfn.POISSON.DIST(5,L112,FALSE)</f>
        <v>2.4834545531580446E-2</v>
      </c>
      <c r="AS112" s="5">
        <f t="shared" ref="AS112:AS175" si="368">_xlfn.POISSON.DIST(1,K112,FALSE) * _xlfn.POISSON.DIST(5,L112,FALSE)</f>
        <v>1.7752211789620092E-2</v>
      </c>
      <c r="AT112" s="5">
        <f t="shared" ref="AT112:AT175" si="369">_xlfn.POISSON.DIST(2,K112,FALSE) * _xlfn.POISSON.DIST(5,L112,FALSE)</f>
        <v>6.3448115654619625E-3</v>
      </c>
      <c r="AU112" s="5">
        <f t="shared" ref="AU112:AU175" si="370">_xlfn.POISSON.DIST(3,K112,FALSE) * _xlfn.POISSON.DIST(5,L112,FALSE)</f>
        <v>1.5117978641496523E-3</v>
      </c>
      <c r="AV112" s="5">
        <f t="shared" ref="AV112:AV175" si="371">_xlfn.POISSON.DIST(4,K112,FALSE) * _xlfn.POISSON.DIST(5,L112,FALSE)</f>
        <v>2.7016556265698654E-4</v>
      </c>
      <c r="AW112" s="5">
        <f t="shared" ref="AW112:AW175" si="372">_xlfn.POISSON.DIST(6,K112,FALSE) * _xlfn.POISSON.DIST(6,L112,FALSE)</f>
        <v>1.7269136647053349E-6</v>
      </c>
      <c r="AX112" s="5">
        <f t="shared" ref="AX112:AX175" si="373">_xlfn.POISSON.DIST(6,K112,FALSE) * _xlfn.POISSON.DIST(0,L112,FALSE)</f>
        <v>9.5384831785028191E-6</v>
      </c>
      <c r="AY112" s="5">
        <f t="shared" ref="AY112:AY175" si="374">_xlfn.POISSON.DIST(6,K112,FALSE) * _xlfn.POISSON.DIST(1,L112,FALSE)</f>
        <v>2.1478302376924396E-5</v>
      </c>
      <c r="AZ112" s="5">
        <f t="shared" ref="AZ112:AZ175" si="375">_xlfn.POISSON.DIST(6,K112,FALSE) * _xlfn.POISSON.DIST(2,L112,FALSE)</f>
        <v>2.4181909448363979E-5</v>
      </c>
      <c r="BA112" s="5">
        <f t="shared" ref="BA112:BA175" si="376">_xlfn.POISSON.DIST(6,K112,FALSE) * _xlfn.POISSON.DIST(3,L112,FALSE)</f>
        <v>1.8150557534973139E-5</v>
      </c>
      <c r="BB112" s="5">
        <f t="shared" ref="BB112:BB175" si="377">_xlfn.POISSON.DIST(6,K112,FALSE) * _xlfn.POISSON.DIST(4,L112,FALSE)</f>
        <v>1.0217640366670628E-5</v>
      </c>
      <c r="BC112" s="5">
        <f t="shared" ref="BC112:BC175" si="378">_xlfn.POISSON.DIST(6,K112,FALSE) * _xlfn.POISSON.DIST(5,L112,FALSE)</f>
        <v>4.6015192408918633E-6</v>
      </c>
      <c r="BD112" s="5">
        <f t="shared" ref="BD112:BD175" si="379">_xlfn.POISSON.DIST(0,K112,FALSE) * _xlfn.POISSON.DIST(6,L112,FALSE)</f>
        <v>9.3202079117940904E-3</v>
      </c>
      <c r="BE112" s="5">
        <f t="shared" ref="BE112:BE175" si="380">_xlfn.POISSON.DIST(1,K112,FALSE) * _xlfn.POISSON.DIST(6,L112,FALSE)</f>
        <v>6.6622642465135615E-3</v>
      </c>
      <c r="BF112" s="5">
        <f t="shared" ref="BF112:BF175" si="381">_xlfn.POISSON.DIST(2,K112,FALSE) * _xlfn.POISSON.DIST(6,L112,FALSE)</f>
        <v>2.3811574436126979E-3</v>
      </c>
      <c r="BG112" s="5">
        <f t="shared" ref="BG112:BG175" si="382">_xlfn.POISSON.DIST(3,K112,FALSE) * _xlfn.POISSON.DIST(6,L112,FALSE)</f>
        <v>5.6736574448537158E-4</v>
      </c>
      <c r="BH112" s="5">
        <f t="shared" ref="BH112:BH175" si="383">_xlfn.POISSON.DIST(4,K112,FALSE) * _xlfn.POISSON.DIST(6,L112,FALSE)</f>
        <v>1.0139099229208666E-4</v>
      </c>
      <c r="BI112" s="5">
        <f t="shared" ref="BI112:BI175" si="384">_xlfn.POISSON.DIST(5,K112,FALSE) * _xlfn.POISSON.DIST(6,L112,FALSE)</f>
        <v>1.4495247085879061E-5</v>
      </c>
      <c r="BJ112" s="8">
        <f t="shared" ref="BJ112:BJ175" si="385">SUM(N112,Q112,T112,W112,X112,Y112,AD112,AE112,AF112,AG112,AM112,AN112,AO112,AP112,AQ112,AX112,AY112,AZ112,BA112,BB112,BC112)</f>
        <v>0.10279733900853398</v>
      </c>
      <c r="BK112" s="8">
        <f t="shared" ref="BK112:BK175" si="386">SUM(M112,P112,S112,V112,AC112,AL112,AY112)</f>
        <v>0.17430719603463291</v>
      </c>
      <c r="BL112" s="8">
        <f t="shared" ref="BL112:BL175" si="387">SUM(O112,R112,U112,AA112,AB112,AH112,AI112,AJ112,AK112,AR112,AS112,AT112,AU112,AV112,BD112,BE112,BF112,BG112,BH112,BI112)</f>
        <v>0.61654060648750098</v>
      </c>
      <c r="BM112" s="8">
        <f t="shared" ref="BM112:BM175" si="388">SUM(S112:BI112)</f>
        <v>0.56086353448709669</v>
      </c>
      <c r="BN112" s="8">
        <f t="shared" ref="BN112:BN175" si="389">SUM(M112:R112)</f>
        <v>0.43072099130730407</v>
      </c>
    </row>
    <row r="113" spans="1:66" x14ac:dyDescent="0.25">
      <c r="A113" t="s">
        <v>339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1.0216000000000001</v>
      </c>
      <c r="H113">
        <f>VLOOKUP(A113,away!$A$2:$E$405,3,FALSE)</f>
        <v>1.3068</v>
      </c>
      <c r="I113">
        <f>VLOOKUP(C113,away!$B$2:$E$405,3,FALSE)</f>
        <v>0.76519999999999999</v>
      </c>
      <c r="J113">
        <f>VLOOKUP(B113,home!$B$2:$E$405,4,FALSE)</f>
        <v>0.87570000000000003</v>
      </c>
      <c r="K113" s="3">
        <f t="shared" si="334"/>
        <v>1.8729092099519999</v>
      </c>
      <c r="L113" s="3">
        <f t="shared" si="335"/>
        <v>0.87566791435199998</v>
      </c>
      <c r="M113" s="5">
        <f t="shared" si="336"/>
        <v>6.4018887350802495E-2</v>
      </c>
      <c r="N113" s="5">
        <f t="shared" si="337"/>
        <v>0.11990156373019759</v>
      </c>
      <c r="O113" s="5">
        <f t="shared" si="338"/>
        <v>5.6059285565612849E-2</v>
      </c>
      <c r="P113" s="5">
        <f t="shared" si="339"/>
        <v>0.10499395223916552</v>
      </c>
      <c r="Q113" s="5">
        <f t="shared" si="340"/>
        <v>0.11228237149896686</v>
      </c>
      <c r="R113" s="5">
        <f t="shared" si="341"/>
        <v>2.4544658835651687E-2</v>
      </c>
      <c r="S113" s="5">
        <f t="shared" si="342"/>
        <v>4.3048741016044785E-2</v>
      </c>
      <c r="T113" s="5">
        <f t="shared" si="343"/>
        <v>9.832207006899675E-2</v>
      </c>
      <c r="U113" s="5">
        <f t="shared" si="344"/>
        <v>4.5969917588421776E-2</v>
      </c>
      <c r="V113" s="5">
        <f t="shared" si="345"/>
        <v>7.844659678196874E-3</v>
      </c>
      <c r="W113" s="5">
        <f t="shared" si="346"/>
        <v>7.0098229231889006E-2</v>
      </c>
      <c r="X113" s="5">
        <f t="shared" si="347"/>
        <v>6.1382770191256646E-2</v>
      </c>
      <c r="Y113" s="5">
        <f t="shared" si="348"/>
        <v>2.6875461175262905E-2</v>
      </c>
      <c r="Z113" s="5">
        <f t="shared" si="349"/>
        <v>7.164323403698835E-3</v>
      </c>
      <c r="AA113" s="5">
        <f t="shared" si="350"/>
        <v>1.3418127285862209E-2</v>
      </c>
      <c r="AB113" s="5">
        <f t="shared" si="351"/>
        <v>1.2565467086999781E-2</v>
      </c>
      <c r="AC113" s="5">
        <f t="shared" si="352"/>
        <v>8.041004163660164E-4</v>
      </c>
      <c r="AD113" s="5">
        <f t="shared" si="353"/>
        <v>3.2821904782432861E-2</v>
      </c>
      <c r="AE113" s="5">
        <f t="shared" si="354"/>
        <v>2.8741088905892918E-2</v>
      </c>
      <c r="AF113" s="5">
        <f t="shared" si="355"/>
        <v>1.2583824689214327E-2</v>
      </c>
      <c r="AG113" s="5">
        <f t="shared" si="356"/>
        <v>3.6730838400585051E-3</v>
      </c>
      <c r="AH113" s="5">
        <f t="shared" si="357"/>
        <v>1.5683920331650448E-3</v>
      </c>
      <c r="AI113" s="5">
        <f t="shared" si="358"/>
        <v>2.9374558837301553E-3</v>
      </c>
      <c r="AJ113" s="5">
        <f t="shared" si="359"/>
        <v>2.7507940892329491E-3</v>
      </c>
      <c r="AK113" s="5">
        <f t="shared" si="360"/>
        <v>1.7173291948019717E-3</v>
      </c>
      <c r="AL113" s="5">
        <f t="shared" si="361"/>
        <v>5.2750482993433864E-5</v>
      </c>
      <c r="AM113" s="5">
        <f t="shared" si="362"/>
        <v>1.2294489551037216E-2</v>
      </c>
      <c r="AN113" s="5">
        <f t="shared" si="363"/>
        <v>1.0765890023179216E-2</v>
      </c>
      <c r="AO113" s="5">
        <f t="shared" si="364"/>
        <v>4.7136722313701734E-3</v>
      </c>
      <c r="AP113" s="5">
        <f t="shared" si="365"/>
        <v>1.375870510594286E-3</v>
      </c>
      <c r="AQ113" s="5">
        <f t="shared" si="366"/>
        <v>3.0120141510762987E-4</v>
      </c>
      <c r="AR113" s="5">
        <f t="shared" si="367"/>
        <v>2.7467811611358559E-4</v>
      </c>
      <c r="AS113" s="5">
        <f t="shared" si="368"/>
        <v>5.1444717344139939E-4</v>
      </c>
      <c r="AT113" s="5">
        <f t="shared" si="369"/>
        <v>4.8175642458608538E-4</v>
      </c>
      <c r="AU113" s="5">
        <f t="shared" si="370"/>
        <v>3.0076201485360851E-4</v>
      </c>
      <c r="AV113" s="5">
        <f t="shared" si="371"/>
        <v>1.4082498690576092E-4</v>
      </c>
      <c r="AW113" s="5">
        <f t="shared" si="372"/>
        <v>2.4031456970470344E-6</v>
      </c>
      <c r="AX113" s="5">
        <f t="shared" si="373"/>
        <v>3.8377437852993765E-3</v>
      </c>
      <c r="AY113" s="5">
        <f t="shared" si="374"/>
        <v>3.3605890962904545E-3</v>
      </c>
      <c r="AZ113" s="5">
        <f t="shared" si="375"/>
        <v>1.4713800224713672E-3</v>
      </c>
      <c r="BA113" s="5">
        <f t="shared" si="376"/>
        <v>4.294800918322337E-4</v>
      </c>
      <c r="BB113" s="5">
        <f t="shared" si="377"/>
        <v>9.4020484067609358E-5</v>
      </c>
      <c r="BC113" s="5">
        <f t="shared" si="378"/>
        <v>1.6466144237969792E-5</v>
      </c>
      <c r="BD113" s="5">
        <f t="shared" si="379"/>
        <v>4.0087802175886654E-5</v>
      </c>
      <c r="BE113" s="5">
        <f t="shared" si="380"/>
        <v>7.5080813901951945E-5</v>
      </c>
      <c r="BF113" s="5">
        <f t="shared" si="381"/>
        <v>7.0309773923828974E-5</v>
      </c>
      <c r="BG113" s="5">
        <f t="shared" si="382"/>
        <v>4.3894607710527425E-5</v>
      </c>
      <c r="BH113" s="5">
        <f t="shared" si="383"/>
        <v>2.0552653762069222E-5</v>
      </c>
      <c r="BI113" s="5">
        <f t="shared" si="384"/>
        <v>7.6986509039868103E-6</v>
      </c>
      <c r="BJ113" s="8">
        <f t="shared" si="385"/>
        <v>0.60534317146965577</v>
      </c>
      <c r="BK113" s="8">
        <f t="shared" si="386"/>
        <v>0.22412368027985957</v>
      </c>
      <c r="BL113" s="8">
        <f t="shared" si="387"/>
        <v>0.16350152058175715</v>
      </c>
      <c r="BM113" s="8">
        <f t="shared" si="388"/>
        <v>0.51497379056398096</v>
      </c>
      <c r="BN113" s="8">
        <f t="shared" si="389"/>
        <v>0.48180071922039702</v>
      </c>
    </row>
    <row r="114" spans="1:66" x14ac:dyDescent="0.25">
      <c r="A114" t="s">
        <v>351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1.1153999999999999</v>
      </c>
      <c r="H114">
        <f>VLOOKUP(A114,away!$A$2:$E$405,3,FALSE)</f>
        <v>1.599</v>
      </c>
      <c r="I114">
        <f>VLOOKUP(C114,away!$B$2:$E$405,3,FALSE)</f>
        <v>1.0944</v>
      </c>
      <c r="J114">
        <f>VLOOKUP(B114,home!$B$2:$E$405,4,FALSE)</f>
        <v>0.96899999999999997</v>
      </c>
      <c r="K114" s="3">
        <f t="shared" si="334"/>
        <v>1.8372086904599998</v>
      </c>
      <c r="L114" s="3">
        <f t="shared" si="335"/>
        <v>1.6956972863999999</v>
      </c>
      <c r="M114" s="5">
        <f t="shared" si="336"/>
        <v>2.9219880075509939E-2</v>
      </c>
      <c r="N114" s="5">
        <f t="shared" si="337"/>
        <v>5.3683017608925854E-2</v>
      </c>
      <c r="O114" s="5">
        <f t="shared" si="338"/>
        <v>4.9548071352975627E-2</v>
      </c>
      <c r="P114" s="5">
        <f t="shared" si="339"/>
        <v>9.1030147285218979E-2</v>
      </c>
      <c r="Q114" s="5">
        <f t="shared" si="340"/>
        <v>4.9313453240617901E-2</v>
      </c>
      <c r="R114" s="5">
        <f t="shared" si="341"/>
        <v>4.2009265069797186E-2</v>
      </c>
      <c r="S114" s="5">
        <f t="shared" si="342"/>
        <v>7.0897687579096369E-2</v>
      </c>
      <c r="T114" s="5">
        <f t="shared" si="343"/>
        <v>8.3620688843129051E-2</v>
      </c>
      <c r="U114" s="5">
        <f t="shared" si="344"/>
        <v>7.7179786866069092E-2</v>
      </c>
      <c r="V114" s="5">
        <f t="shared" si="345"/>
        <v>2.4541232908814971E-2</v>
      </c>
      <c r="W114" s="5">
        <f t="shared" si="346"/>
        <v>3.0199701616752013E-2</v>
      </c>
      <c r="X114" s="5">
        <f t="shared" si="347"/>
        <v>5.1209552081616073E-2</v>
      </c>
      <c r="Y114" s="5">
        <f t="shared" si="348"/>
        <v>4.341794925127794E-2</v>
      </c>
      <c r="Z114" s="5">
        <f t="shared" si="349"/>
        <v>2.3744998927504465E-2</v>
      </c>
      <c r="AA114" s="5">
        <f t="shared" si="350"/>
        <v>4.3624518384574575E-2</v>
      </c>
      <c r="AB114" s="5">
        <f t="shared" si="351"/>
        <v>4.0073672146636229E-2</v>
      </c>
      <c r="AC114" s="5">
        <f t="shared" si="352"/>
        <v>4.7784078007789841E-3</v>
      </c>
      <c r="AD114" s="5">
        <f t="shared" si="353"/>
        <v>1.3870788564898923E-2</v>
      </c>
      <c r="AE114" s="5">
        <f t="shared" si="354"/>
        <v>2.3520658529727251E-2</v>
      </c>
      <c r="AF114" s="5">
        <f t="shared" si="355"/>
        <v>1.9941958421599761E-2</v>
      </c>
      <c r="AG114" s="5">
        <f t="shared" si="356"/>
        <v>1.1271841593669448E-2</v>
      </c>
      <c r="AH114" s="5">
        <f t="shared" si="357"/>
        <v>1.006608256173506E-2</v>
      </c>
      <c r="AI114" s="5">
        <f t="shared" si="358"/>
        <v>1.8493494361307507E-2</v>
      </c>
      <c r="AJ114" s="5">
        <f t="shared" si="359"/>
        <v>1.6988204278783583E-2</v>
      </c>
      <c r="AK114" s="5">
        <f t="shared" si="360"/>
        <v>1.0403625512096983E-2</v>
      </c>
      <c r="AL114" s="5">
        <f t="shared" si="361"/>
        <v>5.9545646973181026E-4</v>
      </c>
      <c r="AM114" s="5">
        <f t="shared" si="362"/>
        <v>5.0967066589931E-3</v>
      </c>
      <c r="AN114" s="5">
        <f t="shared" si="363"/>
        <v>8.6424716512314079E-3</v>
      </c>
      <c r="AO114" s="5">
        <f t="shared" si="364"/>
        <v>7.3275078633910154E-3</v>
      </c>
      <c r="AP114" s="5">
        <f t="shared" si="365"/>
        <v>4.1417450666756022E-3</v>
      </c>
      <c r="AQ114" s="5">
        <f t="shared" si="366"/>
        <v>1.7557864676306016E-3</v>
      </c>
      <c r="AR114" s="5">
        <f t="shared" si="367"/>
        <v>3.4138057769224983E-3</v>
      </c>
      <c r="AS114" s="5">
        <f t="shared" si="368"/>
        <v>6.2718736409045645E-3</v>
      </c>
      <c r="AT114" s="5">
        <f t="shared" si="369"/>
        <v>5.7613703792684344E-3</v>
      </c>
      <c r="AU114" s="5">
        <f t="shared" si="370"/>
        <v>3.5282799099169309E-3</v>
      </c>
      <c r="AV114" s="5">
        <f t="shared" si="371"/>
        <v>1.6205466282187022E-3</v>
      </c>
      <c r="AW114" s="5">
        <f t="shared" si="372"/>
        <v>5.1529310791857528E-5</v>
      </c>
      <c r="AX114" s="5">
        <f t="shared" si="373"/>
        <v>1.5606189611045795E-3</v>
      </c>
      <c r="AY114" s="5">
        <f t="shared" si="374"/>
        <v>2.6463373374494225E-3</v>
      </c>
      <c r="AZ114" s="5">
        <f t="shared" si="375"/>
        <v>2.2436935210059937E-3</v>
      </c>
      <c r="BA114" s="5">
        <f t="shared" si="376"/>
        <v>1.2682083383610417E-3</v>
      </c>
      <c r="BB114" s="5">
        <f t="shared" si="377"/>
        <v>5.376243594871679E-4</v>
      </c>
      <c r="BC114" s="5">
        <f t="shared" si="378"/>
        <v>1.8232963349698565E-4</v>
      </c>
      <c r="BD114" s="5">
        <f t="shared" si="379"/>
        <v>9.6479686537068751E-4</v>
      </c>
      <c r="BE114" s="5">
        <f t="shared" si="380"/>
        <v>1.7725331855875932E-3</v>
      </c>
      <c r="BF114" s="5">
        <f t="shared" si="381"/>
        <v>1.6282566863451374E-3</v>
      </c>
      <c r="BG114" s="5">
        <f t="shared" si="382"/>
        <v>9.971491114842961E-4</v>
      </c>
      <c r="BH114" s="5">
        <f t="shared" si="383"/>
        <v>4.579927533258539E-4</v>
      </c>
      <c r="BI114" s="5">
        <f t="shared" si="384"/>
        <v>1.6828565331559241E-4</v>
      </c>
      <c r="BJ114" s="8">
        <f t="shared" si="385"/>
        <v>0.41545263961104106</v>
      </c>
      <c r="BK114" s="8">
        <f t="shared" si="386"/>
        <v>0.22370914945660048</v>
      </c>
      <c r="BL114" s="8">
        <f t="shared" si="387"/>
        <v>0.33497161112463619</v>
      </c>
      <c r="BM114" s="8">
        <f t="shared" si="388"/>
        <v>0.68047975646007908</v>
      </c>
      <c r="BN114" s="8">
        <f t="shared" si="389"/>
        <v>0.31480383463304551</v>
      </c>
    </row>
    <row r="115" spans="1:66" x14ac:dyDescent="0.25">
      <c r="A115" t="s">
        <v>351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1.2012</v>
      </c>
      <c r="H115">
        <f>VLOOKUP(A115,away!$A$2:$E$405,3,FALSE)</f>
        <v>1.599</v>
      </c>
      <c r="I115">
        <f>VLOOKUP(C115,away!$B$2:$E$405,3,FALSE)</f>
        <v>0.78169999999999995</v>
      </c>
      <c r="J115">
        <f>VLOOKUP(B115,home!$B$2:$E$405,4,FALSE)</f>
        <v>0.68640000000000001</v>
      </c>
      <c r="K115" s="3">
        <f t="shared" si="334"/>
        <v>3.8287608559200002</v>
      </c>
      <c r="L115" s="3">
        <f t="shared" si="335"/>
        <v>0.85795764911999994</v>
      </c>
      <c r="M115" s="5">
        <f t="shared" si="336"/>
        <v>9.2168817367921548E-3</v>
      </c>
      <c r="N115" s="5">
        <f t="shared" si="337"/>
        <v>3.5289236007473739E-2</v>
      </c>
      <c r="O115" s="5">
        <f t="shared" si="338"/>
        <v>7.9076941871152589E-3</v>
      </c>
      <c r="P115" s="5">
        <f t="shared" si="339"/>
        <v>3.0276669964213025E-2</v>
      </c>
      <c r="Q115" s="5">
        <f t="shared" si="340"/>
        <v>6.7557022730369051E-2</v>
      </c>
      <c r="R115" s="5">
        <f t="shared" si="341"/>
        <v>3.3922333573686478E-3</v>
      </c>
      <c r="S115" s="5">
        <f t="shared" si="342"/>
        <v>2.486406927797144E-2</v>
      </c>
      <c r="T115" s="5">
        <f t="shared" si="343"/>
        <v>5.7961064403293829E-2</v>
      </c>
      <c r="U115" s="5">
        <f t="shared" si="344"/>
        <v>1.2988050292839158E-2</v>
      </c>
      <c r="V115" s="5">
        <f t="shared" si="345"/>
        <v>9.075149528083656E-3</v>
      </c>
      <c r="W115" s="5">
        <f t="shared" si="346"/>
        <v>8.6219894724178223E-2</v>
      </c>
      <c r="X115" s="5">
        <f t="shared" si="347"/>
        <v>7.3973018184929837E-2</v>
      </c>
      <c r="Y115" s="5">
        <f t="shared" si="348"/>
        <v>3.1732858390126698E-2</v>
      </c>
      <c r="Z115" s="5">
        <f t="shared" si="349"/>
        <v>9.7013085218481657E-4</v>
      </c>
      <c r="AA115" s="5">
        <f t="shared" si="350"/>
        <v>3.7143990319655372E-3</v>
      </c>
      <c r="AB115" s="5">
        <f t="shared" si="351"/>
        <v>7.1107728084283976E-3</v>
      </c>
      <c r="AC115" s="5">
        <f t="shared" si="352"/>
        <v>1.8631932346005521E-3</v>
      </c>
      <c r="AD115" s="5">
        <f t="shared" si="353"/>
        <v>8.2528839480369237E-2</v>
      </c>
      <c r="AE115" s="5">
        <f t="shared" si="354"/>
        <v>7.0806249105179422E-2</v>
      </c>
      <c r="AF115" s="5">
        <f t="shared" si="355"/>
        <v>3.0374381512642417E-2</v>
      </c>
      <c r="AG115" s="5">
        <f t="shared" si="356"/>
        <v>8.6866443186868914E-3</v>
      </c>
      <c r="AH115" s="5">
        <f t="shared" si="357"/>
        <v>2.0808279631981681E-4</v>
      </c>
      <c r="AI115" s="5">
        <f t="shared" si="358"/>
        <v>7.966992653396888E-4</v>
      </c>
      <c r="AJ115" s="5">
        <f t="shared" si="359"/>
        <v>1.5251854805364115E-3</v>
      </c>
      <c r="AK115" s="5">
        <f t="shared" si="360"/>
        <v>1.9465234886317825E-3</v>
      </c>
      <c r="AL115" s="5">
        <f t="shared" si="361"/>
        <v>2.4481723105276105E-4</v>
      </c>
      <c r="AM115" s="5">
        <f t="shared" si="362"/>
        <v>6.3196638017388548E-2</v>
      </c>
      <c r="AN115" s="5">
        <f t="shared" si="363"/>
        <v>5.4220038985686288E-2</v>
      </c>
      <c r="AO115" s="5">
        <f t="shared" si="364"/>
        <v>2.3259248591677075E-2</v>
      </c>
      <c r="AP115" s="5">
        <f t="shared" si="365"/>
        <v>6.6518167473376445E-3</v>
      </c>
      <c r="AQ115" s="5">
        <f t="shared" si="366"/>
        <v>1.4267442647307124E-3</v>
      </c>
      <c r="AR115" s="5">
        <f t="shared" si="367"/>
        <v>3.5705245350573176E-5</v>
      </c>
      <c r="AS115" s="5">
        <f t="shared" si="368"/>
        <v>1.3670684574929414E-4</v>
      </c>
      <c r="AT115" s="5">
        <f t="shared" si="369"/>
        <v>2.6170890987059552E-4</v>
      </c>
      <c r="AU115" s="5">
        <f t="shared" si="370"/>
        <v>3.3400694325267716E-4</v>
      </c>
      <c r="AV115" s="5">
        <f t="shared" si="371"/>
        <v>3.1970817748283576E-4</v>
      </c>
      <c r="AW115" s="5">
        <f t="shared" si="372"/>
        <v>2.2338992001035751E-5</v>
      </c>
      <c r="AX115" s="5">
        <f t="shared" si="373"/>
        <v>4.0327468977787155E-2</v>
      </c>
      <c r="AY115" s="5">
        <f t="shared" si="374"/>
        <v>3.4599260479141997E-2</v>
      </c>
      <c r="AZ115" s="5">
        <f t="shared" si="375"/>
        <v>1.4842350090987593E-2</v>
      </c>
      <c r="BA115" s="5">
        <f t="shared" si="376"/>
        <v>4.2447025971599113E-3</v>
      </c>
      <c r="BB115" s="5">
        <f t="shared" si="377"/>
        <v>9.1044376536821871E-4</v>
      </c>
      <c r="BC115" s="5">
        <f t="shared" si="378"/>
        <v>1.5622443851825562E-4</v>
      </c>
      <c r="BD115" s="5">
        <f t="shared" si="379"/>
        <v>5.1055980603717594E-6</v>
      </c>
      <c r="BE115" s="5">
        <f t="shared" si="380"/>
        <v>1.9548113999612471E-5</v>
      </c>
      <c r="BF115" s="5">
        <f t="shared" si="381"/>
        <v>3.7422526844388999E-5</v>
      </c>
      <c r="BG115" s="5">
        <f t="shared" si="382"/>
        <v>4.7760635303804E-5</v>
      </c>
      <c r="BH115" s="5">
        <f t="shared" si="383"/>
        <v>4.5716012726268892E-5</v>
      </c>
      <c r="BI115" s="5">
        <f t="shared" si="384"/>
        <v>3.5007136003015774E-5</v>
      </c>
      <c r="BJ115" s="8">
        <f t="shared" si="385"/>
        <v>0.78896414581303254</v>
      </c>
      <c r="BK115" s="8">
        <f t="shared" si="386"/>
        <v>0.11014004145185557</v>
      </c>
      <c r="BL115" s="8">
        <f t="shared" si="387"/>
        <v>4.0868036853188128E-2</v>
      </c>
      <c r="BM115" s="8">
        <f t="shared" si="388"/>
        <v>0.75272569549978807</v>
      </c>
      <c r="BN115" s="8">
        <f t="shared" si="389"/>
        <v>0.15363973798333189</v>
      </c>
    </row>
    <row r="116" spans="1:66" x14ac:dyDescent="0.25">
      <c r="A116" t="s">
        <v>351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0.72929999999999995</v>
      </c>
      <c r="H116">
        <f>VLOOKUP(A116,away!$A$2:$E$405,3,FALSE)</f>
        <v>1.599</v>
      </c>
      <c r="I116">
        <f>VLOOKUP(C116,away!$B$2:$E$405,3,FALSE)</f>
        <v>1.2507999999999999</v>
      </c>
      <c r="J116">
        <f>VLOOKUP(B116,home!$B$2:$E$405,4,FALSE)</f>
        <v>1.7362</v>
      </c>
      <c r="K116" s="3">
        <f t="shared" si="334"/>
        <v>0.90085141574999983</v>
      </c>
      <c r="L116" s="3">
        <f t="shared" si="335"/>
        <v>3.4724506970399993</v>
      </c>
      <c r="M116" s="5">
        <f t="shared" si="336"/>
        <v>1.2609533643098931E-2</v>
      </c>
      <c r="N116" s="5">
        <f t="shared" si="337"/>
        <v>1.1359316234332924E-2</v>
      </c>
      <c r="O116" s="5">
        <f t="shared" si="338"/>
        <v>4.3785983888328196E-2</v>
      </c>
      <c r="P116" s="5">
        <f t="shared" si="339"/>
        <v>3.9444665575807142E-2</v>
      </c>
      <c r="Q116" s="5">
        <f t="shared" si="340"/>
        <v>5.1165280558253864E-3</v>
      </c>
      <c r="R116" s="5">
        <f t="shared" si="341"/>
        <v>7.6022335136803745E-2</v>
      </c>
      <c r="S116" s="5">
        <f t="shared" si="342"/>
        <v>3.0847327237173115E-2</v>
      </c>
      <c r="T116" s="5">
        <f t="shared" si="343"/>
        <v>1.7766891413875573E-2</v>
      </c>
      <c r="U116" s="5">
        <f t="shared" si="344"/>
        <v>6.8484828236610604E-2</v>
      </c>
      <c r="V116" s="5">
        <f t="shared" si="345"/>
        <v>1.0721715640959596E-2</v>
      </c>
      <c r="W116" s="5">
        <f t="shared" si="346"/>
        <v>1.5364105142716309E-3</v>
      </c>
      <c r="X116" s="5">
        <f t="shared" si="347"/>
        <v>5.3351097612221081E-3</v>
      </c>
      <c r="Y116" s="5">
        <f t="shared" si="348"/>
        <v>9.2629528045703093E-3</v>
      </c>
      <c r="Z116" s="5">
        <f t="shared" si="349"/>
        <v>8.7994603545467523E-2</v>
      </c>
      <c r="AA116" s="5">
        <f t="shared" si="350"/>
        <v>7.9270063182294376E-2</v>
      </c>
      <c r="AB116" s="5">
        <f t="shared" si="351"/>
        <v>3.5705274322180909E-2</v>
      </c>
      <c r="AC116" s="5">
        <f t="shared" si="352"/>
        <v>2.0962040499809087E-3</v>
      </c>
      <c r="AD116" s="5">
        <f t="shared" si="353"/>
        <v>3.4601939673869597E-4</v>
      </c>
      <c r="AE116" s="5">
        <f t="shared" si="354"/>
        <v>1.2015352953946448E-3</v>
      </c>
      <c r="AF116" s="5">
        <f t="shared" si="355"/>
        <v>2.0861360370056487E-3</v>
      </c>
      <c r="AG116" s="5">
        <f t="shared" si="356"/>
        <v>2.4146681786068416E-3</v>
      </c>
      <c r="AH116" s="5">
        <f t="shared" si="357"/>
        <v>7.6389230604304276E-2</v>
      </c>
      <c r="AI116" s="5">
        <f t="shared" si="358"/>
        <v>6.8815346537940719E-2</v>
      </c>
      <c r="AJ116" s="5">
        <f t="shared" si="359"/>
        <v>3.0996201177015376E-2</v>
      </c>
      <c r="AK116" s="5">
        <f t="shared" si="360"/>
        <v>9.3076572377287035E-3</v>
      </c>
      <c r="AL116" s="5">
        <f t="shared" si="361"/>
        <v>2.6229064474688678E-4</v>
      </c>
      <c r="AM116" s="5">
        <f t="shared" si="362"/>
        <v>6.2342412685803045E-5</v>
      </c>
      <c r="AN116" s="5">
        <f t="shared" si="363"/>
        <v>2.1648095438597204E-4</v>
      </c>
      <c r="AO116" s="5">
        <f t="shared" si="364"/>
        <v>3.758597204767266E-4</v>
      </c>
      <c r="AP116" s="5">
        <f t="shared" si="365"/>
        <v>4.3505144945288945E-4</v>
      </c>
      <c r="AQ116" s="5">
        <f t="shared" si="366"/>
        <v>3.7767367722523707E-4</v>
      </c>
      <c r="AR116" s="5">
        <f t="shared" si="367"/>
        <v>5.3051567411653115E-2</v>
      </c>
      <c r="AS116" s="5">
        <f t="shared" si="368"/>
        <v>4.7791579610544262E-2</v>
      </c>
      <c r="AT116" s="5">
        <f t="shared" si="369"/>
        <v>2.1526556076543812E-2</v>
      </c>
      <c r="AU116" s="5">
        <f t="shared" si="370"/>
        <v>6.4640761725920847E-3</v>
      </c>
      <c r="AV116" s="5">
        <f t="shared" si="371"/>
        <v>1.4557930428988548E-3</v>
      </c>
      <c r="AW116" s="5">
        <f t="shared" si="372"/>
        <v>2.2791323917937156E-5</v>
      </c>
      <c r="AX116" s="5">
        <f t="shared" si="373"/>
        <v>9.3602084548794008E-6</v>
      </c>
      <c r="AY116" s="5">
        <f t="shared" si="374"/>
        <v>3.250286237358567E-5</v>
      </c>
      <c r="AZ116" s="5">
        <f t="shared" si="375"/>
        <v>5.6432293552476379E-5</v>
      </c>
      <c r="BA116" s="5">
        <f t="shared" si="376"/>
        <v>6.5319452360620807E-5</v>
      </c>
      <c r="BB116" s="5">
        <f t="shared" si="377"/>
        <v>5.6704644469977199E-5</v>
      </c>
      <c r="BC116" s="5">
        <f t="shared" si="378"/>
        <v>3.9380816443035526E-5</v>
      </c>
      <c r="BD116" s="5">
        <f t="shared" si="379"/>
        <v>3.0703158706276556E-2</v>
      </c>
      <c r="BE116" s="5">
        <f t="shared" si="380"/>
        <v>2.7658983988546167E-2</v>
      </c>
      <c r="BF116" s="5">
        <f t="shared" si="381"/>
        <v>1.2458317442144196E-2</v>
      </c>
      <c r="BG116" s="5">
        <f t="shared" si="382"/>
        <v>3.7410309685395049E-3</v>
      </c>
      <c r="BH116" s="5">
        <f t="shared" si="383"/>
        <v>8.4252826109335141E-4</v>
      </c>
      <c r="BI116" s="5">
        <f t="shared" si="384"/>
        <v>1.5179855536306627E-4</v>
      </c>
      <c r="BJ116" s="8">
        <f t="shared" si="385"/>
        <v>5.8152676183724966E-2</v>
      </c>
      <c r="BK116" s="8">
        <f t="shared" si="386"/>
        <v>9.601423965414016E-2</v>
      </c>
      <c r="BL116" s="8">
        <f t="shared" si="387"/>
        <v>0.69462231055940205</v>
      </c>
      <c r="BM116" s="8">
        <f t="shared" si="388"/>
        <v>0.74843575587008249</v>
      </c>
      <c r="BN116" s="8">
        <f t="shared" si="389"/>
        <v>0.18833836253419634</v>
      </c>
    </row>
    <row r="117" spans="1:66" x14ac:dyDescent="0.25">
      <c r="A117" t="s">
        <v>340</v>
      </c>
      <c r="B117" t="s">
        <v>124</v>
      </c>
      <c r="C117" t="s">
        <v>119</v>
      </c>
      <c r="D117" s="11">
        <v>44204</v>
      </c>
      <c r="E117">
        <f>VLOOKUP(A117,home!$A$2:$E$405,3,FALSE)</f>
        <v>1.1721999999999999</v>
      </c>
      <c r="F117">
        <f>VLOOKUP(B117,home!$B$2:$E$405,3,FALSE)</f>
        <v>0.74650000000000005</v>
      </c>
      <c r="G117">
        <f>VLOOKUP(C117,away!$B$2:$E$405,4,FALSE)</f>
        <v>1.4830000000000001</v>
      </c>
      <c r="H117">
        <f>VLOOKUP(A117,away!$A$2:$E$405,3,FALSE)</f>
        <v>1.1721999999999999</v>
      </c>
      <c r="I117">
        <f>VLOOKUP(C117,away!$B$2:$E$405,3,FALSE)</f>
        <v>0.97499999999999998</v>
      </c>
      <c r="J117">
        <f>VLOOKUP(B117,home!$B$2:$E$405,4,FALSE)</f>
        <v>1.0617000000000001</v>
      </c>
      <c r="K117" s="3">
        <f t="shared" si="334"/>
        <v>1.2976951459000001</v>
      </c>
      <c r="L117" s="3">
        <f t="shared" si="335"/>
        <v>1.2134116215000001</v>
      </c>
      <c r="M117" s="5">
        <f t="shared" si="336"/>
        <v>8.1178343958804577E-2</v>
      </c>
      <c r="N117" s="5">
        <f t="shared" si="337"/>
        <v>0.10534474290754131</v>
      </c>
      <c r="O117" s="5">
        <f t="shared" si="338"/>
        <v>9.8502745973737815E-2</v>
      </c>
      <c r="P117" s="5">
        <f t="shared" si="339"/>
        <v>0.12782653530794036</v>
      </c>
      <c r="Q117" s="5">
        <f t="shared" si="340"/>
        <v>6.8352680758599932E-2</v>
      </c>
      <c r="R117" s="5">
        <f t="shared" si="341"/>
        <v>5.9762188357097921E-2</v>
      </c>
      <c r="S117" s="5">
        <f t="shared" si="342"/>
        <v>5.0320141838333027E-2</v>
      </c>
      <c r="T117" s="5">
        <f t="shared" si="343"/>
        <v>8.2939937193164601E-2</v>
      </c>
      <c r="U117" s="5">
        <f t="shared" si="344"/>
        <v>7.7553101739367483E-2</v>
      </c>
      <c r="V117" s="5">
        <f t="shared" si="345"/>
        <v>8.8040029092028207E-3</v>
      </c>
      <c r="W117" s="5">
        <f t="shared" si="346"/>
        <v>2.9566980676562493E-2</v>
      </c>
      <c r="X117" s="5">
        <f t="shared" si="347"/>
        <v>3.5876917965606867E-2</v>
      </c>
      <c r="Y117" s="5">
        <f t="shared" si="348"/>
        <v>2.1766734601534762E-2</v>
      </c>
      <c r="Z117" s="5">
        <f t="shared" si="349"/>
        <v>2.4172044626258209E-2</v>
      </c>
      <c r="AA117" s="5">
        <f t="shared" si="350"/>
        <v>3.1367944977973461E-2</v>
      </c>
      <c r="AB117" s="5">
        <f t="shared" si="351"/>
        <v>2.0353014967387228E-2</v>
      </c>
      <c r="AC117" s="5">
        <f t="shared" si="352"/>
        <v>8.6644505006125839E-4</v>
      </c>
      <c r="AD117" s="5">
        <f t="shared" si="353"/>
        <v>9.5922318257235621E-3</v>
      </c>
      <c r="AE117" s="5">
        <f t="shared" si="354"/>
        <v>1.1639325573455135E-2</v>
      </c>
      <c r="AF117" s="5">
        <f t="shared" si="355"/>
        <v>7.0616464586263084E-3</v>
      </c>
      <c r="AG117" s="5">
        <f t="shared" si="356"/>
        <v>2.8562279599404945E-3</v>
      </c>
      <c r="AH117" s="5">
        <f t="shared" si="357"/>
        <v>7.332659966229586E-3</v>
      </c>
      <c r="AI117" s="5">
        <f t="shared" si="358"/>
        <v>9.5155572447113927E-3</v>
      </c>
      <c r="AJ117" s="5">
        <f t="shared" si="359"/>
        <v>6.1741462234977786E-3</v>
      </c>
      <c r="AK117" s="5">
        <f t="shared" si="360"/>
        <v>2.6707198614366288E-3</v>
      </c>
      <c r="AL117" s="5">
        <f t="shared" si="361"/>
        <v>5.457350489448273E-5</v>
      </c>
      <c r="AM117" s="5">
        <f t="shared" si="362"/>
        <v>2.4895585357177928E-3</v>
      </c>
      <c r="AN117" s="5">
        <f t="shared" si="363"/>
        <v>3.0208592596444933E-3</v>
      </c>
      <c r="AO117" s="5">
        <f t="shared" si="364"/>
        <v>1.8327728662842575E-3</v>
      </c>
      <c r="AP117" s="5">
        <f t="shared" si="365"/>
        <v>7.4130263183972811E-4</v>
      </c>
      <c r="AQ117" s="5">
        <f t="shared" si="366"/>
        <v>2.2487630713071557E-4</v>
      </c>
      <c r="AR117" s="5">
        <f t="shared" si="367"/>
        <v>1.7795069639061558E-3</v>
      </c>
      <c r="AS117" s="5">
        <f t="shared" si="368"/>
        <v>2.3092575491562651E-3</v>
      </c>
      <c r="AT117" s="5">
        <f t="shared" si="369"/>
        <v>1.4983561560865085E-3</v>
      </c>
      <c r="AU117" s="5">
        <f t="shared" si="370"/>
        <v>6.4813650352761511E-4</v>
      </c>
      <c r="AV117" s="5">
        <f t="shared" si="371"/>
        <v>2.1027089862709608E-4</v>
      </c>
      <c r="AW117" s="5">
        <f t="shared" si="372"/>
        <v>2.3870426349355445E-6</v>
      </c>
      <c r="AX117" s="5">
        <f t="shared" si="373"/>
        <v>5.3844800453914799E-4</v>
      </c>
      <c r="AY117" s="5">
        <f t="shared" si="374"/>
        <v>6.5335906628128705E-4</v>
      </c>
      <c r="AZ117" s="5">
        <f t="shared" si="375"/>
        <v>3.9639674201905138E-4</v>
      </c>
      <c r="BA117" s="5">
        <f t="shared" si="376"/>
        <v>1.603308044968848E-4</v>
      </c>
      <c r="BB117" s="5">
        <f t="shared" si="377"/>
        <v>4.8636815365241138E-5</v>
      </c>
      <c r="BC117" s="5">
        <f t="shared" si="378"/>
        <v>1.1803295399386674E-5</v>
      </c>
      <c r="BD117" s="5">
        <f t="shared" si="379"/>
        <v>3.598790717573182E-4</v>
      </c>
      <c r="BE117" s="5">
        <f t="shared" si="380"/>
        <v>4.6701332453046967E-4</v>
      </c>
      <c r="BF117" s="5">
        <f t="shared" si="381"/>
        <v>3.0302046215690604E-4</v>
      </c>
      <c r="BG117" s="5">
        <f t="shared" si="382"/>
        <v>1.3107606094979723E-4</v>
      </c>
      <c r="BH117" s="5">
        <f t="shared" si="383"/>
        <v>4.2524192009561105E-5</v>
      </c>
      <c r="BI117" s="5">
        <f t="shared" si="384"/>
        <v>1.1036687510825406E-5</v>
      </c>
      <c r="BJ117" s="8">
        <f t="shared" si="385"/>
        <v>0.38511577024947363</v>
      </c>
      <c r="BK117" s="8">
        <f t="shared" si="386"/>
        <v>0.26970340163551776</v>
      </c>
      <c r="BL117" s="8">
        <f t="shared" si="387"/>
        <v>0.32099215718165786</v>
      </c>
      <c r="BM117" s="8">
        <f t="shared" si="388"/>
        <v>0.4583651644055392</v>
      </c>
      <c r="BN117" s="8">
        <f t="shared" si="389"/>
        <v>0.54096723726372187</v>
      </c>
    </row>
    <row r="118" spans="1:66" x14ac:dyDescent="0.25">
      <c r="A118" t="s">
        <v>340</v>
      </c>
      <c r="B118" t="s">
        <v>115</v>
      </c>
      <c r="C118" t="s">
        <v>123</v>
      </c>
      <c r="D118" s="11">
        <v>44204</v>
      </c>
      <c r="E118">
        <f>VLOOKUP(A118,home!$A$2:$E$405,3,FALSE)</f>
        <v>1.1721999999999999</v>
      </c>
      <c r="F118">
        <f>VLOOKUP(B118,home!$B$2:$E$405,3,FALSE)</f>
        <v>1.4624999999999999</v>
      </c>
      <c r="G118">
        <f>VLOOKUP(C118,away!$B$2:$E$405,4,FALSE)</f>
        <v>0.80889999999999995</v>
      </c>
      <c r="H118">
        <f>VLOOKUP(A118,away!$A$2:$E$405,3,FALSE)</f>
        <v>1.1721999999999999</v>
      </c>
      <c r="I118">
        <f>VLOOKUP(C118,away!$B$2:$E$405,3,FALSE)</f>
        <v>0.60940000000000005</v>
      </c>
      <c r="J118">
        <f>VLOOKUP(B118,home!$B$2:$E$405,4,FALSE)</f>
        <v>1.2134</v>
      </c>
      <c r="K118" s="3">
        <f t="shared" si="334"/>
        <v>1.3867316482499996</v>
      </c>
      <c r="L118" s="3">
        <f t="shared" si="335"/>
        <v>0.86677855431200002</v>
      </c>
      <c r="M118" s="5">
        <f t="shared" si="336"/>
        <v>0.10502990051410328</v>
      </c>
      <c r="N118" s="5">
        <f t="shared" si="337"/>
        <v>0.14564828705545593</v>
      </c>
      <c r="O118" s="5">
        <f t="shared" si="338"/>
        <v>9.1037665327147632E-2</v>
      </c>
      <c r="P118" s="5">
        <f t="shared" si="339"/>
        <v>0.12624481169194729</v>
      </c>
      <c r="Q118" s="5">
        <f t="shared" si="340"/>
        <v>0.10098754458660078</v>
      </c>
      <c r="R118" s="5">
        <f t="shared" si="341"/>
        <v>3.9454747970102351E-2</v>
      </c>
      <c r="S118" s="5">
        <f t="shared" si="342"/>
        <v>3.7936226734298223E-2</v>
      </c>
      <c r="T118" s="5">
        <f t="shared" si="343"/>
        <v>8.7533837900292469E-2</v>
      </c>
      <c r="U118" s="5">
        <f t="shared" si="344"/>
        <v>5.4713147683868361E-2</v>
      </c>
      <c r="V118" s="5">
        <f t="shared" si="345"/>
        <v>5.0665485383283278E-3</v>
      </c>
      <c r="W118" s="5">
        <f t="shared" si="346"/>
        <v>4.6680874719099083E-2</v>
      </c>
      <c r="X118" s="5">
        <f t="shared" si="347"/>
        <v>4.04619811030403E-2</v>
      </c>
      <c r="Y118" s="5">
        <f t="shared" si="348"/>
        <v>1.7535788742546361E-2</v>
      </c>
      <c r="Z118" s="5">
        <f t="shared" si="349"/>
        <v>1.1399509802089879E-2</v>
      </c>
      <c r="AA118" s="5">
        <f t="shared" si="350"/>
        <v>1.5808061017094126E-2</v>
      </c>
      <c r="AB118" s="5">
        <f t="shared" si="351"/>
        <v>1.0960769254935753E-2</v>
      </c>
      <c r="AC118" s="5">
        <f t="shared" si="352"/>
        <v>3.806210558960554E-4</v>
      </c>
      <c r="AD118" s="5">
        <f t="shared" si="353"/>
        <v>1.6183461585242E-2</v>
      </c>
      <c r="AE118" s="5">
        <f t="shared" si="354"/>
        <v>1.4027477436619851E-2</v>
      </c>
      <c r="AF118" s="5">
        <f t="shared" si="355"/>
        <v>6.0793583065787754E-3</v>
      </c>
      <c r="AG118" s="5">
        <f t="shared" si="356"/>
        <v>1.7564858013736668E-3</v>
      </c>
      <c r="AH118" s="5">
        <f t="shared" si="357"/>
        <v>2.4702126565302345E-3</v>
      </c>
      <c r="AI118" s="5">
        <f t="shared" si="358"/>
        <v>3.425522068718182E-3</v>
      </c>
      <c r="AJ118" s="5">
        <f t="shared" si="359"/>
        <v>2.3751399322351572E-3</v>
      </c>
      <c r="AK118" s="5">
        <f t="shared" si="360"/>
        <v>1.0978939043509511E-3</v>
      </c>
      <c r="AL118" s="5">
        <f t="shared" si="361"/>
        <v>1.8300096750500258E-5</v>
      </c>
      <c r="AM118" s="5">
        <f t="shared" si="362"/>
        <v>4.4884236716986386E-3</v>
      </c>
      <c r="AN118" s="5">
        <f t="shared" si="363"/>
        <v>3.8904693812947051E-3</v>
      </c>
      <c r="AO118" s="5">
        <f t="shared" si="364"/>
        <v>1.6860877129568623E-3</v>
      </c>
      <c r="AP118" s="5">
        <f t="shared" si="365"/>
        <v>4.8715489009332528E-4</v>
      </c>
      <c r="AQ118" s="5">
        <f t="shared" si="366"/>
        <v>1.0556385284027842E-4</v>
      </c>
      <c r="AR118" s="5">
        <f t="shared" si="367"/>
        <v>4.2822547105409646E-4</v>
      </c>
      <c r="AS118" s="5">
        <f t="shared" si="368"/>
        <v>5.938338132974797E-4</v>
      </c>
      <c r="AT118" s="5">
        <f t="shared" si="369"/>
        <v>4.1174407135029841E-4</v>
      </c>
      <c r="AU118" s="5">
        <f t="shared" si="370"/>
        <v>1.9032617824025499E-4</v>
      </c>
      <c r="AV118" s="5">
        <f t="shared" si="371"/>
        <v>6.5982833714057988E-5</v>
      </c>
      <c r="AW118" s="5">
        <f t="shared" si="372"/>
        <v>6.1101443411797634E-7</v>
      </c>
      <c r="AX118" s="5">
        <f t="shared" si="373"/>
        <v>1.0373731927164941E-3</v>
      </c>
      <c r="AY118" s="5">
        <f t="shared" si="374"/>
        <v>8.9917283626482654E-4</v>
      </c>
      <c r="AZ118" s="5">
        <f t="shared" si="375"/>
        <v>3.8969186554712346E-4</v>
      </c>
      <c r="BA118" s="5">
        <f t="shared" si="376"/>
        <v>1.12592183948694E-4</v>
      </c>
      <c r="BB118" s="5">
        <f t="shared" si="377"/>
        <v>2.4398122607469935E-5</v>
      </c>
      <c r="BC118" s="5">
        <f t="shared" si="378"/>
        <v>4.2295538883259448E-6</v>
      </c>
      <c r="BD118" s="5">
        <f t="shared" si="379"/>
        <v>6.1862775786640791E-5</v>
      </c>
      <c r="BE118" s="5">
        <f t="shared" si="380"/>
        <v>8.578706903192854E-5</v>
      </c>
      <c r="BF118" s="5">
        <f t="shared" si="381"/>
        <v>5.9481821818591398E-5</v>
      </c>
      <c r="BG118" s="5">
        <f t="shared" si="382"/>
        <v>2.7495108270469355E-5</v>
      </c>
      <c r="BH118" s="5">
        <f t="shared" si="383"/>
        <v>9.5320842026800402E-6</v>
      </c>
      <c r="BI118" s="5">
        <f t="shared" si="384"/>
        <v>2.6436885675280551E-6</v>
      </c>
      <c r="BJ118" s="8">
        <f t="shared" si="385"/>
        <v>0.49002025450070602</v>
      </c>
      <c r="BK118" s="8">
        <f t="shared" si="386"/>
        <v>0.27557558146758848</v>
      </c>
      <c r="BL118" s="8">
        <f t="shared" si="387"/>
        <v>0.22328007473031675</v>
      </c>
      <c r="BM118" s="8">
        <f t="shared" si="388"/>
        <v>0.39097390153351325</v>
      </c>
      <c r="BN118" s="8">
        <f t="shared" si="389"/>
        <v>0.6084029571453573</v>
      </c>
    </row>
    <row r="119" spans="1:66" x14ac:dyDescent="0.25">
      <c r="A119" t="s">
        <v>340</v>
      </c>
      <c r="B119" t="s">
        <v>112</v>
      </c>
      <c r="C119" t="s">
        <v>111</v>
      </c>
      <c r="D119" s="11">
        <v>44204</v>
      </c>
      <c r="E119">
        <f>VLOOKUP(A119,home!$A$2:$E$405,3,FALSE)</f>
        <v>1.1721999999999999</v>
      </c>
      <c r="F119">
        <f>VLOOKUP(B119,home!$B$2:$E$405,3,FALSE)</f>
        <v>1.7061999999999999</v>
      </c>
      <c r="G119">
        <f>VLOOKUP(C119,away!$B$2:$E$405,4,FALSE)</f>
        <v>1.2134</v>
      </c>
      <c r="H119">
        <f>VLOOKUP(A119,away!$A$2:$E$405,3,FALSE)</f>
        <v>1.1721999999999999</v>
      </c>
      <c r="I119">
        <f>VLOOKUP(C119,away!$B$2:$E$405,3,FALSE)</f>
        <v>1.4624999999999999</v>
      </c>
      <c r="J119">
        <f>VLOOKUP(B119,home!$B$2:$E$405,4,FALSE)</f>
        <v>0.58979999999999999</v>
      </c>
      <c r="K119" s="3">
        <f t="shared" si="334"/>
        <v>2.4268092703759998</v>
      </c>
      <c r="L119" s="3">
        <f t="shared" si="335"/>
        <v>1.0111192064999999</v>
      </c>
      <c r="M119" s="5">
        <f t="shared" si="336"/>
        <v>3.2131176910629423E-2</v>
      </c>
      <c r="N119" s="5">
        <f t="shared" si="337"/>
        <v>7.7976237994806755E-2</v>
      </c>
      <c r="O119" s="5">
        <f t="shared" si="338"/>
        <v>3.2488450101786741E-2</v>
      </c>
      <c r="P119" s="5">
        <f t="shared" si="339"/>
        <v>7.884327188716414E-2</v>
      </c>
      <c r="Q119" s="5">
        <f t="shared" si="340"/>
        <v>9.4616728617421167E-2</v>
      </c>
      <c r="R119" s="5">
        <f t="shared" si="341"/>
        <v>1.6424847943666721E-2</v>
      </c>
      <c r="S119" s="5">
        <f t="shared" si="342"/>
        <v>4.8366276305123967E-2</v>
      </c>
      <c r="T119" s="5">
        <f t="shared" si="343"/>
        <v>9.5668791561272712E-2</v>
      </c>
      <c r="U119" s="5">
        <f t="shared" si="344"/>
        <v>3.9859973254206572E-2</v>
      </c>
      <c r="V119" s="5">
        <f t="shared" si="345"/>
        <v>1.3186761407260729E-2</v>
      </c>
      <c r="W119" s="5">
        <f t="shared" si="346"/>
        <v>7.6538918047135959E-2</v>
      </c>
      <c r="X119" s="5">
        <f t="shared" si="347"/>
        <v>7.7389970082188619E-2</v>
      </c>
      <c r="Y119" s="5">
        <f t="shared" si="348"/>
        <v>3.912524257028064E-2</v>
      </c>
      <c r="Z119" s="5">
        <f t="shared" si="349"/>
        <v>5.5358264065611517E-3</v>
      </c>
      <c r="AA119" s="5">
        <f t="shared" si="350"/>
        <v>1.3434394842634858E-2</v>
      </c>
      <c r="AB119" s="5">
        <f t="shared" si="351"/>
        <v>1.6301356972998903E-2</v>
      </c>
      <c r="AC119" s="5">
        <f t="shared" si="352"/>
        <v>2.0223493093554381E-3</v>
      </c>
      <c r="AD119" s="5">
        <f t="shared" si="353"/>
        <v>4.6436338965334611E-2</v>
      </c>
      <c r="AE119" s="5">
        <f t="shared" si="354"/>
        <v>4.6952674207394157E-2</v>
      </c>
      <c r="AF119" s="5">
        <f t="shared" si="355"/>
        <v>2.3737375343816692E-2</v>
      </c>
      <c r="AG119" s="5">
        <f t="shared" si="356"/>
        <v>8.0004387073442009E-3</v>
      </c>
      <c r="AH119" s="5">
        <f t="shared" si="357"/>
        <v>1.3993451008809641E-3</v>
      </c>
      <c r="AI119" s="5">
        <f t="shared" si="358"/>
        <v>3.3959436632731619E-3</v>
      </c>
      <c r="AJ119" s="5">
        <f t="shared" si="359"/>
        <v>4.1206537818529723E-3</v>
      </c>
      <c r="AK119" s="5">
        <f t="shared" si="360"/>
        <v>3.3333469326035721E-3</v>
      </c>
      <c r="AL119" s="5">
        <f t="shared" si="361"/>
        <v>1.9849710067181722E-4</v>
      </c>
      <c r="AM119" s="5">
        <f t="shared" si="362"/>
        <v>2.253842757667926E-2</v>
      </c>
      <c r="AN119" s="5">
        <f t="shared" si="363"/>
        <v>2.2789037007089646E-2</v>
      </c>
      <c r="AO119" s="5">
        <f t="shared" si="364"/>
        <v>1.1521216507753807E-2</v>
      </c>
      <c r="AP119" s="5">
        <f t="shared" si="365"/>
        <v>3.8831077644115772E-3</v>
      </c>
      <c r="AQ119" s="5">
        <f t="shared" si="366"/>
        <v>9.815712103764555E-4</v>
      </c>
      <c r="AR119" s="5">
        <f t="shared" si="367"/>
        <v>2.8298094160448455E-4</v>
      </c>
      <c r="AS119" s="5">
        <f t="shared" si="368"/>
        <v>6.8674077242549241E-4</v>
      </c>
      <c r="AT119" s="5">
        <f t="shared" si="369"/>
        <v>8.3329443643368015E-4</v>
      </c>
      <c r="AU119" s="5">
        <f t="shared" si="370"/>
        <v>6.7408222109666648E-4</v>
      </c>
      <c r="AV119" s="5">
        <f t="shared" si="371"/>
        <v>4.0896724578825866E-4</v>
      </c>
      <c r="AW119" s="5">
        <f t="shared" si="372"/>
        <v>1.352974689471268E-5</v>
      </c>
      <c r="AX119" s="5">
        <f t="shared" si="373"/>
        <v>9.1160774971305539E-3</v>
      </c>
      <c r="AY119" s="5">
        <f t="shared" si="374"/>
        <v>9.2174410452911509E-3</v>
      </c>
      <c r="AZ119" s="5">
        <f t="shared" si="375"/>
        <v>4.659965837837658E-3</v>
      </c>
      <c r="BA119" s="5">
        <f t="shared" si="376"/>
        <v>1.5705936534238405E-3</v>
      </c>
      <c r="BB119" s="5">
        <f t="shared" si="377"/>
        <v>3.970143521459623E-4</v>
      </c>
      <c r="BC119" s="5">
        <f t="shared" si="378"/>
        <v>8.0285767342187385E-5</v>
      </c>
      <c r="BD119" s="5">
        <f t="shared" si="379"/>
        <v>4.7687910854958183E-5</v>
      </c>
      <c r="BE119" s="5">
        <f t="shared" si="380"/>
        <v>1.1572946414767677E-4</v>
      </c>
      <c r="BF119" s="5">
        <f t="shared" si="381"/>
        <v>1.4042666822461448E-4</v>
      </c>
      <c r="BG119" s="5">
        <f t="shared" si="382"/>
        <v>1.1359624675183644E-4</v>
      </c>
      <c r="BH119" s="5">
        <f t="shared" si="383"/>
        <v>6.8919106174319061E-5</v>
      </c>
      <c r="BI119" s="5">
        <f t="shared" si="384"/>
        <v>3.3450705153973055E-5</v>
      </c>
      <c r="BJ119" s="8">
        <f t="shared" si="385"/>
        <v>0.67319745431647771</v>
      </c>
      <c r="BK119" s="8">
        <f t="shared" si="386"/>
        <v>0.18396577396549665</v>
      </c>
      <c r="BL119" s="8">
        <f t="shared" si="387"/>
        <v>0.13416418831256041</v>
      </c>
      <c r="BM119" s="8">
        <f t="shared" si="388"/>
        <v>0.65517861824722445</v>
      </c>
      <c r="BN119" s="8">
        <f t="shared" si="389"/>
        <v>0.33248071345547497</v>
      </c>
    </row>
    <row r="120" spans="1:66" x14ac:dyDescent="0.25">
      <c r="A120" t="s">
        <v>340</v>
      </c>
      <c r="B120" t="s">
        <v>118</v>
      </c>
      <c r="C120" t="s">
        <v>120</v>
      </c>
      <c r="D120" s="11">
        <v>44204</v>
      </c>
      <c r="E120">
        <f>VLOOKUP(A120,home!$A$2:$E$405,3,FALSE)</f>
        <v>1.1721999999999999</v>
      </c>
      <c r="F120">
        <f>VLOOKUP(B120,home!$B$2:$E$405,3,FALSE)</f>
        <v>0.73119999999999996</v>
      </c>
      <c r="G120">
        <f>VLOOKUP(C120,away!$B$2:$E$405,4,FALSE)</f>
        <v>1.2977000000000001</v>
      </c>
      <c r="H120">
        <f>VLOOKUP(A120,away!$A$2:$E$405,3,FALSE)</f>
        <v>1.1721999999999999</v>
      </c>
      <c r="I120">
        <f>VLOOKUP(C120,away!$B$2:$E$405,3,FALSE)</f>
        <v>1.4928999999999999</v>
      </c>
      <c r="J120">
        <f>VLOOKUP(B120,home!$B$2:$E$405,4,FALSE)</f>
        <v>1.3482000000000001</v>
      </c>
      <c r="K120" s="3">
        <f t="shared" si="334"/>
        <v>1.112275072928</v>
      </c>
      <c r="L120" s="3">
        <f t="shared" si="335"/>
        <v>2.3593195037159997</v>
      </c>
      <c r="M120" s="5">
        <f t="shared" si="336"/>
        <v>3.1067451709962106E-2</v>
      </c>
      <c r="N120" s="5">
        <f t="shared" si="337"/>
        <v>3.4555552116385217E-2</v>
      </c>
      <c r="O120" s="5">
        <f t="shared" si="338"/>
        <v>7.3298044750068583E-2</v>
      </c>
      <c r="P120" s="5">
        <f t="shared" si="339"/>
        <v>8.1527588069862336E-2</v>
      </c>
      <c r="Q120" s="5">
        <f t="shared" si="340"/>
        <v>1.9217639625159842E-2</v>
      </c>
      <c r="R120" s="5">
        <f t="shared" si="341"/>
        <v>8.6466753281542491E-2</v>
      </c>
      <c r="S120" s="5">
        <f t="shared" si="342"/>
        <v>5.3486424301400083E-2</v>
      </c>
      <c r="T120" s="5">
        <f t="shared" si="343"/>
        <v>4.534055198302505E-2</v>
      </c>
      <c r="U120" s="5">
        <f t="shared" si="344"/>
        <v>9.6174814312075058E-2</v>
      </c>
      <c r="V120" s="5">
        <f t="shared" si="345"/>
        <v>1.5595525677069294E-2</v>
      </c>
      <c r="W120" s="5">
        <f t="shared" si="346"/>
        <v>7.1251005051928933E-3</v>
      </c>
      <c r="X120" s="5">
        <f t="shared" si="347"/>
        <v>1.6810388587838315E-2</v>
      </c>
      <c r="Y120" s="5">
        <f t="shared" si="348"/>
        <v>1.9830538830165903E-2</v>
      </c>
      <c r="Z120" s="5">
        <f t="shared" si="349"/>
        <v>6.80008991467142E-2</v>
      </c>
      <c r="AA120" s="5">
        <f t="shared" si="350"/>
        <v>7.5635705057581118E-2</v>
      </c>
      <c r="AB120" s="5">
        <f t="shared" si="351"/>
        <v>4.2063854679440876E-2</v>
      </c>
      <c r="AC120" s="5">
        <f t="shared" si="352"/>
        <v>2.5578731179079907E-3</v>
      </c>
      <c r="AD120" s="5">
        <f t="shared" si="353"/>
        <v>1.98126792100819E-3</v>
      </c>
      <c r="AE120" s="5">
        <f t="shared" si="354"/>
        <v>4.6744440481214728E-3</v>
      </c>
      <c r="AF120" s="5">
        <f t="shared" si="355"/>
        <v>5.514253505881082E-3</v>
      </c>
      <c r="AG120" s="5">
        <f t="shared" si="356"/>
        <v>4.3366286149531886E-3</v>
      </c>
      <c r="AH120" s="5">
        <f t="shared" si="357"/>
        <v>4.0108961906766882E-2</v>
      </c>
      <c r="AI120" s="5">
        <f t="shared" si="358"/>
        <v>4.4612198529915513E-2</v>
      </c>
      <c r="AJ120" s="5">
        <f t="shared" si="359"/>
        <v>2.4810518186670103E-2</v>
      </c>
      <c r="AK120" s="5">
        <f t="shared" si="360"/>
        <v>9.1987069751533167E-3</v>
      </c>
      <c r="AL120" s="5">
        <f t="shared" si="361"/>
        <v>2.684960811573834E-4</v>
      </c>
      <c r="AM120" s="5">
        <f t="shared" si="362"/>
        <v>4.4074298426585788E-4</v>
      </c>
      <c r="AN120" s="5">
        <f t="shared" si="363"/>
        <v>1.0398535189044323E-3</v>
      </c>
      <c r="AO120" s="5">
        <f t="shared" si="364"/>
        <v>1.226673344079471E-3</v>
      </c>
      <c r="AP120" s="5">
        <f t="shared" si="365"/>
        <v>9.6470478179174108E-4</v>
      </c>
      <c r="AQ120" s="5">
        <f t="shared" si="366"/>
        <v>5.6901170175233573E-4</v>
      </c>
      <c r="AR120" s="5">
        <f t="shared" si="367"/>
        <v>1.8925971220087434E-2</v>
      </c>
      <c r="AS120" s="5">
        <f t="shared" si="368"/>
        <v>2.105088601905598E-2</v>
      </c>
      <c r="AT120" s="5">
        <f t="shared" si="369"/>
        <v>1.1707187891022257E-2</v>
      </c>
      <c r="AU120" s="5">
        <f t="shared" si="370"/>
        <v>4.340537755089525E-3</v>
      </c>
      <c r="AV120" s="5">
        <f t="shared" si="371"/>
        <v>1.2069679870222354E-3</v>
      </c>
      <c r="AW120" s="5">
        <f t="shared" si="372"/>
        <v>1.9571964206685831E-5</v>
      </c>
      <c r="AX120" s="5">
        <f t="shared" si="373"/>
        <v>8.1704572494468487E-5</v>
      </c>
      <c r="AY120" s="5">
        <f t="shared" si="374"/>
        <v>1.9276719142897729E-4</v>
      </c>
      <c r="AZ120" s="5">
        <f t="shared" si="375"/>
        <v>2.2739969720747097E-4</v>
      </c>
      <c r="BA120" s="5">
        <f t="shared" si="376"/>
        <v>1.7883618025356634E-4</v>
      </c>
      <c r="BB120" s="5">
        <f t="shared" si="377"/>
        <v>1.0548292201057732E-4</v>
      </c>
      <c r="BC120" s="5">
        <f t="shared" si="378"/>
        <v>4.9773583041701757E-5</v>
      </c>
      <c r="BD120" s="5">
        <f t="shared" si="379"/>
        <v>7.4420688377200032E-3</v>
      </c>
      <c r="BE120" s="5">
        <f t="shared" si="380"/>
        <v>8.2776276592102134E-3</v>
      </c>
      <c r="BF120" s="5">
        <f t="shared" si="381"/>
        <v>4.6034994541594362E-3</v>
      </c>
      <c r="BG120" s="5">
        <f t="shared" si="382"/>
        <v>1.7067858970330643E-3</v>
      </c>
      <c r="BH120" s="5">
        <f t="shared" si="383"/>
        <v>4.7460385202373361E-4</v>
      </c>
      <c r="BI120" s="5">
        <f t="shared" si="384"/>
        <v>1.0557800682432151E-4</v>
      </c>
      <c r="BJ120" s="8">
        <f t="shared" si="385"/>
        <v>0.16446331621496174</v>
      </c>
      <c r="BK120" s="8">
        <f t="shared" si="386"/>
        <v>0.18469612614878814</v>
      </c>
      <c r="BL120" s="8">
        <f t="shared" si="387"/>
        <v>0.57221127225846213</v>
      </c>
      <c r="BM120" s="8">
        <f t="shared" si="388"/>
        <v>0.66306538898872369</v>
      </c>
      <c r="BN120" s="8">
        <f t="shared" si="389"/>
        <v>0.32613302955298057</v>
      </c>
    </row>
    <row r="121" spans="1:66" x14ac:dyDescent="0.25">
      <c r="A121" t="s">
        <v>340</v>
      </c>
      <c r="B121" t="s">
        <v>114</v>
      </c>
      <c r="C121" t="s">
        <v>129</v>
      </c>
      <c r="D121" s="11">
        <v>44204</v>
      </c>
      <c r="E121">
        <f>VLOOKUP(A121,home!$A$2:$E$405,3,FALSE)</f>
        <v>1.1721999999999999</v>
      </c>
      <c r="F121">
        <f>VLOOKUP(B121,home!$B$2:$E$405,3,FALSE)</f>
        <v>0.9597</v>
      </c>
      <c r="G121">
        <f>VLOOKUP(C121,away!$B$2:$E$405,4,FALSE)</f>
        <v>0.82579999999999998</v>
      </c>
      <c r="H121">
        <f>VLOOKUP(A121,away!$A$2:$E$405,3,FALSE)</f>
        <v>1.1721999999999999</v>
      </c>
      <c r="I121">
        <f>VLOOKUP(C121,away!$B$2:$E$405,3,FALSE)</f>
        <v>0.21329999999999999</v>
      </c>
      <c r="J121">
        <f>VLOOKUP(B121,home!$B$2:$E$405,4,FALSE)</f>
        <v>1.4156</v>
      </c>
      <c r="K121" s="3">
        <f t="shared" si="334"/>
        <v>0.92899224877199993</v>
      </c>
      <c r="L121" s="3">
        <f t="shared" si="335"/>
        <v>0.35394283605599991</v>
      </c>
      <c r="M121" s="5">
        <f t="shared" si="336"/>
        <v>0.27722243382733858</v>
      </c>
      <c r="N121" s="5">
        <f t="shared" si="337"/>
        <v>0.25753749221130617</v>
      </c>
      <c r="O121" s="5">
        <f t="shared" si="338"/>
        <v>9.8120894447194962E-2</v>
      </c>
      <c r="P121" s="5">
        <f t="shared" si="339"/>
        <v>9.1153550384019691E-2</v>
      </c>
      <c r="Q121" s="5">
        <f t="shared" si="340"/>
        <v>0.11962516701624136</v>
      </c>
      <c r="R121" s="5">
        <f t="shared" si="341"/>
        <v>1.7364593828495797E-2</v>
      </c>
      <c r="S121" s="5">
        <f t="shared" si="342"/>
        <v>7.4930531711469113E-3</v>
      </c>
      <c r="T121" s="5">
        <f t="shared" si="343"/>
        <v>4.2340470877401122E-2</v>
      </c>
      <c r="U121" s="5">
        <f t="shared" si="344"/>
        <v>1.6131573069746701E-2</v>
      </c>
      <c r="V121" s="5">
        <f t="shared" si="345"/>
        <v>2.7375466068749389E-4</v>
      </c>
      <c r="W121" s="5">
        <f t="shared" si="346"/>
        <v>3.7043617638714721E-2</v>
      </c>
      <c r="X121" s="5">
        <f t="shared" si="347"/>
        <v>1.311132308482075E-2</v>
      </c>
      <c r="Y121" s="5">
        <f t="shared" si="348"/>
        <v>2.3203294385439788E-3</v>
      </c>
      <c r="Z121" s="5">
        <f t="shared" si="349"/>
        <v>2.0486911955394384E-3</v>
      </c>
      <c r="AA121" s="5">
        <f t="shared" si="350"/>
        <v>1.9032182407835801E-3</v>
      </c>
      <c r="AB121" s="5">
        <f t="shared" si="351"/>
        <v>8.8403749670471377E-4</v>
      </c>
      <c r="AC121" s="5">
        <f t="shared" si="352"/>
        <v>5.6258319608478007E-6</v>
      </c>
      <c r="AD121" s="5">
        <f t="shared" si="353"/>
        <v>8.6033084132099268E-3</v>
      </c>
      <c r="AE121" s="5">
        <f t="shared" si="354"/>
        <v>3.0450793792359656E-3</v>
      </c>
      <c r="AF121" s="5">
        <f t="shared" si="355"/>
        <v>5.3889201575121057E-4</v>
      </c>
      <c r="AG121" s="5">
        <f t="shared" si="356"/>
        <v>6.357898946097269E-5</v>
      </c>
      <c r="AH121" s="5">
        <f t="shared" si="357"/>
        <v>1.812798929880465E-4</v>
      </c>
      <c r="AI121" s="5">
        <f t="shared" si="358"/>
        <v>1.684076154441128E-4</v>
      </c>
      <c r="AJ121" s="5">
        <f t="shared" si="359"/>
        <v>7.8224684690878269E-5</v>
      </c>
      <c r="AK121" s="5">
        <f t="shared" si="360"/>
        <v>2.4223375246819886E-5</v>
      </c>
      <c r="AL121" s="5">
        <f t="shared" si="361"/>
        <v>7.3993226307877093E-8</v>
      </c>
      <c r="AM121" s="5">
        <f t="shared" si="362"/>
        <v>1.5984813659333916E-3</v>
      </c>
      <c r="AN121" s="5">
        <f t="shared" si="363"/>
        <v>5.6577102804113318E-4</v>
      </c>
      <c r="AO121" s="5">
        <f t="shared" si="364"/>
        <v>1.0012530111159865E-4</v>
      </c>
      <c r="AP121" s="5">
        <f t="shared" si="365"/>
        <v>1.1812877678800061E-5</v>
      </c>
      <c r="AQ121" s="5">
        <f t="shared" si="366"/>
        <v>1.0452708569042777E-6</v>
      </c>
      <c r="AR121" s="5">
        <f t="shared" si="367"/>
        <v>1.2832543888823475E-5</v>
      </c>
      <c r="AS121" s="5">
        <f t="shared" si="368"/>
        <v>1.1921333804743505E-5</v>
      </c>
      <c r="AT121" s="5">
        <f t="shared" si="369"/>
        <v>5.5374133498151648E-6</v>
      </c>
      <c r="AU121" s="5">
        <f t="shared" si="370"/>
        <v>1.7147380267416281E-6</v>
      </c>
      <c r="AV121" s="5">
        <f t="shared" si="371"/>
        <v>3.9824458387939167E-7</v>
      </c>
      <c r="AW121" s="5">
        <f t="shared" si="372"/>
        <v>6.7582566473318375E-10</v>
      </c>
      <c r="AX121" s="5">
        <f t="shared" si="373"/>
        <v>2.4749613312643315E-4</v>
      </c>
      <c r="AY121" s="5">
        <f t="shared" si="374"/>
        <v>8.7599483271663043E-5</v>
      </c>
      <c r="AZ121" s="5">
        <f t="shared" si="375"/>
        <v>1.5502604773106267E-5</v>
      </c>
      <c r="BA121" s="5">
        <f t="shared" si="376"/>
        <v>1.8290119665495043E-6</v>
      </c>
      <c r="BB121" s="5">
        <f t="shared" si="377"/>
        <v>1.618414206552233E-7</v>
      </c>
      <c r="BC121" s="5">
        <f t="shared" si="378"/>
        <v>1.1456522283608368E-8</v>
      </c>
      <c r="BD121" s="5">
        <f t="shared" si="379"/>
        <v>7.56997829637211E-7</v>
      </c>
      <c r="BE121" s="5">
        <f t="shared" si="380"/>
        <v>7.0324511607019592E-7</v>
      </c>
      <c r="BF121" s="5">
        <f t="shared" si="381"/>
        <v>3.2665463090798871E-7</v>
      </c>
      <c r="BG121" s="5">
        <f t="shared" si="382"/>
        <v>1.0115320671300004E-7</v>
      </c>
      <c r="BH121" s="5">
        <f t="shared" si="383"/>
        <v>2.3492636243702215E-8</v>
      </c>
      <c r="BI121" s="5">
        <f t="shared" si="384"/>
        <v>4.3648953947239024E-9</v>
      </c>
      <c r="BJ121" s="8">
        <f t="shared" si="385"/>
        <v>0.48685909543938871</v>
      </c>
      <c r="BK121" s="8">
        <f t="shared" si="386"/>
        <v>0.37623609135165148</v>
      </c>
      <c r="BL121" s="8">
        <f t="shared" si="387"/>
        <v>0.13489077283326453</v>
      </c>
      <c r="BM121" s="8">
        <f t="shared" si="388"/>
        <v>0.13892292029780157</v>
      </c>
      <c r="BN121" s="8">
        <f t="shared" si="389"/>
        <v>0.86102413171459657</v>
      </c>
    </row>
    <row r="122" spans="1:66" x14ac:dyDescent="0.25">
      <c r="A122" t="s">
        <v>340</v>
      </c>
      <c r="B122" t="s">
        <v>117</v>
      </c>
      <c r="C122" t="s">
        <v>127</v>
      </c>
      <c r="D122" s="11">
        <v>44204</v>
      </c>
      <c r="E122">
        <f>VLOOKUP(A122,home!$A$2:$E$405,3,FALSE)</f>
        <v>1.1721999999999999</v>
      </c>
      <c r="F122">
        <f>VLOOKUP(B122,home!$B$2:$E$405,3,FALSE)</f>
        <v>0.36559999999999998</v>
      </c>
      <c r="G122">
        <f>VLOOKUP(C122,away!$B$2:$E$405,4,FALSE)</f>
        <v>0.35389999999999999</v>
      </c>
      <c r="H122">
        <f>VLOOKUP(A122,away!$A$2:$E$405,3,FALSE)</f>
        <v>1.1721999999999999</v>
      </c>
      <c r="I122">
        <f>VLOOKUP(C122,away!$B$2:$E$405,3,FALSE)</f>
        <v>0.9597</v>
      </c>
      <c r="J122">
        <f>VLOOKUP(B122,home!$B$2:$E$405,4,FALSE)</f>
        <v>1.6178999999999999</v>
      </c>
      <c r="K122" s="3">
        <f t="shared" si="334"/>
        <v>0.15166608164799997</v>
      </c>
      <c r="L122" s="3">
        <f t="shared" si="335"/>
        <v>1.8200733340859998</v>
      </c>
      <c r="M122" s="5">
        <f t="shared" si="336"/>
        <v>0.13921449361090682</v>
      </c>
      <c r="N122" s="5">
        <f t="shared" si="337"/>
        <v>2.1114116754576764E-2</v>
      </c>
      <c r="O122" s="5">
        <f t="shared" si="338"/>
        <v>0.25338058753949733</v>
      </c>
      <c r="P122" s="5">
        <f t="shared" si="339"/>
        <v>3.8429240877783599E-2</v>
      </c>
      <c r="Q122" s="5">
        <f t="shared" si="340"/>
        <v>1.6011476778125214E-3</v>
      </c>
      <c r="R122" s="5">
        <f t="shared" si="341"/>
        <v>0.23058562537784125</v>
      </c>
      <c r="S122" s="5">
        <f t="shared" si="342"/>
        <v>2.6520344903352305E-3</v>
      </c>
      <c r="T122" s="5">
        <f t="shared" si="343"/>
        <v>2.9142061923202924E-3</v>
      </c>
      <c r="U122" s="5">
        <f t="shared" si="344"/>
        <v>3.49720182854108E-2</v>
      </c>
      <c r="V122" s="5">
        <f t="shared" si="345"/>
        <v>8.1341843719654247E-5</v>
      </c>
      <c r="W122" s="5">
        <f t="shared" si="346"/>
        <v>8.0946598144539833E-5</v>
      </c>
      <c r="X122" s="5">
        <f t="shared" si="347"/>
        <v>1.4732874476785222E-4</v>
      </c>
      <c r="Y122" s="5">
        <f t="shared" si="348"/>
        <v>1.3407455984816506E-4</v>
      </c>
      <c r="Z122" s="5">
        <f t="shared" si="349"/>
        <v>0.1398942493245843</v>
      </c>
      <c r="AA122" s="5">
        <f t="shared" si="350"/>
        <v>2.1217212640148066E-2</v>
      </c>
      <c r="AB122" s="5">
        <f t="shared" si="351"/>
        <v>1.6089657523118365E-3</v>
      </c>
      <c r="AC122" s="5">
        <f t="shared" si="352"/>
        <v>1.4033673976155242E-6</v>
      </c>
      <c r="AD122" s="5">
        <f t="shared" si="353"/>
        <v>3.0692133408294044E-6</v>
      </c>
      <c r="AE122" s="5">
        <f t="shared" si="354"/>
        <v>5.5861933582646044E-6</v>
      </c>
      <c r="AF122" s="5">
        <f t="shared" si="355"/>
        <v>5.0836407852128636E-6</v>
      </c>
      <c r="AG122" s="5">
        <f t="shared" si="356"/>
        <v>3.0841996777459832E-6</v>
      </c>
      <c r="AH122" s="5">
        <f t="shared" si="357"/>
        <v>6.3654448196913571E-2</v>
      </c>
      <c r="AI122" s="5">
        <f t="shared" si="358"/>
        <v>9.6542207374914757E-3</v>
      </c>
      <c r="AJ122" s="5">
        <f t="shared" si="359"/>
        <v>7.321089153100982E-4</v>
      </c>
      <c r="AK122" s="5">
        <f t="shared" si="360"/>
        <v>3.7012030174883362E-5</v>
      </c>
      <c r="AL122" s="5">
        <f t="shared" si="361"/>
        <v>1.5495611804249707E-8</v>
      </c>
      <c r="AM122" s="5">
        <f t="shared" si="362"/>
        <v>9.3099112229072717E-8</v>
      </c>
      <c r="AN122" s="5">
        <f t="shared" si="363"/>
        <v>1.6944721159521507E-7</v>
      </c>
      <c r="AO122" s="5">
        <f t="shared" si="364"/>
        <v>1.5420317567983949E-7</v>
      </c>
      <c r="AP122" s="5">
        <f t="shared" si="365"/>
        <v>9.3553696028751568E-8</v>
      </c>
      <c r="AQ122" s="5">
        <f t="shared" si="366"/>
        <v>4.2568646861779502E-8</v>
      </c>
      <c r="AR122" s="5">
        <f t="shared" si="367"/>
        <v>2.3171152751832205E-2</v>
      </c>
      <c r="AS122" s="5">
        <f t="shared" si="368"/>
        <v>3.5142779451376618E-3</v>
      </c>
      <c r="AT122" s="5">
        <f t="shared" si="369"/>
        <v>2.6649838288050703E-4</v>
      </c>
      <c r="AU122" s="5">
        <f t="shared" si="370"/>
        <v>1.3472921832338317E-5</v>
      </c>
      <c r="AV122" s="5">
        <f t="shared" si="371"/>
        <v>5.1084631566513603E-7</v>
      </c>
      <c r="AW122" s="5">
        <f t="shared" si="372"/>
        <v>1.1881836740011458E-10</v>
      </c>
      <c r="AX122" s="5">
        <f t="shared" si="373"/>
        <v>2.3533295927818074E-9</v>
      </c>
      <c r="AY122" s="5">
        <f t="shared" si="374"/>
        <v>4.2832324381376326E-9</v>
      </c>
      <c r="AZ122" s="5">
        <f t="shared" si="375"/>
        <v>3.8978985721732342E-9</v>
      </c>
      <c r="BA122" s="5">
        <f t="shared" si="376"/>
        <v>2.3648204167281325E-9</v>
      </c>
      <c r="BB122" s="5">
        <f t="shared" si="377"/>
        <v>1.0760366450972537E-9</v>
      </c>
      <c r="BC122" s="5">
        <f t="shared" si="378"/>
        <v>3.9169312084817442E-10</v>
      </c>
      <c r="BD122" s="5">
        <f t="shared" si="379"/>
        <v>7.0288662072738742E-3</v>
      </c>
      <c r="BE122" s="5">
        <f t="shared" si="380"/>
        <v>1.0660405960852672E-3</v>
      </c>
      <c r="BF122" s="5">
        <f t="shared" si="381"/>
        <v>8.0841100042975322E-5</v>
      </c>
      <c r="BG122" s="5">
        <f t="shared" si="382"/>
        <v>4.0869509598773445E-6</v>
      </c>
      <c r="BH122" s="5">
        <f t="shared" si="383"/>
        <v>1.5496295949303225E-7</v>
      </c>
      <c r="BI122" s="5">
        <f t="shared" si="384"/>
        <v>4.7005249733771921E-9</v>
      </c>
      <c r="BJ122" s="8">
        <f t="shared" si="385"/>
        <v>2.6009211013485373E-2</v>
      </c>
      <c r="BK122" s="8">
        <f t="shared" si="386"/>
        <v>0.18037853396898718</v>
      </c>
      <c r="BL122" s="8">
        <f t="shared" si="387"/>
        <v>0.6509881068409441</v>
      </c>
      <c r="BM122" s="8">
        <f t="shared" si="388"/>
        <v>0.31294488514516855</v>
      </c>
      <c r="BN122" s="8">
        <f t="shared" si="389"/>
        <v>0.68432521183841821</v>
      </c>
    </row>
    <row r="123" spans="1:66" x14ac:dyDescent="0.25">
      <c r="A123" t="s">
        <v>342</v>
      </c>
      <c r="B123" t="s">
        <v>147</v>
      </c>
      <c r="C123" t="s">
        <v>153</v>
      </c>
      <c r="D123" s="11">
        <v>44204</v>
      </c>
      <c r="E123">
        <f>VLOOKUP(A123,home!$A$2:$E$405,3,FALSE)</f>
        <v>1.2082999999999999</v>
      </c>
      <c r="F123">
        <f>VLOOKUP(B123,home!$B$2:$E$405,3,FALSE)</f>
        <v>0.8276</v>
      </c>
      <c r="G123">
        <f>VLOOKUP(C123,away!$B$2:$E$405,4,FALSE)</f>
        <v>0.44440000000000002</v>
      </c>
      <c r="H123">
        <f>VLOOKUP(A123,away!$A$2:$E$405,3,FALSE)</f>
        <v>1.2082999999999999</v>
      </c>
      <c r="I123">
        <f>VLOOKUP(C123,away!$B$2:$E$405,3,FALSE)</f>
        <v>0.8276</v>
      </c>
      <c r="J123">
        <f>VLOOKUP(B123,home!$B$2:$E$405,4,FALSE)</f>
        <v>1.3332999999999999</v>
      </c>
      <c r="K123" s="3">
        <f t="shared" si="334"/>
        <v>0.44439514715200001</v>
      </c>
      <c r="L123" s="3">
        <f t="shared" si="335"/>
        <v>1.333285440364</v>
      </c>
      <c r="M123" s="5">
        <f t="shared" si="336"/>
        <v>0.16902974265270559</v>
      </c>
      <c r="N123" s="5">
        <f t="shared" si="337"/>
        <v>7.5115997359213801E-2</v>
      </c>
      <c r="O123" s="5">
        <f t="shared" si="338"/>
        <v>0.22536489486732614</v>
      </c>
      <c r="P123" s="5">
        <f t="shared" si="339"/>
        <v>0.10015106561746043</v>
      </c>
      <c r="Q123" s="5">
        <f t="shared" si="340"/>
        <v>1.6690592349958532E-2</v>
      </c>
      <c r="R123" s="5">
        <f t="shared" si="341"/>
        <v>0.15023786654788479</v>
      </c>
      <c r="S123" s="5">
        <f t="shared" si="342"/>
        <v>1.4835016291957177E-2</v>
      </c>
      <c r="T123" s="5">
        <f t="shared" si="343"/>
        <v>2.2253323771250468E-2</v>
      </c>
      <c r="U123" s="5">
        <f t="shared" si="344"/>
        <v>6.6764978812349801E-2</v>
      </c>
      <c r="V123" s="5">
        <f t="shared" si="345"/>
        <v>9.7664776938403259E-4</v>
      </c>
      <c r="W123" s="5">
        <f t="shared" si="346"/>
        <v>2.4724060811379561E-3</v>
      </c>
      <c r="X123" s="5">
        <f t="shared" si="347"/>
        <v>3.2964230306486509E-3</v>
      </c>
      <c r="Y123" s="5">
        <f t="shared" si="348"/>
        <v>2.1975364160222092E-3</v>
      </c>
      <c r="Z123" s="5">
        <f t="shared" si="349"/>
        <v>6.6769986686548141E-2</v>
      </c>
      <c r="AA123" s="5">
        <f t="shared" si="350"/>
        <v>2.9672258058905644E-2</v>
      </c>
      <c r="AB123" s="5">
        <f t="shared" si="351"/>
        <v>6.5931037432097458E-3</v>
      </c>
      <c r="AC123" s="5">
        <f t="shared" si="352"/>
        <v>3.6166828283327334E-5</v>
      </c>
      <c r="AD123" s="5">
        <f t="shared" si="353"/>
        <v>2.7468131606170039E-4</v>
      </c>
      <c r="AE123" s="5">
        <f t="shared" si="354"/>
        <v>3.6622859944508723E-4</v>
      </c>
      <c r="AF123" s="5">
        <f t="shared" si="355"/>
        <v>2.4414362974251708E-4</v>
      </c>
      <c r="AG123" s="5">
        <f t="shared" si="356"/>
        <v>1.0850438229777242E-4</v>
      </c>
      <c r="AH123" s="5">
        <f t="shared" si="357"/>
        <v>2.2255862775618192E-2</v>
      </c>
      <c r="AI123" s="5">
        <f t="shared" si="358"/>
        <v>9.8903974131655664E-3</v>
      </c>
      <c r="AJ123" s="5">
        <f t="shared" si="359"/>
        <v>2.1976223069077364E-3</v>
      </c>
      <c r="AK123" s="5">
        <f t="shared" si="360"/>
        <v>3.2553756282092711E-4</v>
      </c>
      <c r="AL123" s="5">
        <f t="shared" si="361"/>
        <v>8.571619019786661E-7</v>
      </c>
      <c r="AM123" s="5">
        <f t="shared" si="362"/>
        <v>2.4413408774228871E-5</v>
      </c>
      <c r="AN123" s="5">
        <f t="shared" si="363"/>
        <v>3.2550042468334078E-5</v>
      </c>
      <c r="AO123" s="5">
        <f t="shared" si="364"/>
        <v>2.1699248853129855E-5</v>
      </c>
      <c r="AP123" s="5">
        <f t="shared" si="365"/>
        <v>9.6437641875710862E-6</v>
      </c>
      <c r="AQ123" s="5">
        <f t="shared" si="366"/>
        <v>3.214472595398073E-6</v>
      </c>
      <c r="AR123" s="5">
        <f t="shared" si="367"/>
        <v>5.9346835602941718E-3</v>
      </c>
      <c r="AS123" s="5">
        <f t="shared" si="368"/>
        <v>2.6373445740774841E-3</v>
      </c>
      <c r="AT123" s="5">
        <f t="shared" si="369"/>
        <v>5.8601156504384624E-4</v>
      </c>
      <c r="AU123" s="5">
        <f t="shared" si="370"/>
        <v>8.6806898560144635E-5</v>
      </c>
      <c r="AV123" s="5">
        <f t="shared" si="371"/>
        <v>9.6441411148610526E-6</v>
      </c>
      <c r="AW123" s="5">
        <f t="shared" si="372"/>
        <v>1.4107589150783375E-8</v>
      </c>
      <c r="AX123" s="5">
        <f t="shared" si="373"/>
        <v>1.8082000641175615E-6</v>
      </c>
      <c r="AY123" s="5">
        <f t="shared" si="374"/>
        <v>2.4108468187531957E-6</v>
      </c>
      <c r="AZ123" s="5">
        <f t="shared" si="375"/>
        <v>1.6071734811957517E-6</v>
      </c>
      <c r="BA123" s="5">
        <f t="shared" si="376"/>
        <v>7.1427366753914025E-7</v>
      </c>
      <c r="BB123" s="5">
        <f t="shared" si="377"/>
        <v>2.3808267034133304E-7</v>
      </c>
      <c r="BC123" s="5">
        <f t="shared" si="378"/>
        <v>6.3486431593816265E-8</v>
      </c>
      <c r="BD123" s="5">
        <f t="shared" si="379"/>
        <v>1.3187711973513007E-3</v>
      </c>
      <c r="BE123" s="5">
        <f t="shared" si="380"/>
        <v>5.8605552030675052E-4</v>
      </c>
      <c r="BF123" s="5">
        <f t="shared" si="381"/>
        <v>1.3022011459298016E-4</v>
      </c>
      <c r="BG123" s="5">
        <f t="shared" si="382"/>
        <v>1.9289728995565913E-5</v>
      </c>
      <c r="BH123" s="5">
        <f t="shared" si="383"/>
        <v>2.1430654888766787E-6</v>
      </c>
      <c r="BI123" s="5">
        <f t="shared" si="384"/>
        <v>1.9047358065714486E-7</v>
      </c>
      <c r="BJ123" s="8">
        <f t="shared" si="385"/>
        <v>0.12311819993579091</v>
      </c>
      <c r="BK123" s="8">
        <f t="shared" si="386"/>
        <v>0.28503190716851123</v>
      </c>
      <c r="BL123" s="8">
        <f t="shared" si="387"/>
        <v>0.52461368292759525</v>
      </c>
      <c r="BM123" s="8">
        <f t="shared" si="388"/>
        <v>0.26294122058466668</v>
      </c>
      <c r="BN123" s="8">
        <f t="shared" si="389"/>
        <v>0.73659015939454919</v>
      </c>
    </row>
    <row r="124" spans="1:66" x14ac:dyDescent="0.25">
      <c r="A124" t="s">
        <v>342</v>
      </c>
      <c r="B124" t="s">
        <v>319</v>
      </c>
      <c r="C124" t="s">
        <v>146</v>
      </c>
      <c r="D124" s="11">
        <v>44204</v>
      </c>
      <c r="E124">
        <f>VLOOKUP(A124,home!$A$2:$E$405,3,FALSE)</f>
        <v>1.2082999999999999</v>
      </c>
      <c r="F124">
        <f>VLOOKUP(B124,home!$B$2:$E$405,3,FALSE)</f>
        <v>1.1034999999999999</v>
      </c>
      <c r="G124">
        <f>VLOOKUP(C124,away!$B$2:$E$405,4,FALSE)</f>
        <v>0.44440000000000002</v>
      </c>
      <c r="H124">
        <f>VLOOKUP(A124,away!$A$2:$E$405,3,FALSE)</f>
        <v>1.2082999999999999</v>
      </c>
      <c r="I124">
        <f>VLOOKUP(C124,away!$B$2:$E$405,3,FALSE)</f>
        <v>0.8276</v>
      </c>
      <c r="J124">
        <f>VLOOKUP(B124,home!$B$2:$E$405,4,FALSE)</f>
        <v>0.29630000000000001</v>
      </c>
      <c r="K124" s="3">
        <f t="shared" si="334"/>
        <v>0.59254476181999993</v>
      </c>
      <c r="L124" s="3">
        <f t="shared" si="335"/>
        <v>0.29629676440399999</v>
      </c>
      <c r="M124" s="5">
        <f t="shared" si="336"/>
        <v>0.41113176234194987</v>
      </c>
      <c r="N124" s="5">
        <f t="shared" si="337"/>
        <v>0.2436139721935475</v>
      </c>
      <c r="O124" s="5">
        <f t="shared" si="338"/>
        <v>0.12181701092563402</v>
      </c>
      <c r="P124" s="5">
        <f t="shared" si="339"/>
        <v>7.2182031724554133E-2</v>
      </c>
      <c r="Q124" s="5">
        <f t="shared" si="340"/>
        <v>7.2176091564724834E-2</v>
      </c>
      <c r="R124" s="5">
        <f t="shared" si="341"/>
        <v>1.8046993093316036E-2</v>
      </c>
      <c r="S124" s="5">
        <f t="shared" si="342"/>
        <v>3.1682335087692831E-3</v>
      </c>
      <c r="T124" s="5">
        <f t="shared" si="343"/>
        <v>2.1385542397954801E-2</v>
      </c>
      <c r="U124" s="5">
        <f t="shared" si="344"/>
        <v>1.0693651224046134E-2</v>
      </c>
      <c r="V124" s="5">
        <f t="shared" si="345"/>
        <v>6.1804876897232988E-5</v>
      </c>
      <c r="W124" s="5">
        <f t="shared" si="346"/>
        <v>1.425585499510613E-2</v>
      </c>
      <c r="X124" s="5">
        <f t="shared" si="347"/>
        <v>4.2239637088625466E-3</v>
      </c>
      <c r="Y124" s="5">
        <f t="shared" si="348"/>
        <v>6.2577338994794594E-4</v>
      </c>
      <c r="Z124" s="5">
        <f t="shared" si="349"/>
        <v>1.7824218869236257E-3</v>
      </c>
      <c r="AA124" s="5">
        <f t="shared" si="350"/>
        <v>1.0561647524499145E-3</v>
      </c>
      <c r="AB124" s="5">
        <f t="shared" si="351"/>
        <v>3.1291244584155686E-4</v>
      </c>
      <c r="AC124" s="5">
        <f t="shared" si="352"/>
        <v>6.7818914663690677E-7</v>
      </c>
      <c r="AD124" s="5">
        <f t="shared" si="353"/>
        <v>2.111808050653904E-3</v>
      </c>
      <c r="AE124" s="5">
        <f t="shared" si="354"/>
        <v>6.2572189245107027E-4</v>
      </c>
      <c r="AF124" s="5">
        <f t="shared" si="355"/>
        <v>9.2699686074999873E-5</v>
      </c>
      <c r="AG124" s="5">
        <f t="shared" si="356"/>
        <v>9.1555390150963318E-6</v>
      </c>
      <c r="AH124" s="5">
        <f t="shared" si="357"/>
        <v>1.3203145947458561E-4</v>
      </c>
      <c r="AI124" s="5">
        <f t="shared" si="358"/>
        <v>7.8234549707115287E-5</v>
      </c>
      <c r="AJ124" s="5">
        <f t="shared" si="359"/>
        <v>2.3178736311148785E-5</v>
      </c>
      <c r="AK124" s="5">
        <f t="shared" si="360"/>
        <v>4.5781462622594146E-6</v>
      </c>
      <c r="AL124" s="5">
        <f t="shared" si="361"/>
        <v>4.7627622073215424E-9</v>
      </c>
      <c r="AM124" s="5">
        <f t="shared" si="362"/>
        <v>2.5026815967685523E-4</v>
      </c>
      <c r="AN124" s="5">
        <f t="shared" si="363"/>
        <v>7.4153645945595806E-5</v>
      </c>
      <c r="AO124" s="5">
        <f t="shared" si="364"/>
        <v>1.0985742681219914E-5</v>
      </c>
      <c r="AP124" s="5">
        <f t="shared" si="365"/>
        <v>1.0850133370067947E-6</v>
      </c>
      <c r="AQ124" s="5">
        <f t="shared" si="366"/>
        <v>8.0371485272575002E-8</v>
      </c>
      <c r="AR124" s="5">
        <f t="shared" si="367"/>
        <v>7.8240988483715131E-6</v>
      </c>
      <c r="AS124" s="5">
        <f t="shared" si="368"/>
        <v>4.6361287885644342E-6</v>
      </c>
      <c r="AT124" s="5">
        <f t="shared" si="369"/>
        <v>1.3735569143933787E-6</v>
      </c>
      <c r="AU124" s="5">
        <f t="shared" si="370"/>
        <v>2.7129798489514621E-7</v>
      </c>
      <c r="AV124" s="5">
        <f t="shared" si="371"/>
        <v>4.0189049960485085E-8</v>
      </c>
      <c r="AW124" s="5">
        <f t="shared" si="372"/>
        <v>2.3227607048181867E-11</v>
      </c>
      <c r="AX124" s="5">
        <f t="shared" si="373"/>
        <v>2.4715847844475318E-5</v>
      </c>
      <c r="AY124" s="5">
        <f t="shared" si="374"/>
        <v>7.3232257458196129E-6</v>
      </c>
      <c r="AZ124" s="5">
        <f t="shared" si="375"/>
        <v>1.0849240467432104E-6</v>
      </c>
      <c r="BA124" s="5">
        <f t="shared" si="376"/>
        <v>1.0715316155803576E-7</v>
      </c>
      <c r="BB124" s="5">
        <f t="shared" si="377"/>
        <v>7.9372837663262644E-9</v>
      </c>
      <c r="BC124" s="5">
        <f t="shared" si="378"/>
        <v>4.7035829962377343E-10</v>
      </c>
      <c r="BD124" s="5">
        <f t="shared" si="379"/>
        <v>3.8637586219159019E-7</v>
      </c>
      <c r="BE124" s="5">
        <f t="shared" si="380"/>
        <v>2.2894499323531292E-7</v>
      </c>
      <c r="BF124" s="5">
        <f t="shared" si="381"/>
        <v>6.7830078243249993E-8</v>
      </c>
      <c r="BG124" s="5">
        <f t="shared" si="382"/>
        <v>1.339745251895951E-8</v>
      </c>
      <c r="BH124" s="5">
        <f t="shared" si="383"/>
        <v>1.9846475779604048E-9</v>
      </c>
      <c r="BI124" s="5">
        <f t="shared" si="384"/>
        <v>2.3519850527583758E-10</v>
      </c>
      <c r="BJ124" s="8">
        <f t="shared" si="385"/>
        <v>0.3594903959099055</v>
      </c>
      <c r="BK124" s="8">
        <f t="shared" si="386"/>
        <v>0.4865518386298251</v>
      </c>
      <c r="BL124" s="8">
        <f t="shared" si="387"/>
        <v>0.15217959937286119</v>
      </c>
      <c r="BM124" s="8">
        <f t="shared" si="388"/>
        <v>6.1029070753270881E-2</v>
      </c>
      <c r="BN124" s="8">
        <f t="shared" si="389"/>
        <v>0.93896786184372638</v>
      </c>
    </row>
    <row r="125" spans="1:66" x14ac:dyDescent="0.25">
      <c r="A125" t="s">
        <v>342</v>
      </c>
      <c r="B125" t="s">
        <v>155</v>
      </c>
      <c r="C125" t="s">
        <v>148</v>
      </c>
      <c r="D125" s="11">
        <v>44204</v>
      </c>
      <c r="E125">
        <f>VLOOKUP(A125,home!$A$2:$E$405,3,FALSE)</f>
        <v>1.2082999999999999</v>
      </c>
      <c r="F125">
        <f>VLOOKUP(B125,home!$B$2:$E$405,3,FALSE)</f>
        <v>0.8276</v>
      </c>
      <c r="G125">
        <f>VLOOKUP(C125,away!$B$2:$E$405,4,FALSE)</f>
        <v>0.88890000000000002</v>
      </c>
      <c r="H125">
        <f>VLOOKUP(A125,away!$A$2:$E$405,3,FALSE)</f>
        <v>1.2082999999999999</v>
      </c>
      <c r="I125">
        <f>VLOOKUP(C125,away!$B$2:$E$405,3,FALSE)</f>
        <v>0.8276</v>
      </c>
      <c r="J125">
        <f>VLOOKUP(B125,home!$B$2:$E$405,4,FALSE)</f>
        <v>1.7778</v>
      </c>
      <c r="K125" s="3">
        <f t="shared" si="334"/>
        <v>0.88889029321199997</v>
      </c>
      <c r="L125" s="3">
        <f t="shared" si="335"/>
        <v>1.7777805864239999</v>
      </c>
      <c r="M125" s="5">
        <f t="shared" si="336"/>
        <v>6.9483158491769004E-2</v>
      </c>
      <c r="N125" s="5">
        <f t="shared" si="337"/>
        <v>6.1762905125044412E-2</v>
      </c>
      <c r="O125" s="5">
        <f t="shared" si="338"/>
        <v>0.1235258102500888</v>
      </c>
      <c r="P125" s="5">
        <f t="shared" si="339"/>
        <v>0.10980089369245132</v>
      </c>
      <c r="Q125" s="5">
        <f t="shared" si="340"/>
        <v>2.7450223423112829E-2</v>
      </c>
      <c r="R125" s="5">
        <f t="shared" si="341"/>
        <v>0.10980089369245136</v>
      </c>
      <c r="S125" s="5">
        <f t="shared" si="342"/>
        <v>4.3378267904621758E-2</v>
      </c>
      <c r="T125" s="5">
        <f t="shared" si="343"/>
        <v>4.8800474294611332E-2</v>
      </c>
      <c r="U125" s="5">
        <f t="shared" si="344"/>
        <v>9.7600948589222733E-2</v>
      </c>
      <c r="V125" s="5">
        <f t="shared" si="345"/>
        <v>7.6165100630060847E-3</v>
      </c>
      <c r="W125" s="5">
        <f t="shared" si="346"/>
        <v>8.1334123824352254E-3</v>
      </c>
      <c r="X125" s="5">
        <f t="shared" si="347"/>
        <v>1.4459422634873915E-2</v>
      </c>
      <c r="Y125" s="5">
        <f t="shared" si="348"/>
        <v>1.2852840425589309E-2</v>
      </c>
      <c r="Z125" s="5">
        <f t="shared" si="349"/>
        <v>6.5067299059481803E-2</v>
      </c>
      <c r="AA125" s="5">
        <f t="shared" si="350"/>
        <v>5.7837690539495674E-2</v>
      </c>
      <c r="AB125" s="5">
        <f t="shared" si="351"/>
        <v>2.5705680851178612E-2</v>
      </c>
      <c r="AC125" s="5">
        <f t="shared" si="352"/>
        <v>7.522502843572928E-4</v>
      </c>
      <c r="AD125" s="5">
        <f t="shared" si="353"/>
        <v>1.8074278293592392E-3</v>
      </c>
      <c r="AE125" s="5">
        <f t="shared" si="354"/>
        <v>3.2132101063973252E-3</v>
      </c>
      <c r="AF125" s="5">
        <f t="shared" si="355"/>
        <v>2.8561912736272811E-3</v>
      </c>
      <c r="AG125" s="5">
        <f t="shared" si="356"/>
        <v>1.6925604657894062E-3</v>
      </c>
      <c r="AH125" s="5">
        <f t="shared" si="357"/>
        <v>2.8918845269747858E-2</v>
      </c>
      <c r="AI125" s="5">
        <f t="shared" si="358"/>
        <v>2.5705680851178633E-2</v>
      </c>
      <c r="AJ125" s="5">
        <f t="shared" si="359"/>
        <v>1.1424765094509131E-2</v>
      </c>
      <c r="AK125" s="5">
        <f t="shared" si="360"/>
        <v>3.3851209315788155E-3</v>
      </c>
      <c r="AL125" s="5">
        <f t="shared" si="361"/>
        <v>4.7549797847843031E-5</v>
      </c>
      <c r="AM125" s="5">
        <f t="shared" si="362"/>
        <v>3.2132101063973259E-4</v>
      </c>
      <c r="AN125" s="5">
        <f t="shared" si="363"/>
        <v>5.7123825472545607E-4</v>
      </c>
      <c r="AO125" s="5">
        <f t="shared" si="364"/>
        <v>5.0776813973682207E-4</v>
      </c>
      <c r="AP125" s="5">
        <f t="shared" si="365"/>
        <v>3.0090011374291699E-4</v>
      </c>
      <c r="AQ125" s="5">
        <f t="shared" si="366"/>
        <v>1.337335951662329E-4</v>
      </c>
      <c r="AR125" s="5">
        <f t="shared" si="367"/>
        <v>1.0282272340471446E-2</v>
      </c>
      <c r="AS125" s="5">
        <f t="shared" si="368"/>
        <v>9.1398120756073006E-3</v>
      </c>
      <c r="AT125" s="5">
        <f t="shared" si="369"/>
        <v>4.0621451178945748E-3</v>
      </c>
      <c r="AU125" s="5">
        <f t="shared" si="370"/>
        <v>1.203600454971668E-3</v>
      </c>
      <c r="AV125" s="5">
        <f t="shared" si="371"/>
        <v>2.6746719033246557E-4</v>
      </c>
      <c r="AW125" s="5">
        <f t="shared" si="372"/>
        <v>2.087240519828445E-6</v>
      </c>
      <c r="AX125" s="5">
        <f t="shared" si="373"/>
        <v>4.760318789378799E-5</v>
      </c>
      <c r="AY125" s="5">
        <f t="shared" si="374"/>
        <v>8.462802328947025E-5</v>
      </c>
      <c r="AZ125" s="5">
        <f t="shared" si="375"/>
        <v>7.5225028435729207E-5</v>
      </c>
      <c r="BA125" s="5">
        <f t="shared" si="376"/>
        <v>4.4577865055410913E-5</v>
      </c>
      <c r="BB125" s="5">
        <f t="shared" si="377"/>
        <v>1.98124157699346E-5</v>
      </c>
      <c r="BC125" s="5">
        <f t="shared" si="378"/>
        <v>7.0444256251900826E-6</v>
      </c>
      <c r="BD125" s="5">
        <f t="shared" si="379"/>
        <v>3.0466040252024318E-3</v>
      </c>
      <c r="BE125" s="5">
        <f t="shared" si="380"/>
        <v>2.7080967452630493E-3</v>
      </c>
      <c r="BF125" s="5">
        <f t="shared" si="381"/>
        <v>1.2036004549716671E-3</v>
      </c>
      <c r="BG125" s="5">
        <f t="shared" si="382"/>
        <v>3.5662292044328731E-4</v>
      </c>
      <c r="BH125" s="5">
        <f t="shared" si="383"/>
        <v>7.9249663079738333E-5</v>
      </c>
      <c r="BI125" s="5">
        <f t="shared" si="384"/>
        <v>1.4088851250380165E-5</v>
      </c>
      <c r="BJ125" s="8">
        <f t="shared" si="385"/>
        <v>0.18514252002092099</v>
      </c>
      <c r="BK125" s="8">
        <f t="shared" si="386"/>
        <v>0.2311632582573428</v>
      </c>
      <c r="BL125" s="8">
        <f t="shared" si="387"/>
        <v>0.51626899590893971</v>
      </c>
      <c r="BM125" s="8">
        <f t="shared" si="388"/>
        <v>0.4957356477889977</v>
      </c>
      <c r="BN125" s="8">
        <f t="shared" si="389"/>
        <v>0.50182388467491768</v>
      </c>
    </row>
    <row r="126" spans="1:66" x14ac:dyDescent="0.25">
      <c r="A126" t="s">
        <v>342</v>
      </c>
      <c r="B126" t="s">
        <v>152</v>
      </c>
      <c r="C126" t="s">
        <v>149</v>
      </c>
      <c r="D126" s="11">
        <v>44204</v>
      </c>
      <c r="E126">
        <f>VLOOKUP(A126,home!$A$2:$E$405,3,FALSE)</f>
        <v>1.2082999999999999</v>
      </c>
      <c r="F126">
        <f>VLOOKUP(B126,home!$B$2:$E$405,3,FALSE)</f>
        <v>0</v>
      </c>
      <c r="G126">
        <f>VLOOKUP(C126,away!$B$2:$E$405,4,FALSE)</f>
        <v>1.1852</v>
      </c>
      <c r="H126">
        <f>VLOOKUP(A126,away!$A$2:$E$405,3,FALSE)</f>
        <v>1.2082999999999999</v>
      </c>
      <c r="I126">
        <f>VLOOKUP(C126,away!$B$2:$E$405,3,FALSE)</f>
        <v>1.6552</v>
      </c>
      <c r="J126">
        <f>VLOOKUP(B126,home!$B$2:$E$405,4,FALSE)</f>
        <v>1.7778</v>
      </c>
      <c r="K126" s="3">
        <f t="shared" si="334"/>
        <v>0</v>
      </c>
      <c r="L126" s="3">
        <f t="shared" si="335"/>
        <v>3.5555611728479999</v>
      </c>
      <c r="M126" s="5">
        <f t="shared" si="336"/>
        <v>2.8565340324229326E-2</v>
      </c>
      <c r="N126" s="5">
        <f t="shared" si="337"/>
        <v>0</v>
      </c>
      <c r="O126" s="5">
        <f t="shared" si="338"/>
        <v>0.10156581494601907</v>
      </c>
      <c r="P126" s="5">
        <f t="shared" si="339"/>
        <v>0</v>
      </c>
      <c r="Q126" s="5">
        <f t="shared" si="340"/>
        <v>0</v>
      </c>
      <c r="R126" s="5">
        <f t="shared" si="341"/>
        <v>0.18056173405536535</v>
      </c>
      <c r="S126" s="5">
        <f t="shared" si="342"/>
        <v>0</v>
      </c>
      <c r="T126" s="5">
        <f t="shared" si="343"/>
        <v>0</v>
      </c>
      <c r="U126" s="5">
        <f t="shared" si="344"/>
        <v>0</v>
      </c>
      <c r="V126" s="5">
        <f t="shared" si="345"/>
        <v>0</v>
      </c>
      <c r="W126" s="5">
        <f t="shared" si="346"/>
        <v>0</v>
      </c>
      <c r="X126" s="5">
        <f t="shared" si="347"/>
        <v>0</v>
      </c>
      <c r="Y126" s="5">
        <f t="shared" si="348"/>
        <v>0</v>
      </c>
      <c r="Z126" s="5">
        <f t="shared" si="349"/>
        <v>0.2139994303031211</v>
      </c>
      <c r="AA126" s="5">
        <f t="shared" si="350"/>
        <v>0</v>
      </c>
      <c r="AB126" s="5">
        <f t="shared" si="351"/>
        <v>0</v>
      </c>
      <c r="AC126" s="5">
        <f t="shared" si="352"/>
        <v>0</v>
      </c>
      <c r="AD126" s="5">
        <f t="shared" si="353"/>
        <v>0</v>
      </c>
      <c r="AE126" s="5">
        <f t="shared" si="354"/>
        <v>0</v>
      </c>
      <c r="AF126" s="5">
        <f t="shared" si="355"/>
        <v>0</v>
      </c>
      <c r="AG126" s="5">
        <f t="shared" si="356"/>
        <v>0</v>
      </c>
      <c r="AH126" s="5">
        <f t="shared" si="357"/>
        <v>0.19022201634934227</v>
      </c>
      <c r="AI126" s="5">
        <f t="shared" si="358"/>
        <v>0</v>
      </c>
      <c r="AJ126" s="5">
        <f t="shared" si="359"/>
        <v>0</v>
      </c>
      <c r="AK126" s="5">
        <f t="shared" si="360"/>
        <v>0</v>
      </c>
      <c r="AL126" s="5">
        <f t="shared" si="361"/>
        <v>0</v>
      </c>
      <c r="AM126" s="5">
        <f t="shared" si="362"/>
        <v>0</v>
      </c>
      <c r="AN126" s="5">
        <f t="shared" si="363"/>
        <v>0</v>
      </c>
      <c r="AO126" s="5">
        <f t="shared" si="364"/>
        <v>0</v>
      </c>
      <c r="AP126" s="5">
        <f t="shared" si="365"/>
        <v>0</v>
      </c>
      <c r="AQ126" s="5">
        <f t="shared" si="366"/>
        <v>0</v>
      </c>
      <c r="AR126" s="5">
        <f t="shared" si="367"/>
        <v>0.13526920311051574</v>
      </c>
      <c r="AS126" s="5">
        <f t="shared" si="368"/>
        <v>0</v>
      </c>
      <c r="AT126" s="5">
        <f t="shared" si="369"/>
        <v>0</v>
      </c>
      <c r="AU126" s="5">
        <f t="shared" si="370"/>
        <v>0</v>
      </c>
      <c r="AV126" s="5">
        <f t="shared" si="371"/>
        <v>0</v>
      </c>
      <c r="AW126" s="5">
        <f t="shared" si="372"/>
        <v>0</v>
      </c>
      <c r="AX126" s="5">
        <f t="shared" si="373"/>
        <v>0</v>
      </c>
      <c r="AY126" s="5">
        <f t="shared" si="374"/>
        <v>0</v>
      </c>
      <c r="AZ126" s="5">
        <f t="shared" si="375"/>
        <v>0</v>
      </c>
      <c r="BA126" s="5">
        <f t="shared" si="376"/>
        <v>0</v>
      </c>
      <c r="BB126" s="5">
        <f t="shared" si="377"/>
        <v>0</v>
      </c>
      <c r="BC126" s="5">
        <f t="shared" si="378"/>
        <v>0</v>
      </c>
      <c r="BD126" s="5">
        <f t="shared" si="379"/>
        <v>8.0159654410306619E-2</v>
      </c>
      <c r="BE126" s="5">
        <f t="shared" si="380"/>
        <v>0</v>
      </c>
      <c r="BF126" s="5">
        <f t="shared" si="381"/>
        <v>0</v>
      </c>
      <c r="BG126" s="5">
        <f t="shared" si="382"/>
        <v>0</v>
      </c>
      <c r="BH126" s="5">
        <f t="shared" si="383"/>
        <v>0</v>
      </c>
      <c r="BI126" s="5">
        <f t="shared" si="384"/>
        <v>0</v>
      </c>
      <c r="BJ126" s="8">
        <f t="shared" si="385"/>
        <v>0</v>
      </c>
      <c r="BK126" s="8">
        <f t="shared" si="386"/>
        <v>2.8565340324229326E-2</v>
      </c>
      <c r="BL126" s="8">
        <f t="shared" si="387"/>
        <v>0.687778422871549</v>
      </c>
      <c r="BM126" s="8">
        <f t="shared" si="388"/>
        <v>0.6196503041732857</v>
      </c>
      <c r="BN126" s="8">
        <f t="shared" si="389"/>
        <v>0.31069288932561379</v>
      </c>
    </row>
    <row r="127" spans="1:66" x14ac:dyDescent="0.25">
      <c r="A127" t="s">
        <v>345</v>
      </c>
      <c r="B127" t="s">
        <v>200</v>
      </c>
      <c r="C127" t="s">
        <v>208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1.2782</v>
      </c>
      <c r="H127">
        <f>VLOOKUP(A127,away!$A$2:$E$405,3,FALSE)</f>
        <v>1.3976999999999999</v>
      </c>
      <c r="I127">
        <f>VLOOKUP(C127,away!$B$2:$E$405,3,FALSE)</f>
        <v>0.6734</v>
      </c>
      <c r="J127">
        <f>VLOOKUP(B127,home!$B$2:$E$405,4,FALSE)</f>
        <v>0.89500000000000002</v>
      </c>
      <c r="K127" s="3">
        <f t="shared" si="334"/>
        <v>2.556360286326</v>
      </c>
      <c r="L127" s="3">
        <f t="shared" si="335"/>
        <v>0.84238400609999997</v>
      </c>
      <c r="M127" s="5">
        <f t="shared" si="336"/>
        <v>3.3415203350712311E-2</v>
      </c>
      <c r="N127" s="5">
        <f t="shared" si="337"/>
        <v>8.5421298805268428E-2</v>
      </c>
      <c r="O127" s="5">
        <f t="shared" si="338"/>
        <v>2.8148432863219178E-2</v>
      </c>
      <c r="P127" s="5">
        <f t="shared" si="339"/>
        <v>7.1957535893847152E-2</v>
      </c>
      <c r="Q127" s="5">
        <f t="shared" si="340"/>
        <v>0.10918380793608745</v>
      </c>
      <c r="R127" s="5">
        <f t="shared" si="341"/>
        <v>1.185589482037773E-2</v>
      </c>
      <c r="S127" s="5">
        <f t="shared" si="342"/>
        <v>3.8739005398001923E-2</v>
      </c>
      <c r="T127" s="5">
        <f t="shared" si="343"/>
        <v>9.1974693530454316E-2</v>
      </c>
      <c r="U127" s="5">
        <f t="shared" si="344"/>
        <v>3.0307938677671752E-2</v>
      </c>
      <c r="V127" s="5">
        <f t="shared" si="345"/>
        <v>9.2691120338299522E-3</v>
      </c>
      <c r="W127" s="5">
        <f t="shared" si="346"/>
        <v>9.3037716839219797E-2</v>
      </c>
      <c r="X127" s="5">
        <f t="shared" si="347"/>
        <v>7.8373484629419399E-2</v>
      </c>
      <c r="Y127" s="5">
        <f t="shared" si="348"/>
        <v>3.3010284977073541E-2</v>
      </c>
      <c r="Z127" s="5">
        <f t="shared" si="349"/>
        <v>3.3290720582300109E-3</v>
      </c>
      <c r="AA127" s="5">
        <f t="shared" si="350"/>
        <v>8.5103075999767557E-3</v>
      </c>
      <c r="AB127" s="5">
        <f t="shared" si="351"/>
        <v>1.0877706186499463E-2</v>
      </c>
      <c r="AC127" s="5">
        <f t="shared" si="352"/>
        <v>1.2475280616992554E-3</v>
      </c>
      <c r="AD127" s="5">
        <f t="shared" si="353"/>
        <v>5.9459481114556324E-2</v>
      </c>
      <c r="AE127" s="5">
        <f t="shared" si="354"/>
        <v>5.0087715901907248E-2</v>
      </c>
      <c r="AF127" s="5">
        <f t="shared" si="355"/>
        <v>2.1096545388923648E-2</v>
      </c>
      <c r="AG127" s="5">
        <f t="shared" si="356"/>
        <v>5.9237974731973292E-3</v>
      </c>
      <c r="AH127" s="5">
        <f t="shared" si="357"/>
        <v>7.010892642518421E-4</v>
      </c>
      <c r="AI127" s="5">
        <f t="shared" si="358"/>
        <v>1.7922367523029237E-3</v>
      </c>
      <c r="AJ127" s="5">
        <f t="shared" si="359"/>
        <v>2.2908014286405422E-3</v>
      </c>
      <c r="AK127" s="5">
        <f t="shared" si="360"/>
        <v>1.9520379320118481E-3</v>
      </c>
      <c r="AL127" s="5">
        <f t="shared" si="361"/>
        <v>1.074589244136887E-4</v>
      </c>
      <c r="AM127" s="5">
        <f t="shared" si="362"/>
        <v>3.0399971233360513E-2</v>
      </c>
      <c r="AN127" s="5">
        <f t="shared" si="363"/>
        <v>2.5608449552882988E-2</v>
      </c>
      <c r="AO127" s="5">
        <f t="shared" si="364"/>
        <v>1.078607416218366E-2</v>
      </c>
      <c r="AP127" s="5">
        <f t="shared" si="365"/>
        <v>3.0286721209439914E-3</v>
      </c>
      <c r="AQ127" s="5">
        <f t="shared" si="366"/>
        <v>6.3782623860104558E-4</v>
      </c>
      <c r="AR127" s="5">
        <f t="shared" si="367"/>
        <v>1.1811727661083372E-4</v>
      </c>
      <c r="AS127" s="5">
        <f t="shared" si="368"/>
        <v>3.0195031505691816E-4</v>
      </c>
      <c r="AT127" s="5">
        <f t="shared" si="369"/>
        <v>3.8594689692756485E-4</v>
      </c>
      <c r="AU127" s="5">
        <f t="shared" si="370"/>
        <v>3.2887310664546018E-4</v>
      </c>
      <c r="AV127" s="5">
        <f t="shared" si="371"/>
        <v>2.1017953726727747E-4</v>
      </c>
      <c r="AW127" s="5">
        <f t="shared" si="372"/>
        <v>6.4279451627113747E-6</v>
      </c>
      <c r="AX127" s="5">
        <f t="shared" si="373"/>
        <v>1.2952213194402613E-2</v>
      </c>
      <c r="AY127" s="5">
        <f t="shared" si="374"/>
        <v>1.0910737238562149E-2</v>
      </c>
      <c r="AZ127" s="5">
        <f t="shared" si="375"/>
        <v>4.5955152722622168E-3</v>
      </c>
      <c r="BA127" s="5">
        <f t="shared" si="376"/>
        <v>1.2903961883806597E-3</v>
      </c>
      <c r="BB127" s="5">
        <f t="shared" si="377"/>
        <v>2.7175227765606751E-4</v>
      </c>
      <c r="BC127" s="5">
        <f t="shared" si="378"/>
        <v>4.5783954463743554E-5</v>
      </c>
      <c r="BD127" s="5">
        <f t="shared" si="379"/>
        <v>1.6583350776842645E-5</v>
      </c>
      <c r="BE127" s="5">
        <f t="shared" si="380"/>
        <v>4.2393019340133951E-5</v>
      </c>
      <c r="BF127" s="5">
        <f t="shared" si="381"/>
        <v>5.4185915529284265E-5</v>
      </c>
      <c r="BG127" s="5">
        <f t="shared" si="382"/>
        <v>4.6172907512425841E-5</v>
      </c>
      <c r="BH127" s="5">
        <f t="shared" si="383"/>
        <v>2.950864676724222E-5</v>
      </c>
      <c r="BI127" s="5">
        <f t="shared" si="384"/>
        <v>1.508694653980002E-5</v>
      </c>
      <c r="BJ127" s="8">
        <f t="shared" si="385"/>
        <v>0.7280962180298074</v>
      </c>
      <c r="BK127" s="8">
        <f t="shared" si="386"/>
        <v>0.16564658090106643</v>
      </c>
      <c r="BL127" s="8">
        <f t="shared" si="387"/>
        <v>9.7985443443925832E-2</v>
      </c>
      <c r="BM127" s="8">
        <f t="shared" si="388"/>
        <v>0.64417083147011789</v>
      </c>
      <c r="BN127" s="8">
        <f t="shared" si="389"/>
        <v>0.33998217366951222</v>
      </c>
    </row>
    <row r="128" spans="1:66" x14ac:dyDescent="0.25">
      <c r="A128" t="s">
        <v>345</v>
      </c>
      <c r="B128" t="s">
        <v>207</v>
      </c>
      <c r="C128" t="s">
        <v>215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0.6613</v>
      </c>
      <c r="H128">
        <f>VLOOKUP(A128,away!$A$2:$E$405,3,FALSE)</f>
        <v>1.3976999999999999</v>
      </c>
      <c r="I128">
        <f>VLOOKUP(C128,away!$B$2:$E$405,3,FALSE)</f>
        <v>1.0731999999999999</v>
      </c>
      <c r="J128">
        <f>VLOOKUP(B128,home!$B$2:$E$405,4,FALSE)</f>
        <v>0.89500000000000002</v>
      </c>
      <c r="K128" s="3">
        <f t="shared" si="334"/>
        <v>0.90498116069099999</v>
      </c>
      <c r="L128" s="3">
        <f t="shared" si="335"/>
        <v>1.3425104177999998</v>
      </c>
      <c r="M128" s="5">
        <f t="shared" si="336"/>
        <v>0.10566394211658714</v>
      </c>
      <c r="N128" s="5">
        <f t="shared" si="337"/>
        <v>9.5623876979855651E-2</v>
      </c>
      <c r="O128" s="5">
        <f t="shared" si="338"/>
        <v>0.1418549430773344</v>
      </c>
      <c r="P128" s="5">
        <f t="shared" si="339"/>
        <v>0.12837605103588179</v>
      </c>
      <c r="Q128" s="5">
        <f t="shared" si="340"/>
        <v>4.3268903589501584E-2</v>
      </c>
      <c r="R128" s="5">
        <f t="shared" si="341"/>
        <v>9.5220869448873716E-2</v>
      </c>
      <c r="S128" s="5">
        <f t="shared" si="342"/>
        <v>3.8992512841758337E-2</v>
      </c>
      <c r="T128" s="5">
        <f t="shared" si="343"/>
        <v>5.8088953835689683E-2</v>
      </c>
      <c r="U128" s="5">
        <f t="shared" si="344"/>
        <v>8.6173092955847908E-2</v>
      </c>
      <c r="V128" s="5">
        <f t="shared" si="345"/>
        <v>5.263758034639532E-3</v>
      </c>
      <c r="W128" s="5">
        <f t="shared" si="346"/>
        <v>1.3052514197418041E-2</v>
      </c>
      <c r="X128" s="5">
        <f t="shared" si="347"/>
        <v>1.7523136288516122E-2</v>
      </c>
      <c r="Y128" s="5">
        <f t="shared" si="348"/>
        <v>1.1762496509931062E-2</v>
      </c>
      <c r="Z128" s="5">
        <f t="shared" si="349"/>
        <v>4.2611669742362246E-2</v>
      </c>
      <c r="AA128" s="5">
        <f t="shared" si="350"/>
        <v>3.856275834242455E-2</v>
      </c>
      <c r="AB128" s="5">
        <f t="shared" si="351"/>
        <v>1.7449284902086956E-2</v>
      </c>
      <c r="AC128" s="5">
        <f t="shared" si="352"/>
        <v>3.9969906985264471E-4</v>
      </c>
      <c r="AD128" s="5">
        <f t="shared" si="353"/>
        <v>2.9530698620787825E-3</v>
      </c>
      <c r="AE128" s="5">
        <f t="shared" si="354"/>
        <v>3.9645270543319745E-3</v>
      </c>
      <c r="AF128" s="5">
        <f t="shared" si="355"/>
        <v>2.6612094360453113E-3</v>
      </c>
      <c r="AG128" s="5">
        <f t="shared" si="356"/>
        <v>1.1909004639461646E-3</v>
      </c>
      <c r="AH128" s="5">
        <f t="shared" si="357"/>
        <v>1.4301652637243584E-2</v>
      </c>
      <c r="AI128" s="5">
        <f t="shared" si="358"/>
        <v>1.2942726203452199E-2</v>
      </c>
      <c r="AJ128" s="5">
        <f t="shared" si="359"/>
        <v>5.8564616910529955E-3</v>
      </c>
      <c r="AK128" s="5">
        <f t="shared" si="360"/>
        <v>1.7666624995705056E-3</v>
      </c>
      <c r="AL128" s="5">
        <f t="shared" si="361"/>
        <v>1.9424521615436746E-5</v>
      </c>
      <c r="AM128" s="5">
        <f t="shared" si="362"/>
        <v>5.3449451827713372E-4</v>
      </c>
      <c r="AN128" s="5">
        <f t="shared" si="363"/>
        <v>7.1756445904404438E-4</v>
      </c>
      <c r="AO128" s="5">
        <f t="shared" si="364"/>
        <v>4.8166888085482559E-4</v>
      </c>
      <c r="AP128" s="5">
        <f t="shared" si="365"/>
        <v>2.1554849682589017E-4</v>
      </c>
      <c r="AQ128" s="5">
        <f t="shared" si="366"/>
        <v>7.2344025632471918E-5</v>
      </c>
      <c r="AR128" s="5">
        <f t="shared" si="367"/>
        <v>3.8400235314512694E-3</v>
      </c>
      <c r="AS128" s="5">
        <f t="shared" si="368"/>
        <v>3.4751489525735222E-3</v>
      </c>
      <c r="AT128" s="5">
        <f t="shared" si="369"/>
        <v>1.5724721663370495E-3</v>
      </c>
      <c r="AU128" s="5">
        <f t="shared" si="370"/>
        <v>4.7435256208199812E-4</v>
      </c>
      <c r="AV128" s="5">
        <f t="shared" si="371"/>
        <v>1.0732003305242903E-4</v>
      </c>
      <c r="AW128" s="5">
        <f t="shared" si="372"/>
        <v>6.5554881098087319E-7</v>
      </c>
      <c r="AX128" s="5">
        <f t="shared" si="373"/>
        <v>8.0617911588902865E-5</v>
      </c>
      <c r="AY128" s="5">
        <f t="shared" si="374"/>
        <v>1.0823038616938144E-4</v>
      </c>
      <c r="AZ128" s="5">
        <f t="shared" si="375"/>
        <v>7.2650210477455822E-5</v>
      </c>
      <c r="BA128" s="5">
        <f t="shared" si="376"/>
        <v>3.2511221473782389E-5</v>
      </c>
      <c r="BB128" s="5">
        <f t="shared" si="377"/>
        <v>1.0911663380988979E-5</v>
      </c>
      <c r="BC128" s="5">
        <f t="shared" si="378"/>
        <v>2.9298043529008932E-6</v>
      </c>
      <c r="BD128" s="5">
        <f t="shared" si="379"/>
        <v>8.5921193259507964E-4</v>
      </c>
      <c r="BE128" s="5">
        <f t="shared" si="380"/>
        <v>7.7757061203945232E-4</v>
      </c>
      <c r="BF128" s="5">
        <f t="shared" si="381"/>
        <v>3.5184337750133744E-4</v>
      </c>
      <c r="BG128" s="5">
        <f t="shared" si="382"/>
        <v>1.0613720938420068E-4</v>
      </c>
      <c r="BH128" s="5">
        <f t="shared" si="383"/>
        <v>2.40130437352544E-5</v>
      </c>
      <c r="BI128" s="5">
        <f t="shared" si="384"/>
        <v>4.3462704382508555E-6</v>
      </c>
      <c r="BJ128" s="8">
        <f t="shared" si="385"/>
        <v>0.25241905979539214</v>
      </c>
      <c r="BK128" s="8">
        <f t="shared" si="386"/>
        <v>0.27882361800650424</v>
      </c>
      <c r="BL128" s="8">
        <f t="shared" si="387"/>
        <v>0.42572089144907665</v>
      </c>
      <c r="BM128" s="8">
        <f t="shared" si="388"/>
        <v>0.3894590779079426</v>
      </c>
      <c r="BN128" s="8">
        <f t="shared" si="389"/>
        <v>0.61000858624803433</v>
      </c>
    </row>
    <row r="129" spans="1:66" x14ac:dyDescent="0.25">
      <c r="A129" t="s">
        <v>345</v>
      </c>
      <c r="B129" t="s">
        <v>199</v>
      </c>
      <c r="C129" t="s">
        <v>205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1.0003</v>
      </c>
      <c r="H129">
        <f>VLOOKUP(A129,away!$A$2:$E$405,3,FALSE)</f>
        <v>1.3976999999999999</v>
      </c>
      <c r="I129">
        <f>VLOOKUP(C129,away!$B$2:$E$405,3,FALSE)</f>
        <v>0.58919999999999995</v>
      </c>
      <c r="J129">
        <f>VLOOKUP(B129,home!$B$2:$E$405,4,FALSE)</f>
        <v>0.99450000000000005</v>
      </c>
      <c r="K129" s="3">
        <f t="shared" si="334"/>
        <v>0.78965778628799987</v>
      </c>
      <c r="L129" s="3">
        <f t="shared" si="335"/>
        <v>0.81899545338000002</v>
      </c>
      <c r="M129" s="5">
        <f t="shared" si="336"/>
        <v>0.20015699614046265</v>
      </c>
      <c r="N129" s="5">
        <f t="shared" si="337"/>
        <v>0.15805553048233345</v>
      </c>
      <c r="O129" s="5">
        <f t="shared" si="338"/>
        <v>0.1639276698012371</v>
      </c>
      <c r="P129" s="5">
        <f t="shared" si="339"/>
        <v>0.12944676084659512</v>
      </c>
      <c r="Q129" s="5">
        <f t="shared" si="340"/>
        <v>6.2404890155627446E-2</v>
      </c>
      <c r="R129" s="5">
        <f t="shared" si="341"/>
        <v>6.7128008125195565E-2</v>
      </c>
      <c r="S129" s="5">
        <f t="shared" si="342"/>
        <v>2.0929150887531965E-2</v>
      </c>
      <c r="T129" s="5">
        <f t="shared" si="343"/>
        <v>5.1109321306137205E-2</v>
      </c>
      <c r="U129" s="5">
        <f t="shared" si="344"/>
        <v>5.3008154294064795E-2</v>
      </c>
      <c r="V129" s="5">
        <f t="shared" si="345"/>
        <v>1.5039365442023279E-3</v>
      </c>
      <c r="W129" s="5">
        <f t="shared" si="346"/>
        <v>1.642616913794619E-2</v>
      </c>
      <c r="X129" s="5">
        <f t="shared" si="347"/>
        <v>1.3452957840428806E-2</v>
      </c>
      <c r="Y129" s="5">
        <f t="shared" si="348"/>
        <v>5.5089556529120077E-3</v>
      </c>
      <c r="Z129" s="5">
        <f t="shared" si="349"/>
        <v>1.8325844482996956E-2</v>
      </c>
      <c r="AA129" s="5">
        <f t="shared" si="350"/>
        <v>1.4471145786301532E-2</v>
      </c>
      <c r="AB129" s="5">
        <f t="shared" si="351"/>
        <v>5.7136264733308913E-3</v>
      </c>
      <c r="AC129" s="5">
        <f t="shared" si="352"/>
        <v>6.0789691941742859E-5</v>
      </c>
      <c r="AD129" s="5">
        <f t="shared" si="353"/>
        <v>3.2427630896657129E-3</v>
      </c>
      <c r="AE129" s="5">
        <f t="shared" si="354"/>
        <v>2.6558082268247E-3</v>
      </c>
      <c r="AF129" s="5">
        <f t="shared" si="355"/>
        <v>1.0875474314093146E-3</v>
      </c>
      <c r="AG129" s="5">
        <f t="shared" si="356"/>
        <v>2.968988005531087E-4</v>
      </c>
      <c r="AH129" s="5">
        <f t="shared" si="357"/>
        <v>3.7521958277308655E-3</v>
      </c>
      <c r="AI129" s="5">
        <f t="shared" si="358"/>
        <v>2.9629506510450245E-3</v>
      </c>
      <c r="AJ129" s="5">
        <f t="shared" si="359"/>
        <v>1.1698585259924009E-3</v>
      </c>
      <c r="AK129" s="5">
        <f t="shared" si="360"/>
        <v>3.0792929796843397E-4</v>
      </c>
      <c r="AL129" s="5">
        <f t="shared" si="361"/>
        <v>1.5725713048169041E-6</v>
      </c>
      <c r="AM129" s="5">
        <f t="shared" si="362"/>
        <v>5.1213462456837252E-4</v>
      </c>
      <c r="AN129" s="5">
        <f t="shared" si="363"/>
        <v>4.1943592903997035E-4</v>
      </c>
      <c r="AO129" s="5">
        <f t="shared" si="364"/>
        <v>1.7175805943397602E-4</v>
      </c>
      <c r="AP129" s="5">
        <f t="shared" si="365"/>
        <v>4.6889689919266056E-5</v>
      </c>
      <c r="AQ129" s="5">
        <f t="shared" si="366"/>
        <v>9.6006107135692301E-6</v>
      </c>
      <c r="AR129" s="5">
        <f t="shared" si="367"/>
        <v>6.1460626462059721E-4</v>
      </c>
      <c r="AS129" s="5">
        <f t="shared" si="368"/>
        <v>4.8532862235903745E-4</v>
      </c>
      <c r="AT129" s="5">
        <f t="shared" si="369"/>
        <v>1.9162176277712103E-4</v>
      </c>
      <c r="AU129" s="5">
        <f t="shared" si="370"/>
        <v>5.0438538999728565E-5</v>
      </c>
      <c r="AV129" s="5">
        <f t="shared" si="371"/>
        <v>9.9572962625316493E-6</v>
      </c>
      <c r="AW129" s="5">
        <f t="shared" si="372"/>
        <v>2.8250637906755652E-8</v>
      </c>
      <c r="AX129" s="5">
        <f t="shared" si="373"/>
        <v>6.7401848986349457E-5</v>
      </c>
      <c r="AY129" s="5">
        <f t="shared" si="374"/>
        <v>5.5201807869225566E-5</v>
      </c>
      <c r="AZ129" s="5">
        <f t="shared" si="375"/>
        <v>2.2605014831626021E-5</v>
      </c>
      <c r="BA129" s="5">
        <f t="shared" si="376"/>
        <v>6.1711347902297266E-6</v>
      </c>
      <c r="BB129" s="5">
        <f t="shared" si="377"/>
        <v>1.2635328338483213E-6</v>
      </c>
      <c r="BC129" s="5">
        <f t="shared" si="378"/>
        <v>2.0696552922362452E-7</v>
      </c>
      <c r="BD129" s="5">
        <f t="shared" si="379"/>
        <v>8.389328939052232E-5</v>
      </c>
      <c r="BE129" s="5">
        <f t="shared" si="380"/>
        <v>6.62469891845384E-5</v>
      </c>
      <c r="BF129" s="5">
        <f t="shared" si="381"/>
        <v>2.6156225413853827E-5</v>
      </c>
      <c r="BG129" s="5">
        <f t="shared" si="382"/>
        <v>6.8848223526512467E-6</v>
      </c>
      <c r="BH129" s="5">
        <f t="shared" si="383"/>
        <v>1.3591633944951804E-6</v>
      </c>
      <c r="BI129" s="5">
        <f t="shared" si="384"/>
        <v>2.1465479146014961E-7</v>
      </c>
      <c r="BJ129" s="8">
        <f t="shared" si="385"/>
        <v>0.31555351134235371</v>
      </c>
      <c r="BK129" s="8">
        <f t="shared" si="386"/>
        <v>0.35215440848990787</v>
      </c>
      <c r="BL129" s="8">
        <f t="shared" si="387"/>
        <v>0.31397824641241312</v>
      </c>
      <c r="BM129" s="8">
        <f t="shared" si="388"/>
        <v>0.21883698161898887</v>
      </c>
      <c r="BN129" s="8">
        <f t="shared" si="389"/>
        <v>0.78111985555145136</v>
      </c>
    </row>
    <row r="130" spans="1:66" x14ac:dyDescent="0.25">
      <c r="A130" t="s">
        <v>345</v>
      </c>
      <c r="B130" t="s">
        <v>213</v>
      </c>
      <c r="C130" t="s">
        <v>214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1.1933</v>
      </c>
      <c r="H130">
        <f>VLOOKUP(A130,away!$A$2:$E$405,3,FALSE)</f>
        <v>1.3976999999999999</v>
      </c>
      <c r="I130">
        <f>VLOOKUP(C130,away!$B$2:$E$405,3,FALSE)</f>
        <v>1.0544</v>
      </c>
      <c r="J130">
        <f>VLOOKUP(B130,home!$B$2:$E$405,4,FALSE)</f>
        <v>1.1022000000000001</v>
      </c>
      <c r="K130" s="3">
        <f t="shared" si="334"/>
        <v>2.2539668290739998</v>
      </c>
      <c r="L130" s="3">
        <f t="shared" si="335"/>
        <v>1.624350584736</v>
      </c>
      <c r="M130" s="5">
        <f t="shared" si="336"/>
        <v>2.0685601223614819E-2</v>
      </c>
      <c r="N130" s="5">
        <f t="shared" si="337"/>
        <v>4.6624658997480334E-2</v>
      </c>
      <c r="O130" s="5">
        <f t="shared" si="338"/>
        <v>3.3600668443194454E-2</v>
      </c>
      <c r="P130" s="5">
        <f t="shared" si="339"/>
        <v>7.5734792105673798E-2</v>
      </c>
      <c r="Q130" s="5">
        <f t="shared" si="340"/>
        <v>5.2545217398603662E-2</v>
      </c>
      <c r="R130" s="5">
        <f t="shared" si="341"/>
        <v>2.7289632716611688E-2</v>
      </c>
      <c r="S130" s="5">
        <f t="shared" si="342"/>
        <v>6.9320667469186886E-2</v>
      </c>
      <c r="T130" s="5">
        <f t="shared" si="343"/>
        <v>8.5351854606502117E-2</v>
      </c>
      <c r="U130" s="5">
        <f t="shared" si="344"/>
        <v>6.1509926920855315E-2</v>
      </c>
      <c r="V130" s="5">
        <f t="shared" si="345"/>
        <v>2.8199896593943563E-2</v>
      </c>
      <c r="W130" s="5">
        <f t="shared" si="346"/>
        <v>3.9478392347644886E-2</v>
      </c>
      <c r="X130" s="5">
        <f t="shared" si="347"/>
        <v>6.4126749694334212E-2</v>
      </c>
      <c r="Y130" s="5">
        <f t="shared" si="348"/>
        <v>5.2082161681605448E-2</v>
      </c>
      <c r="Z130" s="5">
        <f t="shared" si="349"/>
        <v>1.477597695348629E-2</v>
      </c>
      <c r="AA130" s="5">
        <f t="shared" si="350"/>
        <v>3.3304561920319983E-2</v>
      </c>
      <c r="AB130" s="5">
        <f t="shared" si="351"/>
        <v>3.7533688912621176E-2</v>
      </c>
      <c r="AC130" s="5">
        <f t="shared" si="352"/>
        <v>6.4528983314782462E-3</v>
      </c>
      <c r="AD130" s="5">
        <f t="shared" si="353"/>
        <v>2.2245746704190095E-2</v>
      </c>
      <c r="AE130" s="5">
        <f t="shared" si="354"/>
        <v>3.6134891666840134E-2</v>
      </c>
      <c r="AF130" s="5">
        <f t="shared" si="355"/>
        <v>2.9347866204201895E-2</v>
      </c>
      <c r="AG130" s="5">
        <f t="shared" si="356"/>
        <v>1.5890407876516414E-2</v>
      </c>
      <c r="AH130" s="5">
        <f t="shared" si="357"/>
        <v>6.0003417011102803E-3</v>
      </c>
      <c r="AI130" s="5">
        <f t="shared" si="358"/>
        <v>1.3524571157412027E-2</v>
      </c>
      <c r="AJ130" s="5">
        <f t="shared" si="359"/>
        <v>1.5241967383128836E-2</v>
      </c>
      <c r="AK130" s="5">
        <f t="shared" si="360"/>
        <v>1.1451629630466744E-2</v>
      </c>
      <c r="AL130" s="5">
        <f t="shared" si="361"/>
        <v>9.4502240148696575E-4</v>
      </c>
      <c r="AM130" s="5">
        <f t="shared" si="362"/>
        <v>1.0028235031845347E-2</v>
      </c>
      <c r="AN130" s="5">
        <f t="shared" si="363"/>
        <v>1.6289369437848034E-2</v>
      </c>
      <c r="AO130" s="5">
        <f t="shared" si="364"/>
        <v>1.3229823385674591E-2</v>
      </c>
      <c r="AP130" s="5">
        <f t="shared" si="365"/>
        <v>7.1632904508248428E-3</v>
      </c>
      <c r="AQ130" s="5">
        <f t="shared" si="366"/>
        <v>2.9089237581077856E-3</v>
      </c>
      <c r="AR130" s="5">
        <f t="shared" si="367"/>
        <v>1.9493317101628596E-3</v>
      </c>
      <c r="AS130" s="5">
        <f t="shared" si="368"/>
        <v>4.3937290135691778E-3</v>
      </c>
      <c r="AT130" s="5">
        <f t="shared" si="369"/>
        <v>4.9516597262624779E-3</v>
      </c>
      <c r="AU130" s="5">
        <f t="shared" si="370"/>
        <v>3.7202922572857557E-3</v>
      </c>
      <c r="AV130" s="5">
        <f t="shared" si="371"/>
        <v>2.0963538355957315E-3</v>
      </c>
      <c r="AW130" s="5">
        <f t="shared" si="372"/>
        <v>9.6109627091871144E-5</v>
      </c>
      <c r="AX130" s="5">
        <f t="shared" si="373"/>
        <v>3.7672181859895446E-3</v>
      </c>
      <c r="AY130" s="5">
        <f t="shared" si="374"/>
        <v>6.1192830632402113E-3</v>
      </c>
      <c r="AZ130" s="5">
        <f t="shared" si="375"/>
        <v>4.9699305109696694E-3</v>
      </c>
      <c r="BA130" s="5">
        <f t="shared" si="376"/>
        <v>2.6909698438636232E-3</v>
      </c>
      <c r="BB130" s="5">
        <f t="shared" si="377"/>
        <v>1.0927696098467052E-3</v>
      </c>
      <c r="BC130" s="5">
        <f t="shared" si="378"/>
        <v>3.5500819094724556E-4</v>
      </c>
      <c r="BD130" s="5">
        <f t="shared" si="379"/>
        <v>5.277330172079104E-4</v>
      </c>
      <c r="BE130" s="5">
        <f t="shared" si="380"/>
        <v>1.1894927153937684E-3</v>
      </c>
      <c r="BF130" s="5">
        <f t="shared" si="381"/>
        <v>1.3405385619613573E-3</v>
      </c>
      <c r="BG130" s="5">
        <f t="shared" si="382"/>
        <v>1.0071764839184867E-3</v>
      </c>
      <c r="BH130" s="5">
        <f t="shared" si="383"/>
        <v>5.675355964439129E-4</v>
      </c>
      <c r="BI130" s="5">
        <f t="shared" si="384"/>
        <v>2.5584128174066154E-4</v>
      </c>
      <c r="BJ130" s="8">
        <f t="shared" si="385"/>
        <v>0.51244276864707683</v>
      </c>
      <c r="BK130" s="8">
        <f t="shared" si="386"/>
        <v>0.20745816118862451</v>
      </c>
      <c r="BL130" s="8">
        <f t="shared" si="387"/>
        <v>0.26145667298526259</v>
      </c>
      <c r="BM130" s="8">
        <f t="shared" si="388"/>
        <v>0.73362983545312321</v>
      </c>
      <c r="BN130" s="8">
        <f t="shared" si="389"/>
        <v>0.25648057088517873</v>
      </c>
    </row>
    <row r="131" spans="1:66" x14ac:dyDescent="0.25">
      <c r="A131" t="s">
        <v>347</v>
      </c>
      <c r="B131" t="s">
        <v>243</v>
      </c>
      <c r="C131" t="s">
        <v>239</v>
      </c>
      <c r="D131" s="11">
        <v>44204</v>
      </c>
      <c r="E131">
        <f>VLOOKUP(A131,home!$A$2:$E$405,3,FALSE)</f>
        <v>1.3846000000000001</v>
      </c>
      <c r="F131">
        <f>VLOOKUP(B131,home!$B$2:$E$405,3,FALSE)</f>
        <v>0.72219999999999995</v>
      </c>
      <c r="G131">
        <f>VLOOKUP(C131,away!$B$2:$E$405,4,FALSE)</f>
        <v>0</v>
      </c>
      <c r="H131">
        <f>VLOOKUP(A131,away!$A$2:$E$405,3,FALSE)</f>
        <v>1.3846000000000001</v>
      </c>
      <c r="I131">
        <f>VLOOKUP(C131,away!$B$2:$E$405,3,FALSE)</f>
        <v>1.0832999999999999</v>
      </c>
      <c r="J131">
        <f>VLOOKUP(B131,home!$B$2:$E$405,4,FALSE)</f>
        <v>0.96289999999999998</v>
      </c>
      <c r="K131" s="3">
        <f t="shared" si="334"/>
        <v>0</v>
      </c>
      <c r="L131" s="3">
        <f t="shared" si="335"/>
        <v>1.444289510622</v>
      </c>
      <c r="M131" s="5">
        <f t="shared" si="336"/>
        <v>0.23591363115499472</v>
      </c>
      <c r="N131" s="5">
        <f t="shared" si="337"/>
        <v>0</v>
      </c>
      <c r="O131" s="5">
        <f t="shared" si="338"/>
        <v>0.34072758288990634</v>
      </c>
      <c r="P131" s="5">
        <f t="shared" si="339"/>
        <v>0</v>
      </c>
      <c r="Q131" s="5">
        <f t="shared" si="340"/>
        <v>0</v>
      </c>
      <c r="R131" s="5">
        <f t="shared" si="341"/>
        <v>0.24605463697373992</v>
      </c>
      <c r="S131" s="5">
        <f t="shared" si="342"/>
        <v>0</v>
      </c>
      <c r="T131" s="5">
        <f t="shared" si="343"/>
        <v>0</v>
      </c>
      <c r="U131" s="5">
        <f t="shared" si="344"/>
        <v>0</v>
      </c>
      <c r="V131" s="5">
        <f t="shared" si="345"/>
        <v>0</v>
      </c>
      <c r="W131" s="5">
        <f t="shared" si="346"/>
        <v>0</v>
      </c>
      <c r="X131" s="5">
        <f t="shared" si="347"/>
        <v>0</v>
      </c>
      <c r="Y131" s="5">
        <f t="shared" si="348"/>
        <v>0</v>
      </c>
      <c r="Z131" s="5">
        <f t="shared" si="349"/>
        <v>0.11845804374035887</v>
      </c>
      <c r="AA131" s="5">
        <f t="shared" si="350"/>
        <v>0</v>
      </c>
      <c r="AB131" s="5">
        <f t="shared" si="351"/>
        <v>0</v>
      </c>
      <c r="AC131" s="5">
        <f t="shared" si="352"/>
        <v>0</v>
      </c>
      <c r="AD131" s="5">
        <f t="shared" si="353"/>
        <v>0</v>
      </c>
      <c r="AE131" s="5">
        <f t="shared" si="354"/>
        <v>0</v>
      </c>
      <c r="AF131" s="5">
        <f t="shared" si="355"/>
        <v>0</v>
      </c>
      <c r="AG131" s="5">
        <f t="shared" si="356"/>
        <v>0</v>
      </c>
      <c r="AH131" s="5">
        <f t="shared" si="357"/>
        <v>4.2771927505750602E-2</v>
      </c>
      <c r="AI131" s="5">
        <f t="shared" si="358"/>
        <v>0</v>
      </c>
      <c r="AJ131" s="5">
        <f t="shared" si="359"/>
        <v>0</v>
      </c>
      <c r="AK131" s="5">
        <f t="shared" si="360"/>
        <v>0</v>
      </c>
      <c r="AL131" s="5">
        <f t="shared" si="361"/>
        <v>0</v>
      </c>
      <c r="AM131" s="5">
        <f t="shared" si="362"/>
        <v>0</v>
      </c>
      <c r="AN131" s="5">
        <f t="shared" si="363"/>
        <v>0</v>
      </c>
      <c r="AO131" s="5">
        <f t="shared" si="364"/>
        <v>0</v>
      </c>
      <c r="AP131" s="5">
        <f t="shared" si="365"/>
        <v>0</v>
      </c>
      <c r="AQ131" s="5">
        <f t="shared" si="366"/>
        <v>0</v>
      </c>
      <c r="AR131" s="5">
        <f t="shared" si="367"/>
        <v>1.2355009249128034E-2</v>
      </c>
      <c r="AS131" s="5">
        <f t="shared" si="368"/>
        <v>0</v>
      </c>
      <c r="AT131" s="5">
        <f t="shared" si="369"/>
        <v>0</v>
      </c>
      <c r="AU131" s="5">
        <f t="shared" si="370"/>
        <v>0</v>
      </c>
      <c r="AV131" s="5">
        <f t="shared" si="371"/>
        <v>0</v>
      </c>
      <c r="AW131" s="5">
        <f t="shared" si="372"/>
        <v>0</v>
      </c>
      <c r="AX131" s="5">
        <f t="shared" si="373"/>
        <v>0</v>
      </c>
      <c r="AY131" s="5">
        <f t="shared" si="374"/>
        <v>0</v>
      </c>
      <c r="AZ131" s="5">
        <f t="shared" si="375"/>
        <v>0</v>
      </c>
      <c r="BA131" s="5">
        <f t="shared" si="376"/>
        <v>0</v>
      </c>
      <c r="BB131" s="5">
        <f t="shared" si="377"/>
        <v>0</v>
      </c>
      <c r="BC131" s="5">
        <f t="shared" si="378"/>
        <v>0</v>
      </c>
      <c r="BD131" s="5">
        <f t="shared" si="379"/>
        <v>2.974035043692232E-3</v>
      </c>
      <c r="BE131" s="5">
        <f t="shared" si="380"/>
        <v>0</v>
      </c>
      <c r="BF131" s="5">
        <f t="shared" si="381"/>
        <v>0</v>
      </c>
      <c r="BG131" s="5">
        <f t="shared" si="382"/>
        <v>0</v>
      </c>
      <c r="BH131" s="5">
        <f t="shared" si="383"/>
        <v>0</v>
      </c>
      <c r="BI131" s="5">
        <f t="shared" si="384"/>
        <v>0</v>
      </c>
      <c r="BJ131" s="8">
        <f t="shared" si="385"/>
        <v>0</v>
      </c>
      <c r="BK131" s="8">
        <f t="shared" si="386"/>
        <v>0.23591363115499472</v>
      </c>
      <c r="BL131" s="8">
        <f t="shared" si="387"/>
        <v>0.64488319166221719</v>
      </c>
      <c r="BM131" s="8">
        <f t="shared" si="388"/>
        <v>0.17655901553892972</v>
      </c>
      <c r="BN131" s="8">
        <f t="shared" si="389"/>
        <v>0.82269585101864107</v>
      </c>
    </row>
    <row r="132" spans="1:66" x14ac:dyDescent="0.25">
      <c r="A132" t="s">
        <v>347</v>
      </c>
      <c r="B132" t="s">
        <v>232</v>
      </c>
      <c r="C132" t="s">
        <v>241</v>
      </c>
      <c r="D132" s="11">
        <v>44204</v>
      </c>
      <c r="E132">
        <f>VLOOKUP(A132,home!$A$2:$E$405,3,FALSE)</f>
        <v>1.3846000000000001</v>
      </c>
      <c r="F132">
        <f>VLOOKUP(B132,home!$B$2:$E$405,3,FALSE)</f>
        <v>0.72219999999999995</v>
      </c>
      <c r="G132">
        <f>VLOOKUP(C132,away!$B$2:$E$405,4,FALSE)</f>
        <v>1.4443999999999999</v>
      </c>
      <c r="H132">
        <f>VLOOKUP(A132,away!$A$2:$E$405,3,FALSE)</f>
        <v>1.3846000000000001</v>
      </c>
      <c r="I132">
        <f>VLOOKUP(C132,away!$B$2:$E$405,3,FALSE)</f>
        <v>1.0832999999999999</v>
      </c>
      <c r="J132">
        <f>VLOOKUP(B132,home!$B$2:$E$405,4,FALSE)</f>
        <v>1.9258999999999999</v>
      </c>
      <c r="K132" s="3">
        <f t="shared" si="334"/>
        <v>1.4443395085279997</v>
      </c>
      <c r="L132" s="3">
        <f t="shared" si="335"/>
        <v>2.8887290149619997</v>
      </c>
      <c r="M132" s="5">
        <f t="shared" si="336"/>
        <v>1.3127204489678208E-2</v>
      </c>
      <c r="N132" s="5">
        <f t="shared" si="337"/>
        <v>1.8960140080968371E-2</v>
      </c>
      <c r="O132" s="5">
        <f t="shared" si="338"/>
        <v>3.7920936494672867E-2</v>
      </c>
      <c r="P132" s="5">
        <f t="shared" si="339"/>
        <v>5.4770706779637295E-2</v>
      </c>
      <c r="Q132" s="5">
        <f t="shared" si="340"/>
        <v>1.3692439703083948E-2</v>
      </c>
      <c r="R132" s="5">
        <f t="shared" si="341"/>
        <v>5.4771654763346458E-2</v>
      </c>
      <c r="S132" s="5">
        <f t="shared" si="342"/>
        <v>5.7130029540938161E-2</v>
      </c>
      <c r="T132" s="5">
        <f t="shared" si="343"/>
        <v>3.9553747855916269E-2</v>
      </c>
      <c r="U132" s="5">
        <f t="shared" si="344"/>
        <v>7.9108864922157102E-2</v>
      </c>
      <c r="V132" s="5">
        <f t="shared" si="345"/>
        <v>2.6484881485443139E-2</v>
      </c>
      <c r="W132" s="5">
        <f t="shared" si="346"/>
        <v>6.5921772104338442E-3</v>
      </c>
      <c r="X132" s="5">
        <f t="shared" si="347"/>
        <v>1.9043013579551502E-2</v>
      </c>
      <c r="Y132" s="5">
        <f t="shared" si="348"/>
        <v>2.7505052929782902E-2</v>
      </c>
      <c r="Z132" s="5">
        <f t="shared" si="349"/>
        <v>5.2740156104120174E-2</v>
      </c>
      <c r="AA132" s="5">
        <f t="shared" si="350"/>
        <v>7.6174691147114906E-2</v>
      </c>
      <c r="AB132" s="5">
        <f t="shared" si="351"/>
        <v>5.5011057986848078E-2</v>
      </c>
      <c r="AC132" s="5">
        <f t="shared" si="352"/>
        <v>6.9064384532196155E-3</v>
      </c>
      <c r="AD132" s="5">
        <f t="shared" si="353"/>
        <v>2.3803354980618759E-3</v>
      </c>
      <c r="AE132" s="5">
        <f t="shared" si="354"/>
        <v>6.8761442185953639E-3</v>
      </c>
      <c r="AF132" s="5">
        <f t="shared" si="355"/>
        <v>9.9316586576598202E-3</v>
      </c>
      <c r="AG132" s="5">
        <f t="shared" si="356"/>
        <v>9.5632901770268206E-3</v>
      </c>
      <c r="AH132" s="5">
        <f t="shared" si="357"/>
        <v>3.8088004797899297E-2</v>
      </c>
      <c r="AI132" s="5">
        <f t="shared" si="358"/>
        <v>5.5012010130609967E-2</v>
      </c>
      <c r="AJ132" s="5">
        <f t="shared" si="359"/>
        <v>3.9728009837591283E-2</v>
      </c>
      <c r="AK132" s="5">
        <f t="shared" si="360"/>
        <v>1.9126911401207369E-2</v>
      </c>
      <c r="AL132" s="5">
        <f t="shared" si="361"/>
        <v>1.1526308307616708E-3</v>
      </c>
      <c r="AM132" s="5">
        <f t="shared" si="362"/>
        <v>6.8760252068048825E-4</v>
      </c>
      <c r="AN132" s="5">
        <f t="shared" si="363"/>
        <v>1.9862973522507348E-3</v>
      </c>
      <c r="AO132" s="5">
        <f t="shared" si="364"/>
        <v>2.8689373968944472E-3</v>
      </c>
      <c r="AP132" s="5">
        <f t="shared" si="365"/>
        <v>2.7625275668395131E-3</v>
      </c>
      <c r="AQ132" s="5">
        <f t="shared" si="366"/>
        <v>1.9950483842404196E-3</v>
      </c>
      <c r="AR132" s="5">
        <f t="shared" si="367"/>
        <v>2.2005184916340702E-2</v>
      </c>
      <c r="AS132" s="5">
        <f t="shared" si="368"/>
        <v>3.1782957967135282E-2</v>
      </c>
      <c r="AT132" s="5">
        <f t="shared" si="369"/>
        <v>2.2952690944909128E-2</v>
      </c>
      <c r="AU132" s="5">
        <f t="shared" si="370"/>
        <v>1.1050492786255037E-2</v>
      </c>
      <c r="AV132" s="5">
        <f t="shared" si="371"/>
        <v>3.9901658299729536E-3</v>
      </c>
      <c r="AW132" s="5">
        <f t="shared" si="372"/>
        <v>1.3358688589210118E-4</v>
      </c>
      <c r="AX132" s="5">
        <f t="shared" si="373"/>
        <v>1.6552191446371159E-4</v>
      </c>
      <c r="AY132" s="5">
        <f t="shared" si="374"/>
        <v>4.7814795692338195E-4</v>
      </c>
      <c r="AZ132" s="5">
        <f t="shared" si="375"/>
        <v>6.9061993830468705E-4</v>
      </c>
      <c r="BA132" s="5">
        <f t="shared" si="376"/>
        <v>6.6500461803067174E-4</v>
      </c>
      <c r="BB132" s="5">
        <f t="shared" si="377"/>
        <v>4.8025453379723092E-4</v>
      </c>
      <c r="BC132" s="5">
        <f t="shared" si="378"/>
        <v>2.7746504126942176E-4</v>
      </c>
      <c r="BD132" s="5">
        <f t="shared" si="379"/>
        <v>1.0594502691239585E-2</v>
      </c>
      <c r="BE132" s="5">
        <f t="shared" si="380"/>
        <v>1.5302058810163553E-2</v>
      </c>
      <c r="BF132" s="5">
        <f t="shared" si="381"/>
        <v>1.1050684050669089E-2</v>
      </c>
      <c r="BG132" s="5">
        <f t="shared" si="382"/>
        <v>5.3203131902138639E-3</v>
      </c>
      <c r="BH132" s="5">
        <f t="shared" si="383"/>
        <v>1.9210846345921327E-3</v>
      </c>
      <c r="BI132" s="5">
        <f t="shared" si="384"/>
        <v>5.5493968739349863E-4</v>
      </c>
      <c r="BJ132" s="8">
        <f t="shared" si="385"/>
        <v>0.16715542713477541</v>
      </c>
      <c r="BK132" s="8">
        <f t="shared" si="386"/>
        <v>0.16005003953660149</v>
      </c>
      <c r="BL132" s="8">
        <f t="shared" si="387"/>
        <v>0.59146721699033222</v>
      </c>
      <c r="BM132" s="8">
        <f t="shared" si="388"/>
        <v>0.77782519638341086</v>
      </c>
      <c r="BN132" s="8">
        <f t="shared" si="389"/>
        <v>0.19324308231138715</v>
      </c>
    </row>
    <row r="133" spans="1:66" x14ac:dyDescent="0.25">
      <c r="A133" t="s">
        <v>347</v>
      </c>
      <c r="B133" t="s">
        <v>234</v>
      </c>
      <c r="C133" t="s">
        <v>240</v>
      </c>
      <c r="D133" s="11">
        <v>44204</v>
      </c>
      <c r="E133">
        <f>VLOOKUP(A133,home!$A$2:$E$405,3,FALSE)</f>
        <v>1.3846000000000001</v>
      </c>
      <c r="F133">
        <f>VLOOKUP(B133,home!$B$2:$E$405,3,FALSE)</f>
        <v>1.2037</v>
      </c>
      <c r="G133" t="e">
        <f>VLOOKUP(C133,away!$B$2:$E$405,4,FALSE)</f>
        <v>#N/A</v>
      </c>
      <c r="H133">
        <f>VLOOKUP(A133,away!$A$2:$E$405,3,FALSE)</f>
        <v>1.3846000000000001</v>
      </c>
      <c r="I133" t="e">
        <f>VLOOKUP(C133,away!$B$2:$E$405,3,FALSE)</f>
        <v>#N/A</v>
      </c>
      <c r="J133">
        <f>VLOOKUP(B133,home!$B$2:$E$405,4,FALSE)</f>
        <v>0.32100000000000001</v>
      </c>
      <c r="K133" s="3" t="e">
        <f t="shared" si="334"/>
        <v>#N/A</v>
      </c>
      <c r="L133" s="3" t="e">
        <f t="shared" si="335"/>
        <v>#N/A</v>
      </c>
      <c r="M133" s="5" t="e">
        <f t="shared" si="336"/>
        <v>#N/A</v>
      </c>
      <c r="N133" s="5" t="e">
        <f t="shared" si="337"/>
        <v>#N/A</v>
      </c>
      <c r="O133" s="5" t="e">
        <f t="shared" si="338"/>
        <v>#N/A</v>
      </c>
      <c r="P133" s="5" t="e">
        <f t="shared" si="339"/>
        <v>#N/A</v>
      </c>
      <c r="Q133" s="5" t="e">
        <f t="shared" si="340"/>
        <v>#N/A</v>
      </c>
      <c r="R133" s="5" t="e">
        <f t="shared" si="341"/>
        <v>#N/A</v>
      </c>
      <c r="S133" s="5" t="e">
        <f t="shared" si="342"/>
        <v>#N/A</v>
      </c>
      <c r="T133" s="5" t="e">
        <f t="shared" si="343"/>
        <v>#N/A</v>
      </c>
      <c r="U133" s="5" t="e">
        <f t="shared" si="344"/>
        <v>#N/A</v>
      </c>
      <c r="V133" s="5" t="e">
        <f t="shared" si="345"/>
        <v>#N/A</v>
      </c>
      <c r="W133" s="5" t="e">
        <f t="shared" si="346"/>
        <v>#N/A</v>
      </c>
      <c r="X133" s="5" t="e">
        <f t="shared" si="347"/>
        <v>#N/A</v>
      </c>
      <c r="Y133" s="5" t="e">
        <f t="shared" si="348"/>
        <v>#N/A</v>
      </c>
      <c r="Z133" s="5" t="e">
        <f t="shared" si="349"/>
        <v>#N/A</v>
      </c>
      <c r="AA133" s="5" t="e">
        <f t="shared" si="350"/>
        <v>#N/A</v>
      </c>
      <c r="AB133" s="5" t="e">
        <f t="shared" si="351"/>
        <v>#N/A</v>
      </c>
      <c r="AC133" s="5" t="e">
        <f t="shared" si="352"/>
        <v>#N/A</v>
      </c>
      <c r="AD133" s="5" t="e">
        <f t="shared" si="353"/>
        <v>#N/A</v>
      </c>
      <c r="AE133" s="5" t="e">
        <f t="shared" si="354"/>
        <v>#N/A</v>
      </c>
      <c r="AF133" s="5" t="e">
        <f t="shared" si="355"/>
        <v>#N/A</v>
      </c>
      <c r="AG133" s="5" t="e">
        <f t="shared" si="356"/>
        <v>#N/A</v>
      </c>
      <c r="AH133" s="5" t="e">
        <f t="shared" si="357"/>
        <v>#N/A</v>
      </c>
      <c r="AI133" s="5" t="e">
        <f t="shared" si="358"/>
        <v>#N/A</v>
      </c>
      <c r="AJ133" s="5" t="e">
        <f t="shared" si="359"/>
        <v>#N/A</v>
      </c>
      <c r="AK133" s="5" t="e">
        <f t="shared" si="360"/>
        <v>#N/A</v>
      </c>
      <c r="AL133" s="5" t="e">
        <f t="shared" si="361"/>
        <v>#N/A</v>
      </c>
      <c r="AM133" s="5" t="e">
        <f t="shared" si="362"/>
        <v>#N/A</v>
      </c>
      <c r="AN133" s="5" t="e">
        <f t="shared" si="363"/>
        <v>#N/A</v>
      </c>
      <c r="AO133" s="5" t="e">
        <f t="shared" si="364"/>
        <v>#N/A</v>
      </c>
      <c r="AP133" s="5" t="e">
        <f t="shared" si="365"/>
        <v>#N/A</v>
      </c>
      <c r="AQ133" s="5" t="e">
        <f t="shared" si="366"/>
        <v>#N/A</v>
      </c>
      <c r="AR133" s="5" t="e">
        <f t="shared" si="367"/>
        <v>#N/A</v>
      </c>
      <c r="AS133" s="5" t="e">
        <f t="shared" si="368"/>
        <v>#N/A</v>
      </c>
      <c r="AT133" s="5" t="e">
        <f t="shared" si="369"/>
        <v>#N/A</v>
      </c>
      <c r="AU133" s="5" t="e">
        <f t="shared" si="370"/>
        <v>#N/A</v>
      </c>
      <c r="AV133" s="5" t="e">
        <f t="shared" si="371"/>
        <v>#N/A</v>
      </c>
      <c r="AW133" s="5" t="e">
        <f t="shared" si="372"/>
        <v>#N/A</v>
      </c>
      <c r="AX133" s="5" t="e">
        <f t="shared" si="373"/>
        <v>#N/A</v>
      </c>
      <c r="AY133" s="5" t="e">
        <f t="shared" si="374"/>
        <v>#N/A</v>
      </c>
      <c r="AZ133" s="5" t="e">
        <f t="shared" si="375"/>
        <v>#N/A</v>
      </c>
      <c r="BA133" s="5" t="e">
        <f t="shared" si="376"/>
        <v>#N/A</v>
      </c>
      <c r="BB133" s="5" t="e">
        <f t="shared" si="377"/>
        <v>#N/A</v>
      </c>
      <c r="BC133" s="5" t="e">
        <f t="shared" si="378"/>
        <v>#N/A</v>
      </c>
      <c r="BD133" s="5" t="e">
        <f t="shared" si="379"/>
        <v>#N/A</v>
      </c>
      <c r="BE133" s="5" t="e">
        <f t="shared" si="380"/>
        <v>#N/A</v>
      </c>
      <c r="BF133" s="5" t="e">
        <f t="shared" si="381"/>
        <v>#N/A</v>
      </c>
      <c r="BG133" s="5" t="e">
        <f t="shared" si="382"/>
        <v>#N/A</v>
      </c>
      <c r="BH133" s="5" t="e">
        <f t="shared" si="383"/>
        <v>#N/A</v>
      </c>
      <c r="BI133" s="5" t="e">
        <f t="shared" si="384"/>
        <v>#N/A</v>
      </c>
      <c r="BJ133" s="8" t="e">
        <f t="shared" si="385"/>
        <v>#N/A</v>
      </c>
      <c r="BK133" s="8" t="e">
        <f t="shared" si="386"/>
        <v>#N/A</v>
      </c>
      <c r="BL133" s="8" t="e">
        <f t="shared" si="387"/>
        <v>#N/A</v>
      </c>
      <c r="BM133" s="8" t="e">
        <f t="shared" si="388"/>
        <v>#N/A</v>
      </c>
      <c r="BN133" s="8" t="e">
        <f t="shared" si="389"/>
        <v>#N/A</v>
      </c>
    </row>
    <row r="134" spans="1:66" x14ac:dyDescent="0.25">
      <c r="A134" t="s">
        <v>348</v>
      </c>
      <c r="B134" t="s">
        <v>259</v>
      </c>
      <c r="C134" t="s">
        <v>252</v>
      </c>
      <c r="D134" s="11">
        <v>44204</v>
      </c>
      <c r="E134">
        <f>VLOOKUP(A134,home!$A$2:$E$405,3,FALSE)</f>
        <v>1.2811999999999999</v>
      </c>
      <c r="F134">
        <f>VLOOKUP(B134,home!$B$2:$E$405,3,FALSE)</f>
        <v>1.3008999999999999</v>
      </c>
      <c r="G134">
        <f>VLOOKUP(C134,away!$B$2:$E$405,4,FALSE)</f>
        <v>0.59260000000000002</v>
      </c>
      <c r="H134">
        <f>VLOOKUP(A134,away!$A$2:$E$405,3,FALSE)</f>
        <v>1.2811999999999999</v>
      </c>
      <c r="I134">
        <f>VLOOKUP(C134,away!$B$2:$E$405,3,FALSE)</f>
        <v>0.78049999999999997</v>
      </c>
      <c r="J134">
        <f>VLOOKUP(B134,home!$B$2:$E$405,4,FALSE)</f>
        <v>0.79010000000000002</v>
      </c>
      <c r="K134" s="3">
        <f t="shared" si="334"/>
        <v>0.98769417120799996</v>
      </c>
      <c r="L134" s="3">
        <f t="shared" si="335"/>
        <v>0.79008151165999996</v>
      </c>
      <c r="M134" s="5">
        <f t="shared" si="336"/>
        <v>0.16901366947408397</v>
      </c>
      <c r="N134" s="5">
        <f t="shared" si="337"/>
        <v>0.16693381619402822</v>
      </c>
      <c r="O134" s="5">
        <f t="shared" si="338"/>
        <v>0.13353457546928785</v>
      </c>
      <c r="P134" s="5">
        <f t="shared" si="339"/>
        <v>0.13189132184575039</v>
      </c>
      <c r="Q134" s="5">
        <f t="shared" si="340"/>
        <v>8.2439778616174644E-2</v>
      </c>
      <c r="R134" s="5">
        <f t="shared" si="341"/>
        <v>5.2751599622825648E-2</v>
      </c>
      <c r="S134" s="5">
        <f t="shared" si="342"/>
        <v>2.5730641835580426E-2</v>
      </c>
      <c r="T134" s="5">
        <f t="shared" si="343"/>
        <v>6.5134144909982983E-2</v>
      </c>
      <c r="U134" s="5">
        <f t="shared" si="344"/>
        <v>5.2102447469363024E-2</v>
      </c>
      <c r="V134" s="5">
        <f t="shared" si="345"/>
        <v>2.2310150508957896E-3</v>
      </c>
      <c r="W134" s="5">
        <f t="shared" si="346"/>
        <v>2.7141762938291205E-2</v>
      </c>
      <c r="X134" s="5">
        <f t="shared" si="347"/>
        <v>2.1444205091402477E-2</v>
      </c>
      <c r="Y134" s="5">
        <f t="shared" si="348"/>
        <v>8.4713349874811685E-3</v>
      </c>
      <c r="Z134" s="5">
        <f t="shared" si="349"/>
        <v>1.3892687857495058E-2</v>
      </c>
      <c r="AA134" s="5">
        <f t="shared" si="350"/>
        <v>1.3721726819260026E-2</v>
      </c>
      <c r="AB134" s="5">
        <f t="shared" si="351"/>
        <v>6.7764347991458073E-3</v>
      </c>
      <c r="AC134" s="5">
        <f t="shared" si="352"/>
        <v>1.0881202872378072E-4</v>
      </c>
      <c r="AD134" s="5">
        <f t="shared" si="353"/>
        <v>6.7019402626148847E-3</v>
      </c>
      <c r="AE134" s="5">
        <f t="shared" si="354"/>
        <v>5.2950790937417846E-3</v>
      </c>
      <c r="AF134" s="5">
        <f t="shared" si="355"/>
        <v>2.0917720473713859E-3</v>
      </c>
      <c r="AG134" s="5">
        <f t="shared" si="356"/>
        <v>5.5089014041177266E-4</v>
      </c>
      <c r="AH134" s="5">
        <f t="shared" si="357"/>
        <v>2.7440889558675548E-3</v>
      </c>
      <c r="AI134" s="5">
        <f t="shared" si="358"/>
        <v>2.7103206669866304E-3</v>
      </c>
      <c r="AJ134" s="5">
        <f t="shared" si="359"/>
        <v>1.3384839624436366E-3</v>
      </c>
      <c r="AK134" s="5">
        <f t="shared" si="360"/>
        <v>4.4067093598698919E-4</v>
      </c>
      <c r="AL134" s="5">
        <f t="shared" si="361"/>
        <v>3.3964974184050365E-6</v>
      </c>
      <c r="AM134" s="5">
        <f t="shared" si="362"/>
        <v>1.3238934666337874E-3</v>
      </c>
      <c r="AN134" s="5">
        <f t="shared" si="363"/>
        <v>1.0459837513948204E-3</v>
      </c>
      <c r="AO134" s="5">
        <f t="shared" si="364"/>
        <v>4.1320621173690861E-4</v>
      </c>
      <c r="AP134" s="5">
        <f t="shared" si="365"/>
        <v>1.0882219613213294E-4</v>
      </c>
      <c r="AQ134" s="5">
        <f t="shared" si="366"/>
        <v>2.1494601305559145E-5</v>
      </c>
      <c r="AR134" s="5">
        <f t="shared" si="367"/>
        <v>4.3361079007626983E-4</v>
      </c>
      <c r="AS134" s="5">
        <f t="shared" si="368"/>
        <v>4.2827484993122742E-4</v>
      </c>
      <c r="AT134" s="5">
        <f t="shared" si="369"/>
        <v>2.1150228647602706E-4</v>
      </c>
      <c r="AU134" s="5">
        <f t="shared" si="370"/>
        <v>6.9633191849845515E-5</v>
      </c>
      <c r="AV134" s="5">
        <f t="shared" si="371"/>
        <v>1.7194074428175206E-5</v>
      </c>
      <c r="AW134" s="5">
        <f t="shared" si="372"/>
        <v>7.3624638953933293E-8</v>
      </c>
      <c r="AX134" s="5">
        <f t="shared" si="373"/>
        <v>2.1793364338242399E-4</v>
      </c>
      <c r="AY134" s="5">
        <f t="shared" si="374"/>
        <v>1.7218534240515687E-4</v>
      </c>
      <c r="AZ134" s="5">
        <f t="shared" si="375"/>
        <v>6.8020227806580514E-5</v>
      </c>
      <c r="BA134" s="5">
        <f t="shared" si="376"/>
        <v>1.7913841469626901E-5</v>
      </c>
      <c r="BB134" s="5">
        <f t="shared" si="377"/>
        <v>3.5383487369901038E-6</v>
      </c>
      <c r="BC134" s="5">
        <f t="shared" si="378"/>
        <v>5.5911678378027867E-7</v>
      </c>
      <c r="BD134" s="5">
        <f t="shared" si="379"/>
        <v>5.7097978082591012E-5</v>
      </c>
      <c r="BE134" s="5">
        <f t="shared" si="380"/>
        <v>5.6395340139937278E-5</v>
      </c>
      <c r="BF134" s="5">
        <f t="shared" si="381"/>
        <v>2.7850674369754296E-5</v>
      </c>
      <c r="BG134" s="5">
        <f t="shared" si="382"/>
        <v>9.1693162464061204E-6</v>
      </c>
      <c r="BH134" s="5">
        <f t="shared" si="383"/>
        <v>2.2641200526345352E-6</v>
      </c>
      <c r="BI134" s="5">
        <f t="shared" si="384"/>
        <v>4.4725163578045625E-7</v>
      </c>
      <c r="BJ134" s="8">
        <f t="shared" si="385"/>
        <v>0.38959827502928823</v>
      </c>
      <c r="BK134" s="8">
        <f t="shared" si="386"/>
        <v>0.32915104207485796</v>
      </c>
      <c r="BL134" s="8">
        <f t="shared" si="387"/>
        <v>0.26743378857445571</v>
      </c>
      <c r="BM134" s="8">
        <f t="shared" si="388"/>
        <v>0.26333892059618014</v>
      </c>
      <c r="BN134" s="8">
        <f t="shared" si="389"/>
        <v>0.73656476122215064</v>
      </c>
    </row>
    <row r="135" spans="1:66" x14ac:dyDescent="0.25">
      <c r="A135" t="s">
        <v>348</v>
      </c>
      <c r="B135" t="s">
        <v>260</v>
      </c>
      <c r="C135" t="s">
        <v>255</v>
      </c>
      <c r="D135" s="11">
        <v>44204</v>
      </c>
      <c r="E135">
        <f>VLOOKUP(A135,home!$A$2:$E$405,3,FALSE)</f>
        <v>1.2811999999999999</v>
      </c>
      <c r="F135">
        <f>VLOOKUP(B135,home!$B$2:$E$405,3,FALSE)</f>
        <v>0.39029999999999998</v>
      </c>
      <c r="G135" t="e">
        <f>VLOOKUP(C135,away!$B$2:$E$405,4,FALSE)</f>
        <v>#N/A</v>
      </c>
      <c r="H135">
        <f>VLOOKUP(A135,away!$A$2:$E$405,3,FALSE)</f>
        <v>1.2811999999999999</v>
      </c>
      <c r="I135" t="e">
        <f>VLOOKUP(C135,away!$B$2:$E$405,3,FALSE)</f>
        <v>#N/A</v>
      </c>
      <c r="J135">
        <f>VLOOKUP(B135,home!$B$2:$E$405,4,FALSE)</f>
        <v>0.59260000000000002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349</v>
      </c>
      <c r="B136" t="s">
        <v>273</v>
      </c>
      <c r="C136" t="s">
        <v>328</v>
      </c>
      <c r="D136" s="11">
        <v>44204</v>
      </c>
      <c r="E136">
        <f>VLOOKUP(A136,home!$A$2:$E$405,3,FALSE)</f>
        <v>1.2082999999999999</v>
      </c>
      <c r="F136">
        <f>VLOOKUP(B136,home!$B$2:$E$405,3,FALSE)</f>
        <v>0.4138</v>
      </c>
      <c r="G136">
        <f>VLOOKUP(C136,away!$B$2:$E$405,4,FALSE)</f>
        <v>0</v>
      </c>
      <c r="H136">
        <f>VLOOKUP(A136,away!$A$2:$E$405,3,FALSE)</f>
        <v>1.2082999999999999</v>
      </c>
      <c r="I136">
        <f>VLOOKUP(C136,away!$B$2:$E$405,3,FALSE)</f>
        <v>0.8276</v>
      </c>
      <c r="J136">
        <f>VLOOKUP(B136,home!$B$2:$E$405,4,FALSE)</f>
        <v>1.2972999999999999</v>
      </c>
      <c r="K136" s="3">
        <f t="shared" si="334"/>
        <v>0</v>
      </c>
      <c r="L136" s="3">
        <f t="shared" si="335"/>
        <v>1.2972858334839998</v>
      </c>
      <c r="M136" s="5">
        <f t="shared" si="336"/>
        <v>0.27327249443997786</v>
      </c>
      <c r="N136" s="5">
        <f t="shared" si="337"/>
        <v>0</v>
      </c>
      <c r="O136" s="5">
        <f t="shared" si="338"/>
        <v>0.35451253571781838</v>
      </c>
      <c r="P136" s="5">
        <f t="shared" si="339"/>
        <v>0</v>
      </c>
      <c r="Q136" s="5">
        <f t="shared" si="340"/>
        <v>0</v>
      </c>
      <c r="R136" s="5">
        <f t="shared" si="341"/>
        <v>0.22995204518960818</v>
      </c>
      <c r="S136" s="5">
        <f t="shared" si="342"/>
        <v>0</v>
      </c>
      <c r="T136" s="5">
        <f t="shared" si="343"/>
        <v>0</v>
      </c>
      <c r="U136" s="5">
        <f t="shared" si="344"/>
        <v>0</v>
      </c>
      <c r="V136" s="5">
        <f t="shared" si="345"/>
        <v>0</v>
      </c>
      <c r="W136" s="5">
        <f t="shared" si="346"/>
        <v>0</v>
      </c>
      <c r="X136" s="5">
        <f t="shared" si="347"/>
        <v>0</v>
      </c>
      <c r="Y136" s="5">
        <f t="shared" si="348"/>
        <v>0</v>
      </c>
      <c r="Z136" s="5">
        <f t="shared" si="349"/>
        <v>9.9437843535050391E-2</v>
      </c>
      <c r="AA136" s="5">
        <f t="shared" si="350"/>
        <v>0</v>
      </c>
      <c r="AB136" s="5">
        <f t="shared" si="351"/>
        <v>0</v>
      </c>
      <c r="AC136" s="5">
        <f t="shared" si="352"/>
        <v>0</v>
      </c>
      <c r="AD136" s="5">
        <f t="shared" si="353"/>
        <v>0</v>
      </c>
      <c r="AE136" s="5">
        <f t="shared" si="354"/>
        <v>0</v>
      </c>
      <c r="AF136" s="5">
        <f t="shared" si="355"/>
        <v>0</v>
      </c>
      <c r="AG136" s="5">
        <f t="shared" si="356"/>
        <v>0</v>
      </c>
      <c r="AH136" s="5">
        <f t="shared" si="357"/>
        <v>3.2249826432554869E-2</v>
      </c>
      <c r="AI136" s="5">
        <f t="shared" si="358"/>
        <v>0</v>
      </c>
      <c r="AJ136" s="5">
        <f t="shared" si="359"/>
        <v>0</v>
      </c>
      <c r="AK136" s="5">
        <f t="shared" si="360"/>
        <v>0</v>
      </c>
      <c r="AL136" s="5">
        <f t="shared" si="361"/>
        <v>0</v>
      </c>
      <c r="AM136" s="5">
        <f t="shared" si="362"/>
        <v>0</v>
      </c>
      <c r="AN136" s="5">
        <f t="shared" si="363"/>
        <v>0</v>
      </c>
      <c r="AO136" s="5">
        <f t="shared" si="364"/>
        <v>0</v>
      </c>
      <c r="AP136" s="5">
        <f t="shared" si="365"/>
        <v>0</v>
      </c>
      <c r="AQ136" s="5">
        <f t="shared" si="366"/>
        <v>0</v>
      </c>
      <c r="AR136" s="5">
        <f t="shared" si="367"/>
        <v>8.3674485926542499E-3</v>
      </c>
      <c r="AS136" s="5">
        <f t="shared" si="368"/>
        <v>0</v>
      </c>
      <c r="AT136" s="5">
        <f t="shared" si="369"/>
        <v>0</v>
      </c>
      <c r="AU136" s="5">
        <f t="shared" si="370"/>
        <v>0</v>
      </c>
      <c r="AV136" s="5">
        <f t="shared" si="371"/>
        <v>0</v>
      </c>
      <c r="AW136" s="5">
        <f t="shared" si="372"/>
        <v>0</v>
      </c>
      <c r="AX136" s="5">
        <f t="shared" si="373"/>
        <v>0</v>
      </c>
      <c r="AY136" s="5">
        <f t="shared" si="374"/>
        <v>0</v>
      </c>
      <c r="AZ136" s="5">
        <f t="shared" si="375"/>
        <v>0</v>
      </c>
      <c r="BA136" s="5">
        <f t="shared" si="376"/>
        <v>0</v>
      </c>
      <c r="BB136" s="5">
        <f t="shared" si="377"/>
        <v>0</v>
      </c>
      <c r="BC136" s="5">
        <f t="shared" si="378"/>
        <v>0</v>
      </c>
      <c r="BD136" s="5">
        <f t="shared" si="379"/>
        <v>1.8091620869426662E-3</v>
      </c>
      <c r="BE136" s="5">
        <f t="shared" si="380"/>
        <v>0</v>
      </c>
      <c r="BF136" s="5">
        <f t="shared" si="381"/>
        <v>0</v>
      </c>
      <c r="BG136" s="5">
        <f t="shared" si="382"/>
        <v>0</v>
      </c>
      <c r="BH136" s="5">
        <f t="shared" si="383"/>
        <v>0</v>
      </c>
      <c r="BI136" s="5">
        <f t="shared" si="384"/>
        <v>0</v>
      </c>
      <c r="BJ136" s="8">
        <f t="shared" si="385"/>
        <v>0</v>
      </c>
      <c r="BK136" s="8">
        <f t="shared" si="386"/>
        <v>0.27327249443997786</v>
      </c>
      <c r="BL136" s="8">
        <f t="shared" si="387"/>
        <v>0.62689101801957847</v>
      </c>
      <c r="BM136" s="8">
        <f t="shared" si="388"/>
        <v>0.14186428064720219</v>
      </c>
      <c r="BN136" s="8">
        <f t="shared" si="389"/>
        <v>0.85773707534740451</v>
      </c>
    </row>
    <row r="137" spans="1:66" x14ac:dyDescent="0.25">
      <c r="A137" t="s">
        <v>349</v>
      </c>
      <c r="B137" t="s">
        <v>265</v>
      </c>
      <c r="C137" t="s">
        <v>274</v>
      </c>
      <c r="D137" s="11">
        <v>44204</v>
      </c>
      <c r="E137">
        <f>VLOOKUP(A137,home!$A$2:$E$405,3,FALSE)</f>
        <v>1.2082999999999999</v>
      </c>
      <c r="F137">
        <f>VLOOKUP(B137,home!$B$2:$E$405,3,FALSE)</f>
        <v>0.8276</v>
      </c>
      <c r="G137">
        <f>VLOOKUP(C137,away!$B$2:$E$405,4,FALSE)</f>
        <v>1.2972999999999999</v>
      </c>
      <c r="H137">
        <f>VLOOKUP(A137,away!$A$2:$E$405,3,FALSE)</f>
        <v>1.2082999999999999</v>
      </c>
      <c r="I137">
        <f>VLOOKUP(C137,away!$B$2:$E$405,3,FALSE)</f>
        <v>2.4828000000000001</v>
      </c>
      <c r="J137">
        <f>VLOOKUP(B137,home!$B$2:$E$405,4,FALSE)</f>
        <v>1.9459</v>
      </c>
      <c r="K137" s="3">
        <f t="shared" si="334"/>
        <v>1.2972858334839998</v>
      </c>
      <c r="L137" s="3">
        <f t="shared" si="335"/>
        <v>5.8376362523159999</v>
      </c>
      <c r="M137" s="5">
        <f t="shared" si="336"/>
        <v>7.9678786155670768E-4</v>
      </c>
      <c r="N137" s="5">
        <f t="shared" si="337"/>
        <v>1.0336616050895275E-3</v>
      </c>
      <c r="O137" s="5">
        <f t="shared" si="338"/>
        <v>4.6513577060287789E-3</v>
      </c>
      <c r="P137" s="5">
        <f t="shared" si="339"/>
        <v>6.0341404584977696E-3</v>
      </c>
      <c r="Q137" s="5">
        <f t="shared" si="340"/>
        <v>6.7047727844948845E-4</v>
      </c>
      <c r="R137" s="5">
        <f t="shared" si="341"/>
        <v>1.3576467183601493E-2</v>
      </c>
      <c r="S137" s="5">
        <f t="shared" si="342"/>
        <v>1.1424261346596928E-2</v>
      </c>
      <c r="T137" s="5">
        <f t="shared" si="343"/>
        <v>3.9140024670309024E-3</v>
      </c>
      <c r="U137" s="5">
        <f t="shared" si="344"/>
        <v>1.7612558546046635E-2</v>
      </c>
      <c r="V137" s="5">
        <f t="shared" si="345"/>
        <v>9.6129863593486294E-3</v>
      </c>
      <c r="W137" s="5">
        <f t="shared" si="346"/>
        <v>2.8993355833514274E-4</v>
      </c>
      <c r="X137" s="5">
        <f t="shared" si="347"/>
        <v>1.692526650900205E-3</v>
      </c>
      <c r="Y137" s="5">
        <f t="shared" si="348"/>
        <v>4.9401774676530114E-3</v>
      </c>
      <c r="Z137" s="5">
        <f t="shared" si="349"/>
        <v>2.641815900312354E-2</v>
      </c>
      <c r="AA137" s="5">
        <f t="shared" si="350"/>
        <v>3.4271903421479954E-2</v>
      </c>
      <c r="AB137" s="5">
        <f t="shared" si="351"/>
        <v>2.2230227397608888E-2</v>
      </c>
      <c r="AC137" s="5">
        <f t="shared" si="352"/>
        <v>4.5499963601199726E-3</v>
      </c>
      <c r="AD137" s="5">
        <f t="shared" si="353"/>
        <v>9.4031674469946929E-5</v>
      </c>
      <c r="AE137" s="5">
        <f t="shared" si="354"/>
        <v>5.4892271175173912E-4</v>
      </c>
      <c r="AF137" s="5">
        <f t="shared" si="355"/>
        <v>1.602205560920779E-3</v>
      </c>
      <c r="AG137" s="5">
        <f t="shared" si="356"/>
        <v>3.1176977553644784E-3</v>
      </c>
      <c r="AH137" s="5">
        <f t="shared" si="357"/>
        <v>3.8554900679020558E-2</v>
      </c>
      <c r="AI137" s="5">
        <f t="shared" si="358"/>
        <v>5.0016726462276014E-2</v>
      </c>
      <c r="AJ137" s="5">
        <f t="shared" si="359"/>
        <v>3.2442995338377488E-2</v>
      </c>
      <c r="AK137" s="5">
        <f t="shared" si="360"/>
        <v>1.4029279416088183E-2</v>
      </c>
      <c r="AL137" s="5">
        <f t="shared" si="361"/>
        <v>1.3782999690270003E-3</v>
      </c>
      <c r="AM137" s="5">
        <f t="shared" si="362"/>
        <v>2.4397191837728239E-5</v>
      </c>
      <c r="AN137" s="5">
        <f t="shared" si="363"/>
        <v>1.4242193152663038E-4</v>
      </c>
      <c r="AO137" s="5">
        <f t="shared" si="364"/>
        <v>4.1570371530236222E-4</v>
      </c>
      <c r="AP137" s="5">
        <f t="shared" si="365"/>
        <v>8.0890902622384017E-4</v>
      </c>
      <c r="AQ137" s="5">
        <f t="shared" si="366"/>
        <v>1.1805291640774802E-3</v>
      </c>
      <c r="AR137" s="5">
        <f t="shared" si="367"/>
        <v>4.501389718165863E-2</v>
      </c>
      <c r="AS137" s="5">
        <f t="shared" si="368"/>
        <v>5.8395891123671086E-2</v>
      </c>
      <c r="AT137" s="5">
        <f t="shared" si="369"/>
        <v>3.787808114420628E-2</v>
      </c>
      <c r="AU137" s="5">
        <f t="shared" si="370"/>
        <v>1.6379566022645405E-2</v>
      </c>
      <c r="AV137" s="5">
        <f t="shared" si="371"/>
        <v>5.31224473994844E-3</v>
      </c>
      <c r="AW137" s="5">
        <f t="shared" si="372"/>
        <v>2.8994388344621503E-4</v>
      </c>
      <c r="AX137" s="5">
        <f t="shared" si="373"/>
        <v>5.2750218913127222E-6</v>
      </c>
      <c r="AY137" s="5">
        <f t="shared" si="374"/>
        <v>3.0793659024487659E-5</v>
      </c>
      <c r="AZ137" s="5">
        <f t="shared" si="375"/>
        <v>8.9881090131403455E-5</v>
      </c>
      <c r="BA137" s="5">
        <f t="shared" si="376"/>
        <v>1.7489770338292098E-4</v>
      </c>
      <c r="BB137" s="5">
        <f t="shared" si="377"/>
        <v>2.5524729342873742E-4</v>
      </c>
      <c r="BC137" s="5">
        <f t="shared" si="378"/>
        <v>2.9800817068502742E-4</v>
      </c>
      <c r="BD137" s="5">
        <f t="shared" si="379"/>
        <v>4.3795793007612577E-2</v>
      </c>
      <c r="BE137" s="5">
        <f t="shared" si="380"/>
        <v>5.6815661834973406E-2</v>
      </c>
      <c r="BF137" s="5">
        <f t="shared" si="381"/>
        <v>3.6853076609264283E-2</v>
      </c>
      <c r="BG137" s="5">
        <f t="shared" si="382"/>
        <v>1.5936324735166367E-2</v>
      </c>
      <c r="BH137" s="5">
        <f t="shared" si="383"/>
        <v>5.1684920791829989E-3</v>
      </c>
      <c r="BI137" s="5">
        <f t="shared" si="384"/>
        <v>1.3410023109596729E-3</v>
      </c>
      <c r="BJ137" s="8">
        <f t="shared" si="385"/>
        <v>2.1329700697477152E-2</v>
      </c>
      <c r="BK137" s="8">
        <f t="shared" si="386"/>
        <v>3.3827266014171492E-2</v>
      </c>
      <c r="BL137" s="8">
        <f t="shared" si="387"/>
        <v>0.55027644693981714</v>
      </c>
      <c r="BM137" s="8">
        <f t="shared" si="388"/>
        <v>0.60534783078578736</v>
      </c>
      <c r="BN137" s="8">
        <f t="shared" si="389"/>
        <v>2.6762892093223765E-2</v>
      </c>
    </row>
    <row r="138" spans="1:66" x14ac:dyDescent="0.25">
      <c r="A138" t="s">
        <v>349</v>
      </c>
      <c r="B138" t="s">
        <v>267</v>
      </c>
      <c r="C138" t="s">
        <v>266</v>
      </c>
      <c r="D138" s="11">
        <v>44204</v>
      </c>
      <c r="E138">
        <f>VLOOKUP(A138,home!$A$2:$E$405,3,FALSE)</f>
        <v>1.2082999999999999</v>
      </c>
      <c r="F138">
        <f>VLOOKUP(B138,home!$B$2:$E$405,3,FALSE)</f>
        <v>0</v>
      </c>
      <c r="G138">
        <f>VLOOKUP(C138,away!$B$2:$E$405,4,FALSE)</f>
        <v>1.2972999999999999</v>
      </c>
      <c r="H138">
        <f>VLOOKUP(A138,away!$A$2:$E$405,3,FALSE)</f>
        <v>1.2082999999999999</v>
      </c>
      <c r="I138">
        <f>VLOOKUP(C138,away!$B$2:$E$405,3,FALSE)</f>
        <v>0.8276</v>
      </c>
      <c r="J138">
        <f>VLOOKUP(B138,home!$B$2:$E$405,4,FALSE)</f>
        <v>0.64859999999999995</v>
      </c>
      <c r="K138" s="3">
        <f t="shared" si="334"/>
        <v>0</v>
      </c>
      <c r="L138" s="3">
        <f t="shared" si="335"/>
        <v>0.64859291728799995</v>
      </c>
      <c r="M138" s="5">
        <f t="shared" si="336"/>
        <v>0.5227808553853005</v>
      </c>
      <c r="N138" s="5">
        <f t="shared" si="337"/>
        <v>0</v>
      </c>
      <c r="O138" s="5">
        <f t="shared" si="338"/>
        <v>0.33907196009666807</v>
      </c>
      <c r="P138" s="5">
        <f t="shared" si="339"/>
        <v>0</v>
      </c>
      <c r="Q138" s="5">
        <f t="shared" si="340"/>
        <v>0</v>
      </c>
      <c r="R138" s="5">
        <f t="shared" si="341"/>
        <v>0.10995983588482912</v>
      </c>
      <c r="S138" s="5">
        <f t="shared" si="342"/>
        <v>0</v>
      </c>
      <c r="T138" s="5">
        <f t="shared" si="343"/>
        <v>0</v>
      </c>
      <c r="U138" s="5">
        <f t="shared" si="344"/>
        <v>0</v>
      </c>
      <c r="V138" s="5">
        <f t="shared" si="345"/>
        <v>0</v>
      </c>
      <c r="W138" s="5">
        <f t="shared" si="346"/>
        <v>0</v>
      </c>
      <c r="X138" s="5">
        <f t="shared" si="347"/>
        <v>0</v>
      </c>
      <c r="Y138" s="5">
        <f t="shared" si="348"/>
        <v>0</v>
      </c>
      <c r="Z138" s="5">
        <f t="shared" si="349"/>
        <v>2.3773056913683675E-2</v>
      </c>
      <c r="AA138" s="5">
        <f t="shared" si="350"/>
        <v>0</v>
      </c>
      <c r="AB138" s="5">
        <f t="shared" si="351"/>
        <v>0</v>
      </c>
      <c r="AC138" s="5">
        <f t="shared" si="352"/>
        <v>0</v>
      </c>
      <c r="AD138" s="5">
        <f t="shared" si="353"/>
        <v>0</v>
      </c>
      <c r="AE138" s="5">
        <f t="shared" si="354"/>
        <v>0</v>
      </c>
      <c r="AF138" s="5">
        <f t="shared" si="355"/>
        <v>0</v>
      </c>
      <c r="AG138" s="5">
        <f t="shared" si="356"/>
        <v>0</v>
      </c>
      <c r="AH138" s="5">
        <f t="shared" si="357"/>
        <v>3.8547590841249376E-3</v>
      </c>
      <c r="AI138" s="5">
        <f t="shared" si="358"/>
        <v>0</v>
      </c>
      <c r="AJ138" s="5">
        <f t="shared" si="359"/>
        <v>0</v>
      </c>
      <c r="AK138" s="5">
        <f t="shared" si="360"/>
        <v>0</v>
      </c>
      <c r="AL138" s="5">
        <f t="shared" si="361"/>
        <v>0</v>
      </c>
      <c r="AM138" s="5">
        <f t="shared" si="362"/>
        <v>0</v>
      </c>
      <c r="AN138" s="5">
        <f t="shared" si="363"/>
        <v>0</v>
      </c>
      <c r="AO138" s="5">
        <f t="shared" si="364"/>
        <v>0</v>
      </c>
      <c r="AP138" s="5">
        <f t="shared" si="365"/>
        <v>0</v>
      </c>
      <c r="AQ138" s="5">
        <f t="shared" si="366"/>
        <v>0</v>
      </c>
      <c r="AR138" s="5">
        <f t="shared" si="367"/>
        <v>5.0003388796300259E-4</v>
      </c>
      <c r="AS138" s="5">
        <f t="shared" si="368"/>
        <v>0</v>
      </c>
      <c r="AT138" s="5">
        <f t="shared" si="369"/>
        <v>0</v>
      </c>
      <c r="AU138" s="5">
        <f t="shared" si="370"/>
        <v>0</v>
      </c>
      <c r="AV138" s="5">
        <f t="shared" si="371"/>
        <v>0</v>
      </c>
      <c r="AW138" s="5">
        <f t="shared" si="372"/>
        <v>0</v>
      </c>
      <c r="AX138" s="5">
        <f t="shared" si="373"/>
        <v>0</v>
      </c>
      <c r="AY138" s="5">
        <f t="shared" si="374"/>
        <v>0</v>
      </c>
      <c r="AZ138" s="5">
        <f t="shared" si="375"/>
        <v>0</v>
      </c>
      <c r="BA138" s="5">
        <f t="shared" si="376"/>
        <v>0</v>
      </c>
      <c r="BB138" s="5">
        <f t="shared" si="377"/>
        <v>0</v>
      </c>
      <c r="BC138" s="5">
        <f t="shared" si="378"/>
        <v>0</v>
      </c>
      <c r="BD138" s="5">
        <f t="shared" si="379"/>
        <v>5.405307302279743E-5</v>
      </c>
      <c r="BE138" s="5">
        <f t="shared" si="380"/>
        <v>0</v>
      </c>
      <c r="BF138" s="5">
        <f t="shared" si="381"/>
        <v>0</v>
      </c>
      <c r="BG138" s="5">
        <f t="shared" si="382"/>
        <v>0</v>
      </c>
      <c r="BH138" s="5">
        <f t="shared" si="383"/>
        <v>0</v>
      </c>
      <c r="BI138" s="5">
        <f t="shared" si="384"/>
        <v>0</v>
      </c>
      <c r="BJ138" s="8">
        <f t="shared" si="385"/>
        <v>0</v>
      </c>
      <c r="BK138" s="8">
        <f t="shared" si="386"/>
        <v>0.5227808553853005</v>
      </c>
      <c r="BL138" s="8">
        <f t="shared" si="387"/>
        <v>0.45344064202660789</v>
      </c>
      <c r="BM138" s="8">
        <f t="shared" si="388"/>
        <v>2.8181902958794414E-2</v>
      </c>
      <c r="BN138" s="8">
        <f t="shared" si="389"/>
        <v>0.97181265136679773</v>
      </c>
    </row>
    <row r="139" spans="1:66" x14ac:dyDescent="0.25">
      <c r="A139" t="s">
        <v>350</v>
      </c>
      <c r="B139" t="s">
        <v>277</v>
      </c>
      <c r="C139" t="s">
        <v>280</v>
      </c>
      <c r="D139" s="11">
        <v>44204</v>
      </c>
      <c r="E139">
        <f>VLOOKUP(A139,home!$A$2:$E$405,3,FALSE)</f>
        <v>1.4911000000000001</v>
      </c>
      <c r="F139">
        <f>VLOOKUP(B139,home!$B$2:$E$405,3,FALSE)</f>
        <v>1.4251</v>
      </c>
      <c r="G139">
        <f>VLOOKUP(C139,away!$B$2:$E$405,4,FALSE)</f>
        <v>1.3445</v>
      </c>
      <c r="H139">
        <f>VLOOKUP(A139,away!$A$2:$E$405,3,FALSE)</f>
        <v>1.4911000000000001</v>
      </c>
      <c r="I139">
        <f>VLOOKUP(C139,away!$B$2:$E$405,3,FALSE)</f>
        <v>1.4371</v>
      </c>
      <c r="J139">
        <f>VLOOKUP(B139,home!$B$2:$E$405,4,FALSE)</f>
        <v>0.82350000000000001</v>
      </c>
      <c r="K139" s="3">
        <f t="shared" si="334"/>
        <v>2.857017607145</v>
      </c>
      <c r="L139" s="3">
        <f t="shared" si="335"/>
        <v>1.764645053535</v>
      </c>
      <c r="M139" s="5">
        <f t="shared" si="336"/>
        <v>9.8364278157780372E-3</v>
      </c>
      <c r="N139" s="5">
        <f t="shared" si="337"/>
        <v>2.8102847461088692E-2</v>
      </c>
      <c r="O139" s="5">
        <f t="shared" si="338"/>
        <v>1.7357803689566798E-2</v>
      </c>
      <c r="P139" s="5">
        <f t="shared" si="339"/>
        <v>4.9591550762458796E-2</v>
      </c>
      <c r="Q139" s="5">
        <f t="shared" si="340"/>
        <v>4.0145165003620281E-2</v>
      </c>
      <c r="R139" s="5">
        <f t="shared" si="341"/>
        <v>1.5315181210512813E-2</v>
      </c>
      <c r="S139" s="5">
        <f t="shared" si="342"/>
        <v>6.2505463189611213E-2</v>
      </c>
      <c r="T139" s="5">
        <f t="shared" si="343"/>
        <v>7.0841966846984919E-2</v>
      </c>
      <c r="U139" s="5">
        <f t="shared" si="344"/>
        <v>4.3755742375051393E-2</v>
      </c>
      <c r="V139" s="5">
        <f t="shared" si="345"/>
        <v>3.501432417847742E-2</v>
      </c>
      <c r="W139" s="5">
        <f t="shared" si="346"/>
        <v>3.8231814419028128E-2</v>
      </c>
      <c r="X139" s="5">
        <f t="shared" si="347"/>
        <v>6.7465582202206081E-2</v>
      </c>
      <c r="Y139" s="5">
        <f t="shared" si="348"/>
        <v>5.9526402958490952E-2</v>
      </c>
      <c r="Z139" s="5">
        <f t="shared" si="349"/>
        <v>9.0086195890412037E-3</v>
      </c>
      <c r="AA139" s="5">
        <f t="shared" si="350"/>
        <v>2.5737784781962078E-2</v>
      </c>
      <c r="AB139" s="5">
        <f t="shared" si="351"/>
        <v>3.6766652145487147E-2</v>
      </c>
      <c r="AC139" s="5">
        <f t="shared" si="352"/>
        <v>1.1033061667753445E-2</v>
      </c>
      <c r="AD139" s="5">
        <f t="shared" si="353"/>
        <v>2.7307241737065866E-2</v>
      </c>
      <c r="AE139" s="5">
        <f t="shared" si="354"/>
        <v>4.8187589056997784E-2</v>
      </c>
      <c r="AF139" s="5">
        <f t="shared" si="355"/>
        <v>4.2516995335604227E-2</v>
      </c>
      <c r="AG139" s="5">
        <f t="shared" si="356"/>
        <v>2.500913517004822E-2</v>
      </c>
      <c r="AH139" s="5">
        <f t="shared" si="357"/>
        <v>3.9742539992450145E-3</v>
      </c>
      <c r="AI139" s="5">
        <f t="shared" si="358"/>
        <v>1.1354513651109441E-2</v>
      </c>
      <c r="AJ139" s="5">
        <f t="shared" si="359"/>
        <v>1.6220022710893966E-2</v>
      </c>
      <c r="AK139" s="5">
        <f t="shared" si="360"/>
        <v>1.5446963491105276E-2</v>
      </c>
      <c r="AL139" s="5">
        <f t="shared" si="361"/>
        <v>2.2249810521014061E-3</v>
      </c>
      <c r="AM139" s="5">
        <f t="shared" si="362"/>
        <v>1.5603454089072403E-2</v>
      </c>
      <c r="AN139" s="5">
        <f t="shared" si="363"/>
        <v>2.7534558076342086E-2</v>
      </c>
      <c r="AO139" s="5">
        <f t="shared" si="364"/>
        <v>2.4294360855344629E-2</v>
      </c>
      <c r="AP139" s="5">
        <f t="shared" si="365"/>
        <v>1.4290307904059409E-2</v>
      </c>
      <c r="AQ139" s="5">
        <f t="shared" si="366"/>
        <v>6.3043302890976351E-3</v>
      </c>
      <c r="AR139" s="5">
        <f t="shared" si="367"/>
        <v>1.4026295322518826E-3</v>
      </c>
      <c r="AS139" s="5">
        <f t="shared" si="368"/>
        <v>4.0073372699451857E-3</v>
      </c>
      <c r="AT139" s="5">
        <f t="shared" si="369"/>
        <v>5.7245165690008853E-3</v>
      </c>
      <c r="AU139" s="5">
        <f t="shared" si="370"/>
        <v>5.4516815433429374E-3</v>
      </c>
      <c r="AV139" s="5">
        <f t="shared" si="371"/>
        <v>3.8938875394695506E-3</v>
      </c>
      <c r="AW139" s="5">
        <f t="shared" si="372"/>
        <v>3.1159759432914974E-4</v>
      </c>
      <c r="AX139" s="5">
        <f t="shared" si="373"/>
        <v>7.4298905107930838E-3</v>
      </c>
      <c r="AY139" s="5">
        <f t="shared" si="374"/>
        <v>1.3111119538177651E-2</v>
      </c>
      <c r="AZ139" s="5">
        <f t="shared" si="375"/>
        <v>1.1568236119675643E-2</v>
      </c>
      <c r="BA139" s="5">
        <f t="shared" si="376"/>
        <v>6.8046102155701824E-3</v>
      </c>
      <c r="BB139" s="5">
        <f t="shared" si="377"/>
        <v>3.0019304395349118E-3</v>
      </c>
      <c r="BC139" s="5">
        <f t="shared" si="378"/>
        <v>1.0594683402362873E-3</v>
      </c>
      <c r="BD139" s="5">
        <f t="shared" si="379"/>
        <v>4.1252387767173209E-4</v>
      </c>
      <c r="BE139" s="5">
        <f t="shared" si="380"/>
        <v>1.1785879818758688E-3</v>
      </c>
      <c r="BF139" s="5">
        <f t="shared" si="381"/>
        <v>1.683623307894425E-3</v>
      </c>
      <c r="BG139" s="5">
        <f t="shared" si="382"/>
        <v>1.6033804781513596E-3</v>
      </c>
      <c r="BH139" s="5">
        <f t="shared" si="383"/>
        <v>1.1452215642577511E-3</v>
      </c>
      <c r="BI139" s="5">
        <f t="shared" si="384"/>
        <v>6.5438363463330687E-4</v>
      </c>
      <c r="BJ139" s="8">
        <f t="shared" si="385"/>
        <v>0.57833700656903897</v>
      </c>
      <c r="BK139" s="8">
        <f t="shared" si="386"/>
        <v>0.18331692820435794</v>
      </c>
      <c r="BL139" s="8">
        <f t="shared" si="387"/>
        <v>0.21308669135342878</v>
      </c>
      <c r="BM139" s="8">
        <f t="shared" si="388"/>
        <v>0.81060074782899316</v>
      </c>
      <c r="BN139" s="8">
        <f t="shared" si="389"/>
        <v>0.16034897594302541</v>
      </c>
    </row>
    <row r="140" spans="1:66" x14ac:dyDescent="0.25">
      <c r="A140" t="s">
        <v>350</v>
      </c>
      <c r="B140" t="s">
        <v>283</v>
      </c>
      <c r="C140" t="s">
        <v>285</v>
      </c>
      <c r="D140" s="11">
        <v>44204</v>
      </c>
      <c r="E140">
        <f>VLOOKUP(A140,home!$A$2:$E$405,3,FALSE)</f>
        <v>1.4911000000000001</v>
      </c>
      <c r="F140">
        <f>VLOOKUP(B140,home!$B$2:$E$405,3,FALSE)</f>
        <v>0.57479999999999998</v>
      </c>
      <c r="G140">
        <f>VLOOKUP(C140,away!$B$2:$E$405,4,FALSE)</f>
        <v>0.62749999999999995</v>
      </c>
      <c r="H140">
        <f>VLOOKUP(A140,away!$A$2:$E$405,3,FALSE)</f>
        <v>1.4911000000000001</v>
      </c>
      <c r="I140">
        <f>VLOOKUP(C140,away!$B$2:$E$405,3,FALSE)</f>
        <v>0.33529999999999999</v>
      </c>
      <c r="J140">
        <f>VLOOKUP(B140,home!$B$2:$E$405,4,FALSE)</f>
        <v>0.67230000000000001</v>
      </c>
      <c r="K140" s="3">
        <f t="shared" si="334"/>
        <v>0.53782038570000001</v>
      </c>
      <c r="L140" s="3">
        <f t="shared" si="335"/>
        <v>0.33612702750900003</v>
      </c>
      <c r="M140" s="5">
        <f t="shared" si="336"/>
        <v>0.41730103414397185</v>
      </c>
      <c r="N140" s="5">
        <f t="shared" si="337"/>
        <v>0.22443300313631981</v>
      </c>
      <c r="O140" s="5">
        <f t="shared" si="338"/>
        <v>0.14026615618324498</v>
      </c>
      <c r="P140" s="5">
        <f t="shared" si="339"/>
        <v>7.5437998219129249E-2</v>
      </c>
      <c r="Q140" s="5">
        <f t="shared" si="340"/>
        <v>6.0352322155292404E-2</v>
      </c>
      <c r="R140" s="5">
        <f t="shared" si="341"/>
        <v>2.3573623068993636E-2</v>
      </c>
      <c r="S140" s="5">
        <f t="shared" si="342"/>
        <v>3.4093442800730931E-3</v>
      </c>
      <c r="T140" s="5">
        <f t="shared" si="343"/>
        <v>2.0286046649324003E-2</v>
      </c>
      <c r="U140" s="5">
        <f t="shared" si="344"/>
        <v>1.2678375051312576E-2</v>
      </c>
      <c r="V140" s="5">
        <f t="shared" si="345"/>
        <v>6.8480834560048017E-5</v>
      </c>
      <c r="W140" s="5">
        <f t="shared" si="346"/>
        <v>1.0819569726483342E-2</v>
      </c>
      <c r="X140" s="5">
        <f t="shared" si="347"/>
        <v>3.6367498110892096E-3</v>
      </c>
      <c r="Y140" s="5">
        <f t="shared" si="348"/>
        <v>6.1120495189766666E-4</v>
      </c>
      <c r="Z140" s="5">
        <f t="shared" si="349"/>
        <v>2.641243949932807E-3</v>
      </c>
      <c r="AA140" s="5">
        <f t="shared" si="350"/>
        <v>1.4205148398806538E-3</v>
      </c>
      <c r="AB140" s="5">
        <f t="shared" si="351"/>
        <v>3.8199091953859346E-4</v>
      </c>
      <c r="AC140" s="5">
        <f t="shared" si="352"/>
        <v>7.737305705134947E-7</v>
      </c>
      <c r="AD140" s="5">
        <f t="shared" si="353"/>
        <v>1.4547462908513283E-3</v>
      </c>
      <c r="AE140" s="5">
        <f t="shared" si="354"/>
        <v>4.889795465236002E-4</v>
      </c>
      <c r="AF140" s="5">
        <f t="shared" si="355"/>
        <v>8.2179620742838248E-5</v>
      </c>
      <c r="AG140" s="5">
        <f t="shared" si="356"/>
        <v>9.207597214035727E-6</v>
      </c>
      <c r="AH140" s="5">
        <f t="shared" si="357"/>
        <v>2.2194836945426113E-4</v>
      </c>
      <c r="AI140" s="5">
        <f t="shared" si="358"/>
        <v>1.1936835766537682E-4</v>
      </c>
      <c r="AJ140" s="5">
        <f t="shared" si="359"/>
        <v>3.2099368079984249E-5</v>
      </c>
      <c r="AK140" s="5">
        <f t="shared" si="360"/>
        <v>5.7545648405011346E-6</v>
      </c>
      <c r="AL140" s="5">
        <f t="shared" si="361"/>
        <v>5.5948757012037818E-9</v>
      </c>
      <c r="AM140" s="5">
        <f t="shared" si="362"/>
        <v>1.5647844224826122E-4</v>
      </c>
      <c r="AN140" s="5">
        <f t="shared" si="363"/>
        <v>5.2596633662146771E-5</v>
      </c>
      <c r="AO140" s="5">
        <f t="shared" si="364"/>
        <v>8.8395750649186015E-6</v>
      </c>
      <c r="AP140" s="5">
        <f t="shared" si="365"/>
        <v>9.9040669700458851E-7</v>
      </c>
      <c r="AQ140" s="5">
        <f t="shared" si="366"/>
        <v>8.3225614772289777E-8</v>
      </c>
      <c r="AR140" s="5">
        <f t="shared" si="367"/>
        <v>1.4920569137026039E-5</v>
      </c>
      <c r="AS140" s="5">
        <f t="shared" si="368"/>
        <v>8.0245862481388603E-6</v>
      </c>
      <c r="AT140" s="5">
        <f t="shared" si="369"/>
        <v>2.1578930355284786E-6</v>
      </c>
      <c r="AU140" s="5">
        <f t="shared" si="370"/>
        <v>3.8685295488909017E-7</v>
      </c>
      <c r="AV140" s="5">
        <f t="shared" si="371"/>
        <v>5.2014351351908786E-8</v>
      </c>
      <c r="AW140" s="5">
        <f t="shared" si="372"/>
        <v>2.8094974121383985E-11</v>
      </c>
      <c r="AX140" s="5">
        <f t="shared" si="373"/>
        <v>1.4026216027282498E-5</v>
      </c>
      <c r="AY140" s="5">
        <f t="shared" si="374"/>
        <v>4.7145903004495607E-6</v>
      </c>
      <c r="AZ140" s="5">
        <f t="shared" si="375"/>
        <v>7.9235061180643711E-7</v>
      </c>
      <c r="BA140" s="5">
        <f t="shared" si="376"/>
        <v>8.8776818630478429E-8</v>
      </c>
      <c r="BB140" s="5">
        <f t="shared" si="377"/>
        <v>7.4600720394920808E-9</v>
      </c>
      <c r="BC140" s="5">
        <f t="shared" si="378"/>
        <v>5.0150636792749579E-10</v>
      </c>
      <c r="BD140" s="5">
        <f t="shared" si="379"/>
        <v>8.3586775879518061E-7</v>
      </c>
      <c r="BE140" s="5">
        <f t="shared" si="380"/>
        <v>4.4954672042941861E-7</v>
      </c>
      <c r="BF140" s="5">
        <f t="shared" si="381"/>
        <v>1.2088769528575998E-7</v>
      </c>
      <c r="BG140" s="5">
        <f t="shared" si="382"/>
        <v>2.1671955634990504E-8</v>
      </c>
      <c r="BH140" s="5">
        <f t="shared" si="383"/>
        <v>2.9139048846209703E-9</v>
      </c>
      <c r="BI140" s="5">
        <f t="shared" si="384"/>
        <v>3.1343148978799298E-10</v>
      </c>
      <c r="BJ140" s="8">
        <f t="shared" si="385"/>
        <v>0.32241262766436191</v>
      </c>
      <c r="BK140" s="8">
        <f t="shared" si="386"/>
        <v>0.49622235139348092</v>
      </c>
      <c r="BL140" s="8">
        <f t="shared" si="387"/>
        <v>0.17872680384020406</v>
      </c>
      <c r="BM140" s="8">
        <f t="shared" si="388"/>
        <v>5.8634175378822248E-2</v>
      </c>
      <c r="BN140" s="8">
        <f t="shared" si="389"/>
        <v>0.94136413690695198</v>
      </c>
    </row>
    <row r="141" spans="1:66" x14ac:dyDescent="0.25">
      <c r="A141" t="s">
        <v>350</v>
      </c>
      <c r="B141" t="s">
        <v>288</v>
      </c>
      <c r="C141" t="s">
        <v>282</v>
      </c>
      <c r="D141" s="11">
        <v>44204</v>
      </c>
      <c r="E141">
        <f>VLOOKUP(A141,home!$A$2:$E$405,3,FALSE)</f>
        <v>1.4911000000000001</v>
      </c>
      <c r="F141">
        <f>VLOOKUP(B141,home!$B$2:$E$405,3,FALSE)</f>
        <v>1.2455000000000001</v>
      </c>
      <c r="G141">
        <f>VLOOKUP(C141,away!$B$2:$E$405,4,FALSE)</f>
        <v>1.0755999999999999</v>
      </c>
      <c r="H141">
        <f>VLOOKUP(A141,away!$A$2:$E$405,3,FALSE)</f>
        <v>1.4911000000000001</v>
      </c>
      <c r="I141">
        <f>VLOOKUP(C141,away!$B$2:$E$405,3,FALSE)</f>
        <v>1.5328999999999999</v>
      </c>
      <c r="J141">
        <f>VLOOKUP(B141,home!$B$2:$E$405,4,FALSE)</f>
        <v>1.2101</v>
      </c>
      <c r="K141" s="3">
        <f t="shared" si="334"/>
        <v>1.99756672778</v>
      </c>
      <c r="L141" s="3">
        <f t="shared" si="335"/>
        <v>2.7659342706190002</v>
      </c>
      <c r="M141" s="5">
        <f t="shared" si="336"/>
        <v>8.5356736457971906E-3</v>
      </c>
      <c r="N141" s="5">
        <f t="shared" si="337"/>
        <v>1.7050577674033077E-2</v>
      </c>
      <c r="O141" s="5">
        <f t="shared" si="338"/>
        <v>2.3609112259729868E-2</v>
      </c>
      <c r="P141" s="5">
        <f t="shared" si="339"/>
        <v>4.716077712245928E-2</v>
      </c>
      <c r="Q141" s="5">
        <f t="shared" si="340"/>
        <v>1.702983332553849E-2</v>
      </c>
      <c r="R141" s="5">
        <f t="shared" si="341"/>
        <v>3.2650626349039022E-2</v>
      </c>
      <c r="S141" s="5">
        <f t="shared" si="342"/>
        <v>6.5142453633094469E-2</v>
      </c>
      <c r="T141" s="5">
        <f t="shared" si="343"/>
        <v>4.7103399618036439E-2</v>
      </c>
      <c r="U141" s="5">
        <f t="shared" si="344"/>
        <v>6.5221804836017333E-2</v>
      </c>
      <c r="V141" s="5">
        <f t="shared" si="345"/>
        <v>3.9991229287101505E-2</v>
      </c>
      <c r="W141" s="5">
        <f t="shared" si="346"/>
        <v>1.1339409476911569E-2</v>
      </c>
      <c r="X141" s="5">
        <f t="shared" si="347"/>
        <v>3.1364061280771578E-2</v>
      </c>
      <c r="Y141" s="5">
        <f t="shared" si="348"/>
        <v>4.3375465981140289E-2</v>
      </c>
      <c r="Z141" s="5">
        <f t="shared" si="349"/>
        <v>3.0103162125327584E-2</v>
      </c>
      <c r="AA141" s="5">
        <f t="shared" si="350"/>
        <v>6.0133075062521461E-2</v>
      </c>
      <c r="AB141" s="5">
        <f t="shared" si="351"/>
        <v>6.0059914991995068E-2</v>
      </c>
      <c r="AC141" s="5">
        <f t="shared" si="352"/>
        <v>1.3809816962944116E-2</v>
      </c>
      <c r="AD141" s="5">
        <f t="shared" si="353"/>
        <v>5.662806770937944E-3</v>
      </c>
      <c r="AE141" s="5">
        <f t="shared" si="354"/>
        <v>1.5662951315630575E-2</v>
      </c>
      <c r="AF141" s="5">
        <f t="shared" si="355"/>
        <v>2.1661346911469787E-2</v>
      </c>
      <c r="AG141" s="5">
        <f t="shared" si="356"/>
        <v>1.9971287256733774E-2</v>
      </c>
      <c r="AH141" s="5">
        <f t="shared" si="357"/>
        <v>2.0815841944110867E-2</v>
      </c>
      <c r="AI141" s="5">
        <f t="shared" si="358"/>
        <v>4.1581033278283219E-2</v>
      </c>
      <c r="AJ141" s="5">
        <f t="shared" si="359"/>
        <v>4.1530444291705756E-2</v>
      </c>
      <c r="AK141" s="5">
        <f t="shared" si="360"/>
        <v>2.7653277902344075E-2</v>
      </c>
      <c r="AL141" s="5">
        <f t="shared" si="361"/>
        <v>3.0520459282650488E-3</v>
      </c>
      <c r="AM141" s="5">
        <f t="shared" si="362"/>
        <v>2.2623668782945868E-3</v>
      </c>
      <c r="AN141" s="5">
        <f t="shared" si="363"/>
        <v>6.2575580813883213E-3</v>
      </c>
      <c r="AO141" s="5">
        <f t="shared" si="364"/>
        <v>8.653997173850422E-3</v>
      </c>
      <c r="AP141" s="5">
        <f t="shared" si="365"/>
        <v>7.9787957869976184E-3</v>
      </c>
      <c r="AQ141" s="5">
        <f t="shared" si="366"/>
        <v>5.5172061763818017E-3</v>
      </c>
      <c r="AR141" s="5">
        <f t="shared" si="367"/>
        <v>1.1515050121000937E-2</v>
      </c>
      <c r="AS141" s="5">
        <f t="shared" si="368"/>
        <v>2.3002080990430537E-2</v>
      </c>
      <c r="AT141" s="5">
        <f t="shared" si="369"/>
        <v>2.2974095828092438E-2</v>
      </c>
      <c r="AU141" s="5">
        <f t="shared" si="370"/>
        <v>1.5297429809008917E-2</v>
      </c>
      <c r="AV141" s="5">
        <f t="shared" si="371"/>
        <v>7.6394092017565461E-3</v>
      </c>
      <c r="AW141" s="5">
        <f t="shared" si="372"/>
        <v>4.6841599335308113E-4</v>
      </c>
      <c r="AX141" s="5">
        <f t="shared" si="373"/>
        <v>7.5320480035212761E-4</v>
      </c>
      <c r="AY141" s="5">
        <f t="shared" si="374"/>
        <v>2.0833149700886914E-3</v>
      </c>
      <c r="AZ141" s="5">
        <f t="shared" si="375"/>
        <v>2.8811561361309552E-3</v>
      </c>
      <c r="BA141" s="5">
        <f t="shared" si="376"/>
        <v>2.6563628319762767E-3</v>
      </c>
      <c r="BB141" s="5">
        <f t="shared" si="377"/>
        <v>1.8368312480404312E-3</v>
      </c>
      <c r="BC141" s="5">
        <f t="shared" si="378"/>
        <v>1.0161108996597798E-3</v>
      </c>
      <c r="BD141" s="5">
        <f t="shared" si="379"/>
        <v>5.3083119595953221E-3</v>
      </c>
      <c r="BE141" s="5">
        <f t="shared" si="380"/>
        <v>1.0603707351164268E-2</v>
      </c>
      <c r="BF141" s="5">
        <f t="shared" si="381"/>
        <v>1.059080649790097E-2</v>
      </c>
      <c r="BG141" s="5">
        <f t="shared" si="382"/>
        <v>7.0519475601877324E-3</v>
      </c>
      <c r="BH141" s="5">
        <f t="shared" si="383"/>
        <v>3.5216839530700923E-3</v>
      </c>
      <c r="BI141" s="5">
        <f t="shared" si="384"/>
        <v>1.4069597380819117E-3</v>
      </c>
      <c r="BJ141" s="8">
        <f t="shared" si="385"/>
        <v>0.27211804459436456</v>
      </c>
      <c r="BK141" s="8">
        <f t="shared" si="386"/>
        <v>0.17977531154975029</v>
      </c>
      <c r="BL141" s="8">
        <f t="shared" si="387"/>
        <v>0.49216661392603633</v>
      </c>
      <c r="BM141" s="8">
        <f t="shared" si="388"/>
        <v>0.82651163284214646</v>
      </c>
      <c r="BN141" s="8">
        <f t="shared" si="389"/>
        <v>0.14603660037659694</v>
      </c>
    </row>
    <row r="142" spans="1:66" x14ac:dyDescent="0.25">
      <c r="A142" t="s">
        <v>358</v>
      </c>
      <c r="B142" t="s">
        <v>332</v>
      </c>
      <c r="C142" t="s">
        <v>329</v>
      </c>
      <c r="D142" s="11">
        <v>44204</v>
      </c>
      <c r="E142">
        <f>VLOOKUP(A142,home!$A$2:$E$405,3,FALSE)</f>
        <v>1.8667</v>
      </c>
      <c r="F142">
        <f>VLOOKUP(B142,home!$B$2:$E$405,3,FALSE)</f>
        <v>1.0713999999999999</v>
      </c>
      <c r="G142">
        <f>VLOOKUP(C142,away!$B$2:$E$405,4,FALSE)</f>
        <v>2.1875</v>
      </c>
      <c r="H142">
        <f>VLOOKUP(A142,away!$A$2:$E$405,3,FALSE)</f>
        <v>1.8667</v>
      </c>
      <c r="I142">
        <f>VLOOKUP(C142,away!$B$2:$E$405,3,FALSE)</f>
        <v>1.0713999999999999</v>
      </c>
      <c r="J142">
        <f>VLOOKUP(B142,home!$B$2:$E$405,4,FALSE)</f>
        <v>1.25</v>
      </c>
      <c r="K142" s="3">
        <f t="shared" si="334"/>
        <v>4.3749614562499994</v>
      </c>
      <c r="L142" s="3">
        <f t="shared" si="335"/>
        <v>2.4999779749999997</v>
      </c>
      <c r="M142" s="5">
        <f t="shared" si="336"/>
        <v>1.033360226089391E-3</v>
      </c>
      <c r="N142" s="5">
        <f t="shared" si="337"/>
        <v>4.5209111595628706E-3</v>
      </c>
      <c r="O142" s="5">
        <f t="shared" si="338"/>
        <v>2.583377805464498E-3</v>
      </c>
      <c r="P142" s="5">
        <f t="shared" si="339"/>
        <v>1.1302178325838888E-2</v>
      </c>
      <c r="Q142" s="5">
        <f t="shared" si="340"/>
        <v>9.8894060351090267E-3</v>
      </c>
      <c r="R142" s="5">
        <f t="shared" si="341"/>
        <v>3.2291938073825397E-3</v>
      </c>
      <c r="S142" s="5">
        <f t="shared" si="342"/>
        <v>3.0903849326694575E-2</v>
      </c>
      <c r="T142" s="5">
        <f t="shared" si="343"/>
        <v>2.4723297273604644E-2</v>
      </c>
      <c r="U142" s="5">
        <f t="shared" si="344"/>
        <v>1.4127598442059795E-2</v>
      </c>
      <c r="V142" s="5">
        <f t="shared" si="345"/>
        <v>3.7556099587304957E-2</v>
      </c>
      <c r="W142" s="5">
        <f t="shared" si="346"/>
        <v>1.4421923409602711E-2</v>
      </c>
      <c r="X142" s="5">
        <f t="shared" si="347"/>
        <v>3.605449088114368E-2</v>
      </c>
      <c r="Y142" s="5">
        <f t="shared" si="348"/>
        <v>4.5067716551348766E-2</v>
      </c>
      <c r="Z142" s="5">
        <f t="shared" si="349"/>
        <v>2.6909711318209139E-3</v>
      </c>
      <c r="AA142" s="5">
        <f t="shared" si="350"/>
        <v>1.1772894981597936E-2</v>
      </c>
      <c r="AB142" s="5">
        <f t="shared" si="351"/>
        <v>2.5752980886485009E-2</v>
      </c>
      <c r="AC142" s="5">
        <f t="shared" si="352"/>
        <v>2.5672662593966417E-2</v>
      </c>
      <c r="AD142" s="5">
        <f t="shared" si="353"/>
        <v>1.5773839760500355E-2</v>
      </c>
      <c r="AE142" s="5">
        <f t="shared" si="354"/>
        <v>3.9434251982430162E-2</v>
      </c>
      <c r="AF142" s="5">
        <f t="shared" si="355"/>
        <v>4.9292380708337739E-2</v>
      </c>
      <c r="AG142" s="5">
        <f t="shared" si="356"/>
        <v>4.1076622035386416E-2</v>
      </c>
      <c r="AH142" s="5">
        <f t="shared" si="357"/>
        <v>1.6818421402282758E-3</v>
      </c>
      <c r="AI142" s="5">
        <f t="shared" si="358"/>
        <v>7.3579945389957132E-3</v>
      </c>
      <c r="AJ142" s="5">
        <f t="shared" si="359"/>
        <v>1.6095471251702114E-2</v>
      </c>
      <c r="AK142" s="5">
        <f t="shared" si="360"/>
        <v>2.3472355448792233E-2</v>
      </c>
      <c r="AL142" s="5">
        <f t="shared" si="361"/>
        <v>1.1231591981594298E-2</v>
      </c>
      <c r="AM142" s="5">
        <f t="shared" si="362"/>
        <v>1.3801988193850553E-2</v>
      </c>
      <c r="AN142" s="5">
        <f t="shared" si="363"/>
        <v>3.450466649583641E-2</v>
      </c>
      <c r="AO142" s="5">
        <f t="shared" si="364"/>
        <v>4.313045313715573E-2</v>
      </c>
      <c r="AP142" s="5">
        <f t="shared" si="365"/>
        <v>3.5941727631552997E-2</v>
      </c>
      <c r="AQ142" s="5">
        <f t="shared" si="366"/>
        <v>2.2463381865582839E-2</v>
      </c>
      <c r="AR142" s="5">
        <f t="shared" si="367"/>
        <v>8.4091366159950998E-4</v>
      </c>
      <c r="AS142" s="5">
        <f t="shared" si="368"/>
        <v>3.6789648575319112E-3</v>
      </c>
      <c r="AT142" s="5">
        <f t="shared" si="369"/>
        <v>8.0476647253001909E-3</v>
      </c>
      <c r="AU142" s="5">
        <f t="shared" si="370"/>
        <v>1.1736074328670361E-2</v>
      </c>
      <c r="AV142" s="5">
        <f t="shared" si="371"/>
        <v>1.2836218208904477E-2</v>
      </c>
      <c r="AW142" s="5">
        <f t="shared" si="372"/>
        <v>3.4123159102737582E-3</v>
      </c>
      <c r="AX142" s="5">
        <f t="shared" si="373"/>
        <v>1.0063861061285619E-2</v>
      </c>
      <c r="AY142" s="5">
        <f t="shared" si="374"/>
        <v>2.5159430996674174E-2</v>
      </c>
      <c r="AZ142" s="5">
        <f t="shared" si="375"/>
        <v>3.1449011677608864E-2</v>
      </c>
      <c r="BA142" s="5">
        <f t="shared" si="376"/>
        <v>2.6207278843179988E-2</v>
      </c>
      <c r="BB142" s="5">
        <f t="shared" si="377"/>
        <v>1.6379404973158353E-2</v>
      </c>
      <c r="BC142" s="5">
        <f t="shared" si="378"/>
        <v>8.1896303353002683E-3</v>
      </c>
      <c r="BD142" s="5">
        <f t="shared" si="379"/>
        <v>3.5037760547922993E-4</v>
      </c>
      <c r="BE142" s="5">
        <f t="shared" si="380"/>
        <v>1.5328885191047996E-3</v>
      </c>
      <c r="BF142" s="5">
        <f t="shared" si="381"/>
        <v>3.3531640939058198E-3</v>
      </c>
      <c r="BG142" s="5">
        <f t="shared" si="382"/>
        <v>4.8899878891064726E-3</v>
      </c>
      <c r="BH142" s="5">
        <f t="shared" si="383"/>
        <v>5.3483771340925275E-3</v>
      </c>
      <c r="BI142" s="5">
        <f t="shared" si="384"/>
        <v>4.6797887630287286E-3</v>
      </c>
      <c r="BJ142" s="8">
        <f t="shared" si="385"/>
        <v>0.54754567500821216</v>
      </c>
      <c r="BK142" s="8">
        <f t="shared" si="386"/>
        <v>0.1428591730381627</v>
      </c>
      <c r="BL142" s="8">
        <f t="shared" si="387"/>
        <v>0.16336812908943218</v>
      </c>
      <c r="BM142" s="8">
        <f t="shared" si="388"/>
        <v>0.80215840582178044</v>
      </c>
      <c r="BN142" s="8">
        <f t="shared" si="389"/>
        <v>3.2558427359447216E-2</v>
      </c>
    </row>
    <row r="143" spans="1:66" x14ac:dyDescent="0.25">
      <c r="A143" t="s">
        <v>358</v>
      </c>
      <c r="B143" t="s">
        <v>336</v>
      </c>
      <c r="C143" t="s">
        <v>337</v>
      </c>
      <c r="D143" s="11">
        <v>44204</v>
      </c>
      <c r="E143">
        <f>VLOOKUP(A143,home!$A$2:$E$405,3,FALSE)</f>
        <v>1.8667</v>
      </c>
      <c r="F143">
        <f>VLOOKUP(B143,home!$B$2:$E$405,3,FALSE)</f>
        <v>2.9464000000000001</v>
      </c>
      <c r="G143">
        <f>VLOOKUP(C143,away!$B$2:$E$405,4,FALSE)</f>
        <v>0.625</v>
      </c>
      <c r="H143">
        <f>VLOOKUP(A143,away!$A$2:$E$405,3,FALSE)</f>
        <v>1.8667</v>
      </c>
      <c r="I143">
        <f>VLOOKUP(C143,away!$B$2:$E$405,3,FALSE)</f>
        <v>0.53569999999999995</v>
      </c>
      <c r="J143">
        <f>VLOOKUP(B143,home!$B$2:$E$405,4,FALSE)</f>
        <v>0.625</v>
      </c>
      <c r="K143" s="3">
        <f t="shared" si="334"/>
        <v>3.4375280500000001</v>
      </c>
      <c r="L143" s="3">
        <f t="shared" si="335"/>
        <v>0.62499449374999994</v>
      </c>
      <c r="M143" s="5">
        <f t="shared" si="336"/>
        <v>1.7205562543578648E-2</v>
      </c>
      <c r="N143" s="5">
        <f t="shared" si="337"/>
        <v>5.9144603859580945E-2</v>
      </c>
      <c r="O143" s="5">
        <f t="shared" si="338"/>
        <v>1.0753381851607896E-2</v>
      </c>
      <c r="P143" s="5">
        <f t="shared" si="339"/>
        <v>3.6965051747263077E-2</v>
      </c>
      <c r="Q143" s="5">
        <f t="shared" si="340"/>
        <v>0.10165561738672392</v>
      </c>
      <c r="R143" s="5">
        <f t="shared" si="341"/>
        <v>3.360402223223057E-3</v>
      </c>
      <c r="S143" s="5">
        <f t="shared" si="342"/>
        <v>1.9854262934108521E-2</v>
      </c>
      <c r="T143" s="5">
        <f t="shared" si="343"/>
        <v>6.3534201125459183E-2</v>
      </c>
      <c r="U143" s="5">
        <f t="shared" si="344"/>
        <v>1.1551476901611618E-2</v>
      </c>
      <c r="V143" s="5">
        <f t="shared" si="345"/>
        <v>4.739512810362701E-3</v>
      </c>
      <c r="W143" s="5">
        <f t="shared" si="346"/>
        <v>0.11648134540231038</v>
      </c>
      <c r="X143" s="5">
        <f t="shared" si="347"/>
        <v>7.2800199501035834E-2</v>
      </c>
      <c r="Y143" s="5">
        <f t="shared" si="348"/>
        <v>2.2749861916024447E-2</v>
      </c>
      <c r="Z143" s="5">
        <f t="shared" si="349"/>
        <v>7.000776287665563E-4</v>
      </c>
      <c r="AA143" s="5">
        <f t="shared" si="350"/>
        <v>2.4065364860625239E-3</v>
      </c>
      <c r="AB143" s="5">
        <f t="shared" si="351"/>
        <v>4.1362683370941809E-3</v>
      </c>
      <c r="AC143" s="5">
        <f t="shared" si="352"/>
        <v>6.3640877713287561E-4</v>
      </c>
      <c r="AD143" s="5">
        <f t="shared" si="353"/>
        <v>0.10010197303054513</v>
      </c>
      <c r="AE143" s="5">
        <f t="shared" si="354"/>
        <v>6.2563181957601674E-2</v>
      </c>
      <c r="AF143" s="5">
        <f t="shared" si="355"/>
        <v>1.9550822117490197E-2</v>
      </c>
      <c r="AG143" s="5">
        <f t="shared" si="356"/>
        <v>4.0730520572390292E-3</v>
      </c>
      <c r="AH143" s="5">
        <f t="shared" si="357"/>
        <v>1.0938616579416354E-4</v>
      </c>
      <c r="AI143" s="5">
        <f t="shared" si="358"/>
        <v>3.7601801319938765E-4</v>
      </c>
      <c r="AJ143" s="5">
        <f t="shared" si="359"/>
        <v>6.462862338390829E-4</v>
      </c>
      <c r="AK143" s="5">
        <f t="shared" si="360"/>
        <v>7.4054235238356879E-4</v>
      </c>
      <c r="AL143" s="5">
        <f t="shared" si="361"/>
        <v>5.4691343731528214E-5</v>
      </c>
      <c r="AM143" s="5">
        <f t="shared" si="362"/>
        <v>6.8820668030568466E-2</v>
      </c>
      <c r="AN143" s="5">
        <f t="shared" si="363"/>
        <v>4.3012538575301927E-2</v>
      </c>
      <c r="AO143" s="5">
        <f t="shared" si="364"/>
        <v>1.3441299885886587E-2</v>
      </c>
      <c r="AP143" s="5">
        <f t="shared" si="365"/>
        <v>2.8002461391738731E-3</v>
      </c>
      <c r="AQ143" s="5">
        <f t="shared" si="366"/>
        <v>4.3753460453209165E-4</v>
      </c>
      <c r="AR143" s="5">
        <f t="shared" si="367"/>
        <v>1.3673150262755363E-5</v>
      </c>
      <c r="AS143" s="5">
        <f t="shared" si="368"/>
        <v>4.7001837560086424E-5</v>
      </c>
      <c r="AT143" s="5">
        <f t="shared" si="369"/>
        <v>8.0785067507170352E-5</v>
      </c>
      <c r="AU143" s="5">
        <f t="shared" si="370"/>
        <v>9.2566978525680549E-5</v>
      </c>
      <c r="AV143" s="5">
        <f t="shared" si="371"/>
        <v>7.9550396296443641E-5</v>
      </c>
      <c r="AW143" s="5">
        <f t="shared" si="372"/>
        <v>3.2639127059486414E-6</v>
      </c>
      <c r="AX143" s="5">
        <f t="shared" si="373"/>
        <v>3.9428829462469575E-2</v>
      </c>
      <c r="AY143" s="5">
        <f t="shared" si="374"/>
        <v>2.4642801309051249E-2</v>
      </c>
      <c r="AZ143" s="5">
        <f t="shared" si="375"/>
        <v>7.7008075643661602E-3</v>
      </c>
      <c r="BA143" s="5">
        <f t="shared" si="376"/>
        <v>1.6043207750523994E-3</v>
      </c>
      <c r="BB143" s="5">
        <f t="shared" si="377"/>
        <v>2.5067291265412048E-4</v>
      </c>
      <c r="BC143" s="5">
        <f t="shared" si="378"/>
        <v>3.1333838028219999E-5</v>
      </c>
      <c r="BD143" s="5">
        <f t="shared" si="379"/>
        <v>1.424273937739744E-6</v>
      </c>
      <c r="BE143" s="5">
        <f t="shared" si="380"/>
        <v>4.8959816118643231E-6</v>
      </c>
      <c r="BF143" s="5">
        <f t="shared" si="381"/>
        <v>8.4150370615339141E-6</v>
      </c>
      <c r="BG143" s="5">
        <f t="shared" si="382"/>
        <v>9.6423086469374675E-6</v>
      </c>
      <c r="BH143" s="5">
        <f t="shared" si="383"/>
        <v>8.2864266101512747E-6</v>
      </c>
      <c r="BI143" s="5">
        <f t="shared" si="384"/>
        <v>5.6969647813322833E-6</v>
      </c>
      <c r="BJ143" s="8">
        <f t="shared" si="385"/>
        <v>0.82482591145109541</v>
      </c>
      <c r="BK143" s="8">
        <f t="shared" si="386"/>
        <v>0.10409829146522859</v>
      </c>
      <c r="BL143" s="8">
        <f t="shared" si="387"/>
        <v>3.443223698761718E-2</v>
      </c>
      <c r="BM143" s="8">
        <f t="shared" si="388"/>
        <v>0.71033236052438531</v>
      </c>
      <c r="BN143" s="8">
        <f t="shared" si="389"/>
        <v>0.22908461961197754</v>
      </c>
    </row>
    <row r="144" spans="1:66" x14ac:dyDescent="0.25">
      <c r="A144" t="s">
        <v>358</v>
      </c>
      <c r="B144" t="s">
        <v>338</v>
      </c>
      <c r="C144" t="s">
        <v>333</v>
      </c>
      <c r="D144" s="11">
        <v>44204</v>
      </c>
      <c r="E144">
        <f>VLOOKUP(A144,home!$A$2:$E$405,3,FALSE)</f>
        <v>1.8667</v>
      </c>
      <c r="F144">
        <f>VLOOKUP(B144,home!$B$2:$E$405,3,FALSE)</f>
        <v>0</v>
      </c>
      <c r="G144">
        <f>VLOOKUP(C144,away!$B$2:$E$405,4,FALSE)</f>
        <v>0.9375</v>
      </c>
      <c r="H144">
        <f>VLOOKUP(A144,away!$A$2:$E$405,3,FALSE)</f>
        <v>1.8667</v>
      </c>
      <c r="I144">
        <f>VLOOKUP(C144,away!$B$2:$E$405,3,FALSE)</f>
        <v>0.53569999999999995</v>
      </c>
      <c r="J144">
        <f>VLOOKUP(B144,home!$B$2:$E$405,4,FALSE)</f>
        <v>1.25</v>
      </c>
      <c r="K144" s="3">
        <f t="shared" si="334"/>
        <v>0</v>
      </c>
      <c r="L144" s="3">
        <f t="shared" si="335"/>
        <v>1.2499889874999999</v>
      </c>
      <c r="M144" s="5">
        <f t="shared" si="336"/>
        <v>0.28650795201163859</v>
      </c>
      <c r="N144" s="5">
        <f t="shared" si="337"/>
        <v>0</v>
      </c>
      <c r="O144" s="5">
        <f t="shared" si="338"/>
        <v>0.35813178484572661</v>
      </c>
      <c r="P144" s="5">
        <f t="shared" si="339"/>
        <v>0</v>
      </c>
      <c r="Q144" s="5">
        <f t="shared" si="340"/>
        <v>0</v>
      </c>
      <c r="R144" s="5">
        <f t="shared" si="341"/>
        <v>0.22383039356543882</v>
      </c>
      <c r="S144" s="5">
        <f t="shared" si="342"/>
        <v>0</v>
      </c>
      <c r="T144" s="5">
        <f t="shared" si="343"/>
        <v>0</v>
      </c>
      <c r="U144" s="5">
        <f t="shared" si="344"/>
        <v>0</v>
      </c>
      <c r="V144" s="5">
        <f t="shared" si="345"/>
        <v>0</v>
      </c>
      <c r="W144" s="5">
        <f t="shared" si="346"/>
        <v>0</v>
      </c>
      <c r="X144" s="5">
        <f t="shared" si="347"/>
        <v>0</v>
      </c>
      <c r="Y144" s="5">
        <f t="shared" si="348"/>
        <v>0</v>
      </c>
      <c r="Z144" s="5">
        <f t="shared" si="349"/>
        <v>9.3261842341529816E-2</v>
      </c>
      <c r="AA144" s="5">
        <f t="shared" si="350"/>
        <v>0</v>
      </c>
      <c r="AB144" s="5">
        <f t="shared" si="351"/>
        <v>0</v>
      </c>
      <c r="AC144" s="5">
        <f t="shared" si="352"/>
        <v>0</v>
      </c>
      <c r="AD144" s="5">
        <f t="shared" si="353"/>
        <v>0</v>
      </c>
      <c r="AE144" s="5">
        <f t="shared" si="354"/>
        <v>0</v>
      </c>
      <c r="AF144" s="5">
        <f t="shared" si="355"/>
        <v>0</v>
      </c>
      <c r="AG144" s="5">
        <f t="shared" si="356"/>
        <v>0</v>
      </c>
      <c r="AH144" s="5">
        <f t="shared" si="357"/>
        <v>2.9144068970218349E-2</v>
      </c>
      <c r="AI144" s="5">
        <f t="shared" si="358"/>
        <v>0</v>
      </c>
      <c r="AJ144" s="5">
        <f t="shared" si="359"/>
        <v>0</v>
      </c>
      <c r="AK144" s="5">
        <f t="shared" si="360"/>
        <v>0</v>
      </c>
      <c r="AL144" s="5">
        <f t="shared" si="361"/>
        <v>0</v>
      </c>
      <c r="AM144" s="5">
        <f t="shared" si="362"/>
        <v>0</v>
      </c>
      <c r="AN144" s="5">
        <f t="shared" si="363"/>
        <v>0</v>
      </c>
      <c r="AO144" s="5">
        <f t="shared" si="364"/>
        <v>0</v>
      </c>
      <c r="AP144" s="5">
        <f t="shared" si="365"/>
        <v>0</v>
      </c>
      <c r="AQ144" s="5">
        <f t="shared" si="366"/>
        <v>0</v>
      </c>
      <c r="AR144" s="5">
        <f t="shared" si="367"/>
        <v>7.2859530527426752E-3</v>
      </c>
      <c r="AS144" s="5">
        <f t="shared" si="368"/>
        <v>0</v>
      </c>
      <c r="AT144" s="5">
        <f t="shared" si="369"/>
        <v>0</v>
      </c>
      <c r="AU144" s="5">
        <f t="shared" si="370"/>
        <v>0</v>
      </c>
      <c r="AV144" s="5">
        <f t="shared" si="371"/>
        <v>0</v>
      </c>
      <c r="AW144" s="5">
        <f t="shared" si="372"/>
        <v>0</v>
      </c>
      <c r="AX144" s="5">
        <f t="shared" si="373"/>
        <v>0</v>
      </c>
      <c r="AY144" s="5">
        <f t="shared" si="374"/>
        <v>0</v>
      </c>
      <c r="AZ144" s="5">
        <f t="shared" si="375"/>
        <v>0</v>
      </c>
      <c r="BA144" s="5">
        <f t="shared" si="376"/>
        <v>0</v>
      </c>
      <c r="BB144" s="5">
        <f t="shared" si="377"/>
        <v>0</v>
      </c>
      <c r="BC144" s="5">
        <f t="shared" si="378"/>
        <v>0</v>
      </c>
      <c r="BD144" s="5">
        <f t="shared" si="379"/>
        <v>1.5178935132283934E-3</v>
      </c>
      <c r="BE144" s="5">
        <f t="shared" si="380"/>
        <v>0</v>
      </c>
      <c r="BF144" s="5">
        <f t="shared" si="381"/>
        <v>0</v>
      </c>
      <c r="BG144" s="5">
        <f t="shared" si="382"/>
        <v>0</v>
      </c>
      <c r="BH144" s="5">
        <f t="shared" si="383"/>
        <v>0</v>
      </c>
      <c r="BI144" s="5">
        <f t="shared" si="384"/>
        <v>0</v>
      </c>
      <c r="BJ144" s="8">
        <f t="shared" si="385"/>
        <v>0</v>
      </c>
      <c r="BK144" s="8">
        <f t="shared" si="386"/>
        <v>0.28650795201163859</v>
      </c>
      <c r="BL144" s="8">
        <f t="shared" si="387"/>
        <v>0.61991009394735497</v>
      </c>
      <c r="BM144" s="8">
        <f t="shared" si="388"/>
        <v>0.13120975787771924</v>
      </c>
      <c r="BN144" s="8">
        <f t="shared" si="389"/>
        <v>0.86847013042280397</v>
      </c>
    </row>
    <row r="145" spans="1:66" x14ac:dyDescent="0.25">
      <c r="A145" t="s">
        <v>291</v>
      </c>
      <c r="B145" t="s">
        <v>299</v>
      </c>
      <c r="C145" t="s">
        <v>298</v>
      </c>
      <c r="D145" s="11">
        <v>44204</v>
      </c>
      <c r="E145">
        <f>VLOOKUP(A145,home!$A$2:$E$405,3,FALSE)</f>
        <v>1.5840000000000001</v>
      </c>
      <c r="F145">
        <f>VLOOKUP(B145,home!$B$2:$E$405,3,FALSE)</f>
        <v>0.54110000000000003</v>
      </c>
      <c r="G145">
        <f>VLOOKUP(C145,away!$B$2:$E$405,4,FALSE)</f>
        <v>0.5766</v>
      </c>
      <c r="H145">
        <f>VLOOKUP(A145,away!$A$2:$E$405,3,FALSE)</f>
        <v>1.5840000000000001</v>
      </c>
      <c r="I145">
        <f>VLOOKUP(C145,away!$B$2:$E$405,3,FALSE)</f>
        <v>1.1048</v>
      </c>
      <c r="J145">
        <f>VLOOKUP(B145,home!$B$2:$E$405,4,FALSE)</f>
        <v>1.3179000000000001</v>
      </c>
      <c r="K145" s="3">
        <f t="shared" si="334"/>
        <v>0.49420524384000003</v>
      </c>
      <c r="L145" s="3">
        <f t="shared" si="335"/>
        <v>2.3063292172800001</v>
      </c>
      <c r="M145" s="5">
        <f t="shared" si="336"/>
        <v>6.0777570694650257E-2</v>
      </c>
      <c r="N145" s="5">
        <f t="shared" si="337"/>
        <v>3.0036594145152466E-2</v>
      </c>
      <c r="O145" s="5">
        <f t="shared" si="338"/>
        <v>0.14017308704837261</v>
      </c>
      <c r="P145" s="5">
        <f t="shared" si="339"/>
        <v>6.9274274664546526E-2</v>
      </c>
      <c r="Q145" s="5">
        <f t="shared" si="340"/>
        <v>7.4221211668140958E-3</v>
      </c>
      <c r="R145" s="5">
        <f t="shared" si="341"/>
        <v>0.16164264306799728</v>
      </c>
      <c r="S145" s="5">
        <f t="shared" si="342"/>
        <v>1.9739704447916683E-2</v>
      </c>
      <c r="T145" s="5">
        <f t="shared" si="343"/>
        <v>1.7117854901215677E-2</v>
      </c>
      <c r="U145" s="5">
        <f t="shared" si="344"/>
        <v>7.9884641832361672E-2</v>
      </c>
      <c r="V145" s="5">
        <f t="shared" si="345"/>
        <v>2.4999238883920793E-3</v>
      </c>
      <c r="W145" s="5">
        <f t="shared" si="346"/>
        <v>1.2226837336851287E-3</v>
      </c>
      <c r="X145" s="5">
        <f t="shared" si="347"/>
        <v>2.8199112184910113E-3</v>
      </c>
      <c r="Y145" s="5">
        <f t="shared" si="348"/>
        <v>3.251821816670733E-3</v>
      </c>
      <c r="Z145" s="5">
        <f t="shared" si="349"/>
        <v>0.12426705015536152</v>
      </c>
      <c r="AA145" s="5">
        <f t="shared" si="350"/>
        <v>6.1413427823307942E-2</v>
      </c>
      <c r="AB145" s="5">
        <f t="shared" si="351"/>
        <v>1.5175419036234072E-2</v>
      </c>
      <c r="AC145" s="5">
        <f t="shared" si="352"/>
        <v>1.7808832693704728E-4</v>
      </c>
      <c r="AD145" s="5">
        <f t="shared" si="353"/>
        <v>1.5106417818626516E-4</v>
      </c>
      <c r="AE145" s="5">
        <f t="shared" si="354"/>
        <v>3.4840372783537542E-4</v>
      </c>
      <c r="AF145" s="5">
        <f t="shared" si="355"/>
        <v>4.0176684845799783E-4</v>
      </c>
      <c r="AG145" s="5">
        <f t="shared" si="356"/>
        <v>3.0886887371106212E-4</v>
      </c>
      <c r="AH145" s="5">
        <f t="shared" si="357"/>
        <v>7.1650182129627357E-2</v>
      </c>
      <c r="AI145" s="5">
        <f t="shared" si="358"/>
        <v>3.54098957305529E-2</v>
      </c>
      <c r="AJ145" s="5">
        <f t="shared" si="359"/>
        <v>8.7498780769334362E-3</v>
      </c>
      <c r="AK145" s="5">
        <f t="shared" si="360"/>
        <v>1.4414118761937199E-3</v>
      </c>
      <c r="AL145" s="5">
        <f t="shared" si="361"/>
        <v>8.119402953282237E-6</v>
      </c>
      <c r="AM145" s="5">
        <f t="shared" si="362"/>
        <v>1.4931341803206484E-5</v>
      </c>
      <c r="AN145" s="5">
        <f t="shared" si="363"/>
        <v>3.4436589853929359E-5</v>
      </c>
      <c r="AO145" s="5">
        <f t="shared" si="364"/>
        <v>3.971105666180265E-5</v>
      </c>
      <c r="AP145" s="5">
        <f t="shared" si="365"/>
        <v>3.0528923409392343E-5</v>
      </c>
      <c r="AQ145" s="5">
        <f t="shared" si="366"/>
        <v>1.7602437007796227E-5</v>
      </c>
      <c r="AR145" s="5">
        <f t="shared" si="367"/>
        <v>3.3049781693798588E-2</v>
      </c>
      <c r="AS145" s="5">
        <f t="shared" si="368"/>
        <v>1.6333375420842497E-2</v>
      </c>
      <c r="AT145" s="5">
        <f t="shared" si="369"/>
        <v>4.0360198912938652E-3</v>
      </c>
      <c r="AU145" s="5">
        <f t="shared" si="370"/>
        <v>6.6487406483999175E-4</v>
      </c>
      <c r="AV145" s="5">
        <f t="shared" si="371"/>
        <v>8.2146062334285014E-5</v>
      </c>
      <c r="AW145" s="5">
        <f t="shared" si="372"/>
        <v>2.5706931752635307E-7</v>
      </c>
      <c r="AX145" s="5">
        <f t="shared" si="373"/>
        <v>1.22985790278534E-6</v>
      </c>
      <c r="AY145" s="5">
        <f t="shared" si="374"/>
        <v>2.8364572142965355E-6</v>
      </c>
      <c r="AZ145" s="5">
        <f t="shared" si="375"/>
        <v>3.2709020734483694E-6</v>
      </c>
      <c r="BA145" s="5">
        <f t="shared" si="376"/>
        <v>2.514592339618569E-6</v>
      </c>
      <c r="BB145" s="5">
        <f t="shared" si="377"/>
        <v>1.4498694456026945E-6</v>
      </c>
      <c r="BC145" s="5">
        <f t="shared" si="378"/>
        <v>6.6877525272701014E-7</v>
      </c>
      <c r="BD145" s="5">
        <f t="shared" si="379"/>
        <v>1.2703946190855554E-2</v>
      </c>
      <c r="BE145" s="5">
        <f t="shared" si="380"/>
        <v>6.2783568249820077E-3</v>
      </c>
      <c r="BF145" s="5">
        <f t="shared" si="381"/>
        <v>1.5513984328023808E-3</v>
      </c>
      <c r="BG145" s="5">
        <f t="shared" si="382"/>
        <v>2.5556974692536485E-4</v>
      </c>
      <c r="BH145" s="5">
        <f t="shared" si="383"/>
        <v>3.1575977274344255E-5</v>
      </c>
      <c r="BI145" s="5">
        <f t="shared" si="384"/>
        <v>3.121002709670722E-6</v>
      </c>
      <c r="BJ145" s="8">
        <f t="shared" si="385"/>
        <v>6.3230271413184408E-2</v>
      </c>
      <c r="BK145" s="8">
        <f t="shared" si="386"/>
        <v>0.15248051788261016</v>
      </c>
      <c r="BL145" s="8">
        <f t="shared" si="387"/>
        <v>0.65053075193023935</v>
      </c>
      <c r="BM145" s="8">
        <f t="shared" si="388"/>
        <v>0.52117972120596556</v>
      </c>
      <c r="BN145" s="8">
        <f t="shared" si="389"/>
        <v>0.4693262907875333</v>
      </c>
    </row>
    <row r="146" spans="1:66" x14ac:dyDescent="0.25">
      <c r="A146" t="s">
        <v>291</v>
      </c>
      <c r="B146" t="s">
        <v>302</v>
      </c>
      <c r="C146" t="s">
        <v>295</v>
      </c>
      <c r="D146" s="11">
        <v>44204</v>
      </c>
      <c r="E146">
        <f>VLOOKUP(A146,home!$A$2:$E$405,3,FALSE)</f>
        <v>1.5840000000000001</v>
      </c>
      <c r="F146">
        <f>VLOOKUP(B146,home!$B$2:$E$405,3,FALSE)</f>
        <v>0.63129999999999997</v>
      </c>
      <c r="G146">
        <f>VLOOKUP(C146,away!$B$2:$E$405,4,FALSE)</f>
        <v>1.2685</v>
      </c>
      <c r="H146">
        <f>VLOOKUP(A146,away!$A$2:$E$405,3,FALSE)</f>
        <v>1.5840000000000001</v>
      </c>
      <c r="I146">
        <f>VLOOKUP(C146,away!$B$2:$E$405,3,FALSE)</f>
        <v>1.1837</v>
      </c>
      <c r="J146">
        <f>VLOOKUP(B146,home!$B$2:$E$405,4,FALSE)</f>
        <v>1.9475</v>
      </c>
      <c r="K146" s="3">
        <f t="shared" si="334"/>
        <v>1.2684736152</v>
      </c>
      <c r="L146" s="3">
        <f t="shared" si="335"/>
        <v>3.6515251080000004</v>
      </c>
      <c r="M146" s="5">
        <f t="shared" si="336"/>
        <v>7.2991401663247942E-3</v>
      </c>
      <c r="N146" s="5">
        <f t="shared" si="337"/>
        <v>9.2587667146295394E-3</v>
      </c>
      <c r="O146" s="5">
        <f t="shared" si="338"/>
        <v>2.6652993584146283E-2</v>
      </c>
      <c r="P146" s="5">
        <f t="shared" si="339"/>
        <v>3.3808619127584441E-2</v>
      </c>
      <c r="Q146" s="5">
        <f t="shared" si="340"/>
        <v>5.8722506433997804E-3</v>
      </c>
      <c r="R146" s="5">
        <f t="shared" si="341"/>
        <v>4.8662037637936556E-2</v>
      </c>
      <c r="S146" s="5">
        <f t="shared" si="342"/>
        <v>3.9149225157625485E-2</v>
      </c>
      <c r="T146" s="5">
        <f t="shared" si="343"/>
        <v>2.1442670664843455E-2</v>
      </c>
      <c r="U146" s="5">
        <f t="shared" si="344"/>
        <v>6.1726510805591848E-2</v>
      </c>
      <c r="V146" s="5">
        <f t="shared" si="345"/>
        <v>2.0148206384342549E-2</v>
      </c>
      <c r="W146" s="5">
        <f t="shared" si="346"/>
        <v>2.4829316676646162E-3</v>
      </c>
      <c r="X146" s="5">
        <f t="shared" si="347"/>
        <v>9.0664873259256578E-3</v>
      </c>
      <c r="Y146" s="5">
        <f t="shared" si="348"/>
        <v>1.6553253055990667E-2</v>
      </c>
      <c r="Z146" s="5">
        <f t="shared" si="349"/>
        <v>5.9230217413788776E-2</v>
      </c>
      <c r="AA146" s="5">
        <f t="shared" si="350"/>
        <v>7.5131968011950642E-2</v>
      </c>
      <c r="AB146" s="5">
        <f t="shared" si="351"/>
        <v>4.7651459540604894E-2</v>
      </c>
      <c r="AC146" s="5">
        <f t="shared" si="352"/>
        <v>5.8327335500325279E-3</v>
      </c>
      <c r="AD146" s="5">
        <f t="shared" si="353"/>
        <v>7.873833271942745E-4</v>
      </c>
      <c r="AE146" s="5">
        <f t="shared" si="354"/>
        <v>2.8751499888704729E-3</v>
      </c>
      <c r="AF146" s="5">
        <f t="shared" si="355"/>
        <v>5.2493411868132283E-3</v>
      </c>
      <c r="AG146" s="5">
        <f t="shared" si="356"/>
        <v>6.3893670480356735E-3</v>
      </c>
      <c r="AH146" s="5">
        <f t="shared" si="357"/>
        <v>5.4070156509687148E-2</v>
      </c>
      <c r="AI146" s="5">
        <f t="shared" si="358"/>
        <v>6.8586566902272675E-2</v>
      </c>
      <c r="AJ146" s="5">
        <f t="shared" si="359"/>
        <v>4.3500125236341246E-2</v>
      </c>
      <c r="AK146" s="5">
        <f t="shared" si="360"/>
        <v>1.8392920373398184E-2</v>
      </c>
      <c r="AL146" s="5">
        <f t="shared" si="361"/>
        <v>1.0806569682030042E-3</v>
      </c>
      <c r="AM146" s="5">
        <f t="shared" si="362"/>
        <v>1.9975499511886514E-4</v>
      </c>
      <c r="AN146" s="5">
        <f t="shared" si="363"/>
        <v>7.2941038012495354E-4</v>
      </c>
      <c r="AO146" s="5">
        <f t="shared" si="364"/>
        <v>1.3317301585310467E-3</v>
      </c>
      <c r="AP146" s="5">
        <f t="shared" si="365"/>
        <v>1.6209487036523123E-3</v>
      </c>
      <c r="AQ146" s="5">
        <f t="shared" si="366"/>
        <v>1.4797337225416179E-3</v>
      </c>
      <c r="AR146" s="5">
        <f t="shared" si="367"/>
        <v>3.9487706817722443E-2</v>
      </c>
      <c r="AS146" s="5">
        <f t="shared" si="368"/>
        <v>5.0089114223034074E-2</v>
      </c>
      <c r="AT146" s="5">
        <f t="shared" si="369"/>
        <v>3.1768359900328891E-2</v>
      </c>
      <c r="AU146" s="5">
        <f t="shared" si="370"/>
        <v>1.3432442110581637E-2</v>
      </c>
      <c r="AV146" s="5">
        <f t="shared" si="371"/>
        <v>4.2596746012435486E-3</v>
      </c>
      <c r="AW146" s="5">
        <f t="shared" si="372"/>
        <v>1.3904042505545641E-4</v>
      </c>
      <c r="AX146" s="5">
        <f t="shared" si="373"/>
        <v>4.2230656802114263E-5</v>
      </c>
      <c r="AY146" s="5">
        <f t="shared" si="374"/>
        <v>1.5420630364025126E-4</v>
      </c>
      <c r="AZ146" s="5">
        <f t="shared" si="375"/>
        <v>2.8154409477712473E-4</v>
      </c>
      <c r="BA146" s="5">
        <f t="shared" si="376"/>
        <v>3.4268844369593417E-4</v>
      </c>
      <c r="BB146" s="5">
        <f t="shared" si="377"/>
        <v>3.1283386409428711E-4</v>
      </c>
      <c r="BC146" s="5">
        <f t="shared" si="378"/>
        <v>2.2846414187458974E-4</v>
      </c>
      <c r="BD146" s="5">
        <f t="shared" si="379"/>
        <v>2.4031725483709378E-2</v>
      </c>
      <c r="BE146" s="5">
        <f t="shared" si="380"/>
        <v>3.0483609703814803E-2</v>
      </c>
      <c r="BF146" s="5">
        <f t="shared" si="381"/>
        <v>1.9333827302671882E-2</v>
      </c>
      <c r="BG146" s="5">
        <f t="shared" si="382"/>
        <v>8.1748166047575597E-3</v>
      </c>
      <c r="BH146" s="5">
        <f t="shared" si="383"/>
        <v>2.5923847930584506E-3</v>
      </c>
      <c r="BI146" s="5">
        <f t="shared" si="384"/>
        <v>6.5767434208807121E-4</v>
      </c>
      <c r="BJ146" s="8">
        <f t="shared" si="385"/>
        <v>8.6701147088220493E-2</v>
      </c>
      <c r="BK146" s="8">
        <f t="shared" si="386"/>
        <v>0.10747278765775306</v>
      </c>
      <c r="BL146" s="8">
        <f t="shared" si="387"/>
        <v>0.66868607448494011</v>
      </c>
      <c r="BM146" s="8">
        <f t="shared" si="388"/>
        <v>0.79052125289209629</v>
      </c>
      <c r="BN146" s="8">
        <f t="shared" si="389"/>
        <v>0.13155380787402141</v>
      </c>
    </row>
    <row r="147" spans="1:66" x14ac:dyDescent="0.25">
      <c r="A147" t="s">
        <v>291</v>
      </c>
      <c r="B147" t="s">
        <v>301</v>
      </c>
      <c r="C147" t="s">
        <v>313</v>
      </c>
      <c r="D147" s="11">
        <v>44204</v>
      </c>
      <c r="E147">
        <f>VLOOKUP(A147,home!$A$2:$E$405,3,FALSE)</f>
        <v>1.5840000000000001</v>
      </c>
      <c r="F147">
        <f>VLOOKUP(B147,home!$B$2:$E$405,3,FALSE)</f>
        <v>0.81169999999999998</v>
      </c>
      <c r="G147">
        <f>VLOOKUP(C147,away!$B$2:$E$405,4,FALSE)</f>
        <v>0.92249999999999999</v>
      </c>
      <c r="H147">
        <f>VLOOKUP(A147,away!$A$2:$E$405,3,FALSE)</f>
        <v>1.5840000000000001</v>
      </c>
      <c r="I147">
        <f>VLOOKUP(C147,away!$B$2:$E$405,3,FALSE)</f>
        <v>0.98199999999999998</v>
      </c>
      <c r="J147">
        <f>VLOOKUP(B147,home!$B$2:$E$405,4,FALSE)</f>
        <v>0.79069999999999996</v>
      </c>
      <c r="K147" s="3">
        <f t="shared" si="334"/>
        <v>1.1860885080000001</v>
      </c>
      <c r="L147" s="3">
        <f t="shared" si="335"/>
        <v>1.2299243616</v>
      </c>
      <c r="M147" s="5">
        <f t="shared" si="336"/>
        <v>8.9276867286645481E-2</v>
      </c>
      <c r="N147" s="5">
        <f t="shared" si="337"/>
        <v>0.10589026631893135</v>
      </c>
      <c r="O147" s="5">
        <f t="shared" si="338"/>
        <v>0.10980379400317537</v>
      </c>
      <c r="P147" s="5">
        <f t="shared" si="339"/>
        <v>0.13023701820196562</v>
      </c>
      <c r="Q147" s="5">
        <f t="shared" si="340"/>
        <v>6.2797613994971982E-2</v>
      </c>
      <c r="R147" s="5">
        <f t="shared" si="341"/>
        <v>6.7525180620306685E-2</v>
      </c>
      <c r="S147" s="5">
        <f t="shared" si="342"/>
        <v>4.749741289554732E-2</v>
      </c>
      <c r="T147" s="5">
        <f t="shared" si="343"/>
        <v>7.7236315302769143E-2</v>
      </c>
      <c r="U147" s="5">
        <f t="shared" si="344"/>
        <v>8.0090840734370075E-2</v>
      </c>
      <c r="V147" s="5">
        <f t="shared" si="345"/>
        <v>7.6987984007625826E-3</v>
      </c>
      <c r="W147" s="5">
        <f t="shared" si="346"/>
        <v>2.4827842763085421E-2</v>
      </c>
      <c r="X147" s="5">
        <f t="shared" si="347"/>
        <v>3.0536368660293019E-2</v>
      </c>
      <c r="Y147" s="5">
        <f t="shared" si="348"/>
        <v>1.8778711865046569E-2</v>
      </c>
      <c r="Z147" s="5">
        <f t="shared" si="349"/>
        <v>2.7683621555451798E-2</v>
      </c>
      <c r="AA147" s="5">
        <f t="shared" si="350"/>
        <v>3.2835225386742467E-2</v>
      </c>
      <c r="AB147" s="5">
        <f t="shared" si="351"/>
        <v>1.9472741744402548E-2</v>
      </c>
      <c r="AC147" s="5">
        <f t="shared" si="352"/>
        <v>7.0193753567348021E-4</v>
      </c>
      <c r="AD147" s="5">
        <f t="shared" si="353"/>
        <v>7.3620047449316469E-3</v>
      </c>
      <c r="AE147" s="5">
        <f t="shared" si="354"/>
        <v>9.0547089860062262E-3</v>
      </c>
      <c r="AF147" s="5">
        <f t="shared" si="355"/>
        <v>5.568303584543746E-3</v>
      </c>
      <c r="AG147" s="5">
        <f t="shared" si="356"/>
        <v>2.2828640771383195E-3</v>
      </c>
      <c r="AH147" s="5">
        <f t="shared" si="357"/>
        <v>8.5121901420912634E-3</v>
      </c>
      <c r="AI147" s="5">
        <f t="shared" si="358"/>
        <v>1.0096210905445336E-2</v>
      </c>
      <c r="AJ147" s="5">
        <f t="shared" si="359"/>
        <v>5.9874998646464945E-3</v>
      </c>
      <c r="AK147" s="5">
        <f t="shared" si="360"/>
        <v>2.3672349270362552E-3</v>
      </c>
      <c r="AL147" s="5">
        <f t="shared" si="361"/>
        <v>4.0959435243904284E-5</v>
      </c>
      <c r="AM147" s="5">
        <f t="shared" si="362"/>
        <v>1.746397844760978E-3</v>
      </c>
      <c r="AN147" s="5">
        <f t="shared" si="363"/>
        <v>2.1479372543172621E-3</v>
      </c>
      <c r="AO147" s="5">
        <f t="shared" si="364"/>
        <v>1.3209001781365076E-3</v>
      </c>
      <c r="AP147" s="5">
        <f t="shared" si="365"/>
        <v>5.4153576944395679E-4</v>
      </c>
      <c r="AQ147" s="5">
        <f t="shared" si="366"/>
        <v>1.6651200887923085E-4</v>
      </c>
      <c r="AR147" s="5">
        <f t="shared" si="367"/>
        <v>2.0938700052658809E-3</v>
      </c>
      <c r="AS147" s="5">
        <f t="shared" si="368"/>
        <v>2.4835151504917609E-3</v>
      </c>
      <c r="AT147" s="5">
        <f t="shared" si="369"/>
        <v>1.4728343897210843E-3</v>
      </c>
      <c r="AU147" s="5">
        <f t="shared" si="370"/>
        <v>5.8230398127845741E-4</v>
      </c>
      <c r="AV147" s="5">
        <f t="shared" si="371"/>
        <v>1.7266601508925637E-4</v>
      </c>
      <c r="AW147" s="5">
        <f t="shared" si="372"/>
        <v>1.6597663710936053E-6</v>
      </c>
      <c r="AX147" s="5">
        <f t="shared" si="373"/>
        <v>3.4523040234449439E-4</v>
      </c>
      <c r="AY147" s="5">
        <f t="shared" si="374"/>
        <v>4.2460728220846343E-4</v>
      </c>
      <c r="AZ147" s="5">
        <f t="shared" si="375"/>
        <v>2.611174202504777E-4</v>
      </c>
      <c r="BA147" s="5">
        <f t="shared" si="376"/>
        <v>1.0705155880140257E-4</v>
      </c>
      <c r="BB147" s="5">
        <f t="shared" si="377"/>
        <v>3.2916330029274981E-5</v>
      </c>
      <c r="BC147" s="5">
        <f t="shared" si="378"/>
        <v>8.096919239494184E-6</v>
      </c>
      <c r="BD147" s="5">
        <f t="shared" si="379"/>
        <v>4.2921695491667081E-4</v>
      </c>
      <c r="BE147" s="5">
        <f t="shared" si="380"/>
        <v>5.0908929766541738E-4</v>
      </c>
      <c r="BF147" s="5">
        <f t="shared" si="381"/>
        <v>3.0191248275337145E-4</v>
      </c>
      <c r="BG147" s="5">
        <f t="shared" si="382"/>
        <v>1.1936497540517406E-4</v>
      </c>
      <c r="BH147" s="5">
        <f t="shared" si="383"/>
        <v>3.5394356396444902E-5</v>
      </c>
      <c r="BI147" s="5">
        <f t="shared" si="384"/>
        <v>8.3961678739759124E-6</v>
      </c>
      <c r="BJ147" s="8">
        <f t="shared" si="385"/>
        <v>0.3514373032661291</v>
      </c>
      <c r="BK147" s="8">
        <f t="shared" si="386"/>
        <v>0.27587760103804687</v>
      </c>
      <c r="BL147" s="8">
        <f t="shared" si="387"/>
        <v>0.34489948210507393</v>
      </c>
      <c r="BM147" s="8">
        <f t="shared" si="388"/>
        <v>0.43394432002286781</v>
      </c>
      <c r="BN147" s="8">
        <f t="shared" si="389"/>
        <v>0.56553074042599649</v>
      </c>
    </row>
    <row r="148" spans="1:66" x14ac:dyDescent="0.25">
      <c r="A148" t="s">
        <v>291</v>
      </c>
      <c r="B148" t="s">
        <v>316</v>
      </c>
      <c r="C148" t="s">
        <v>300</v>
      </c>
      <c r="D148" s="11">
        <v>44204</v>
      </c>
      <c r="E148">
        <f>VLOOKUP(A148,home!$A$2:$E$405,3,FALSE)</f>
        <v>1.5840000000000001</v>
      </c>
      <c r="F148">
        <f>VLOOKUP(B148,home!$B$2:$E$405,3,FALSE)</f>
        <v>1.1924999999999999</v>
      </c>
      <c r="G148">
        <f>VLOOKUP(C148,away!$B$2:$E$405,4,FALSE)</f>
        <v>0.82</v>
      </c>
      <c r="H148">
        <f>VLOOKUP(A148,away!$A$2:$E$405,3,FALSE)</f>
        <v>1.5840000000000001</v>
      </c>
      <c r="I148">
        <f>VLOOKUP(C148,away!$B$2:$E$405,3,FALSE)</f>
        <v>1.2625999999999999</v>
      </c>
      <c r="J148">
        <f>VLOOKUP(B148,home!$B$2:$E$405,4,FALSE)</f>
        <v>1.0249999999999999</v>
      </c>
      <c r="K148" s="3">
        <f t="shared" si="334"/>
        <v>1.5489143999999999</v>
      </c>
      <c r="L148" s="3">
        <f t="shared" si="335"/>
        <v>2.0499573599999996</v>
      </c>
      <c r="M148" s="5">
        <f t="shared" si="336"/>
        <v>2.7354567560980078E-2</v>
      </c>
      <c r="N148" s="5">
        <f t="shared" si="337"/>
        <v>4.236988360097492E-2</v>
      </c>
      <c r="O148" s="5">
        <f t="shared" si="338"/>
        <v>5.6075697101248351E-2</v>
      </c>
      <c r="P148" s="5">
        <f t="shared" si="339"/>
        <v>8.6856454730161819E-2</v>
      </c>
      <c r="Q148" s="5">
        <f t="shared" si="340"/>
        <v>3.2813661417936957E-2</v>
      </c>
      <c r="R148" s="5">
        <f t="shared" si="341"/>
        <v>5.7476393994917357E-2</v>
      </c>
      <c r="S148" s="5">
        <f t="shared" si="342"/>
        <v>6.8946837776498557E-2</v>
      </c>
      <c r="T148" s="5">
        <f t="shared" si="343"/>
        <v>6.726660673224788E-2</v>
      </c>
      <c r="U148" s="5">
        <f t="shared" si="344"/>
        <v>8.9026014318801028E-2</v>
      </c>
      <c r="V148" s="5">
        <f t="shared" si="345"/>
        <v>2.4324509287048324E-2</v>
      </c>
      <c r="W148" s="5">
        <f t="shared" si="346"/>
        <v>1.6941850895655652E-2</v>
      </c>
      <c r="X148" s="5">
        <f t="shared" si="347"/>
        <v>3.4730071935571885E-2</v>
      </c>
      <c r="Y148" s="5">
        <f t="shared" si="348"/>
        <v>3.559758328882752E-2</v>
      </c>
      <c r="Z148" s="5">
        <f t="shared" si="349"/>
        <v>3.9274718965380213E-2</v>
      </c>
      <c r="AA148" s="5">
        <f t="shared" si="350"/>
        <v>6.0833177761430504E-2</v>
      </c>
      <c r="AB148" s="5">
        <f t="shared" si="351"/>
        <v>4.7112692516219738E-2</v>
      </c>
      <c r="AC148" s="5">
        <f t="shared" si="352"/>
        <v>4.8272117513238266E-3</v>
      </c>
      <c r="AD148" s="5">
        <f t="shared" si="353"/>
        <v>6.5603692037334831E-3</v>
      </c>
      <c r="AE148" s="5">
        <f t="shared" si="354"/>
        <v>1.344847713351079E-2</v>
      </c>
      <c r="AF148" s="5">
        <f t="shared" si="355"/>
        <v>1.3784402340316073E-2</v>
      </c>
      <c r="AG148" s="5">
        <f t="shared" si="356"/>
        <v>9.4191456769107187E-3</v>
      </c>
      <c r="AH148" s="5">
        <f t="shared" si="357"/>
        <v>2.0127874801253182E-2</v>
      </c>
      <c r="AI148" s="5">
        <f t="shared" si="358"/>
        <v>3.1176355121058191E-2</v>
      </c>
      <c r="AJ148" s="5">
        <f t="shared" si="359"/>
        <v>2.4144752693260389E-2</v>
      </c>
      <c r="AK148" s="5">
        <f t="shared" si="360"/>
        <v>1.2466051710343262E-2</v>
      </c>
      <c r="AL148" s="5">
        <f t="shared" si="361"/>
        <v>6.1309614639982438E-4</v>
      </c>
      <c r="AM148" s="5">
        <f t="shared" si="362"/>
        <v>2.0322900657958652E-3</v>
      </c>
      <c r="AN148" s="5">
        <f t="shared" si="363"/>
        <v>4.1661079780331177E-3</v>
      </c>
      <c r="AO148" s="5">
        <f t="shared" si="364"/>
        <v>4.2701718560618539E-3</v>
      </c>
      <c r="AP148" s="5">
        <f t="shared" si="365"/>
        <v>2.917890074932952E-3</v>
      </c>
      <c r="AQ148" s="5">
        <f t="shared" si="366"/>
        <v>1.4953875586949388E-3</v>
      </c>
      <c r="AR148" s="5">
        <f t="shared" si="367"/>
        <v>8.2522570179975E-3</v>
      </c>
      <c r="AS148" s="5">
        <f t="shared" si="368"/>
        <v>1.2782039727677386E-2</v>
      </c>
      <c r="AT148" s="5">
        <f t="shared" si="369"/>
        <v>9.8991426977857906E-3</v>
      </c>
      <c r="AU148" s="5">
        <f t="shared" si="370"/>
        <v>5.1109748907517518E-3</v>
      </c>
      <c r="AV148" s="5">
        <f t="shared" si="371"/>
        <v>1.9791156515809533E-3</v>
      </c>
      <c r="AW148" s="5">
        <f t="shared" si="372"/>
        <v>5.407522443342377E-5</v>
      </c>
      <c r="AX148" s="5">
        <f t="shared" si="373"/>
        <v>5.2464055798136103E-4</v>
      </c>
      <c r="AY148" s="5">
        <f t="shared" si="374"/>
        <v>1.0754907731883975E-3</v>
      </c>
      <c r="AZ148" s="5">
        <f t="shared" si="375"/>
        <v>1.1023551130548233E-3</v>
      </c>
      <c r="BA148" s="5">
        <f t="shared" si="376"/>
        <v>7.5326032578012223E-4</v>
      </c>
      <c r="BB148" s="5">
        <f t="shared" si="377"/>
        <v>3.8603788720723974E-4</v>
      </c>
      <c r="BC148" s="5">
        <f t="shared" si="378"/>
        <v>1.5827224162386617E-4</v>
      </c>
      <c r="BD148" s="5">
        <f t="shared" si="379"/>
        <v>2.8194625017759359E-3</v>
      </c>
      <c r="BE148" s="5">
        <f t="shared" si="380"/>
        <v>4.3671060692607724E-3</v>
      </c>
      <c r="BF148" s="5">
        <f t="shared" si="381"/>
        <v>3.3821367385027043E-3</v>
      </c>
      <c r="BG148" s="5">
        <f t="shared" si="382"/>
        <v>1.7462134323452904E-3</v>
      </c>
      <c r="BH148" s="5">
        <f t="shared" si="383"/>
        <v>6.7618378270826139E-4</v>
      </c>
      <c r="BI148" s="5">
        <f t="shared" si="384"/>
        <v>2.0947015961665945E-4</v>
      </c>
      <c r="BJ148" s="8">
        <f t="shared" si="385"/>
        <v>0.29181395665804039</v>
      </c>
      <c r="BK148" s="8">
        <f t="shared" si="386"/>
        <v>0.21399816802560082</v>
      </c>
      <c r="BL148" s="8">
        <f t="shared" si="387"/>
        <v>0.44966311268853493</v>
      </c>
      <c r="BM148" s="8">
        <f t="shared" si="388"/>
        <v>0.69078188238258198</v>
      </c>
      <c r="BN148" s="8">
        <f t="shared" si="389"/>
        <v>0.30294665840621948</v>
      </c>
    </row>
    <row r="149" spans="1:66" x14ac:dyDescent="0.25">
      <c r="A149" t="s">
        <v>291</v>
      </c>
      <c r="B149" t="s">
        <v>293</v>
      </c>
      <c r="C149" t="s">
        <v>296</v>
      </c>
      <c r="D149" s="11">
        <v>44204</v>
      </c>
      <c r="E149">
        <f>VLOOKUP(A149,home!$A$2:$E$405,3,FALSE)</f>
        <v>1.5840000000000001</v>
      </c>
      <c r="F149">
        <f>VLOOKUP(B149,home!$B$2:$E$405,3,FALSE)</f>
        <v>0.63129999999999997</v>
      </c>
      <c r="G149">
        <f>VLOOKUP(C149,away!$B$2:$E$405,4,FALSE)</f>
        <v>0.82</v>
      </c>
      <c r="H149">
        <f>VLOOKUP(A149,away!$A$2:$E$405,3,FALSE)</f>
        <v>1.5840000000000001</v>
      </c>
      <c r="I149">
        <f>VLOOKUP(C149,away!$B$2:$E$405,3,FALSE)</f>
        <v>1.1223000000000001</v>
      </c>
      <c r="J149">
        <f>VLOOKUP(B149,home!$B$2:$E$405,4,FALSE)</f>
        <v>0.92249999999999999</v>
      </c>
      <c r="K149" s="3">
        <f t="shared" si="334"/>
        <v>0.81998294399999994</v>
      </c>
      <c r="L149" s="3">
        <f t="shared" si="335"/>
        <v>1.6399496520000003</v>
      </c>
      <c r="M149" s="5">
        <f t="shared" si="336"/>
        <v>8.5440709818838848E-2</v>
      </c>
      <c r="N149" s="5">
        <f t="shared" si="337"/>
        <v>7.0059924774701174E-2</v>
      </c>
      <c r="O149" s="5">
        <f t="shared" si="338"/>
        <v>0.14011846233403777</v>
      </c>
      <c r="P149" s="5">
        <f t="shared" si="339"/>
        <v>0.11489474925341739</v>
      </c>
      <c r="Q149" s="5">
        <f t="shared" si="340"/>
        <v>2.8723971686588998E-2</v>
      </c>
      <c r="R149" s="5">
        <f t="shared" si="341"/>
        <v>0.11489361177174021</v>
      </c>
      <c r="S149" s="5">
        <f t="shared" si="342"/>
        <v>3.8625625401507983E-2</v>
      </c>
      <c r="T149" s="5">
        <f t="shared" si="343"/>
        <v>4.7105867371479496E-2</v>
      </c>
      <c r="U149" s="5">
        <f t="shared" si="344"/>
        <v>9.4210802027384577E-2</v>
      </c>
      <c r="V149" s="5">
        <f t="shared" si="345"/>
        <v>5.7712295522726192E-3</v>
      </c>
      <c r="W149" s="5">
        <f t="shared" si="346"/>
        <v>7.8510556223139634E-3</v>
      </c>
      <c r="X149" s="5">
        <f t="shared" si="347"/>
        <v>1.2875335935646432E-2</v>
      </c>
      <c r="Y149" s="5">
        <f t="shared" si="348"/>
        <v>1.0557451343523231E-2</v>
      </c>
      <c r="Z149" s="5">
        <f t="shared" si="349"/>
        <v>6.2806579547362823E-2</v>
      </c>
      <c r="AA149" s="5">
        <f t="shared" si="350"/>
        <v>5.1500323999816751E-2</v>
      </c>
      <c r="AB149" s="5">
        <f t="shared" si="351"/>
        <v>2.1114693645161796E-2</v>
      </c>
      <c r="AC149" s="5">
        <f t="shared" si="352"/>
        <v>4.8504686297830198E-4</v>
      </c>
      <c r="AD149" s="5">
        <f t="shared" si="353"/>
        <v>1.6094329256731885E-3</v>
      </c>
      <c r="AE149" s="5">
        <f t="shared" si="354"/>
        <v>2.6393889663750879E-3</v>
      </c>
      <c r="AF149" s="5">
        <f t="shared" si="355"/>
        <v>2.1642325084497331E-3</v>
      </c>
      <c r="AG149" s="5">
        <f t="shared" si="356"/>
        <v>1.1830774496930758E-3</v>
      </c>
      <c r="AH149" s="5">
        <f t="shared" si="357"/>
        <v>2.5749907068002006E-2</v>
      </c>
      <c r="AI149" s="5">
        <f t="shared" si="358"/>
        <v>2.1114484605346689E-2</v>
      </c>
      <c r="AJ149" s="5">
        <f t="shared" si="359"/>
        <v>8.656758623867427E-3</v>
      </c>
      <c r="AK149" s="5">
        <f t="shared" si="360"/>
        <v>2.3661314739654004E-3</v>
      </c>
      <c r="AL149" s="5">
        <f t="shared" si="361"/>
        <v>2.6090297150485949E-5</v>
      </c>
      <c r="AM149" s="5">
        <f t="shared" si="362"/>
        <v>2.6394150971280691E-4</v>
      </c>
      <c r="AN149" s="5">
        <f t="shared" si="363"/>
        <v>4.3285078700187245E-4</v>
      </c>
      <c r="AO149" s="5">
        <f t="shared" si="364"/>
        <v>3.5492674875582349E-4</v>
      </c>
      <c r="AP149" s="5">
        <f t="shared" si="365"/>
        <v>1.9402066603586808E-4</v>
      </c>
      <c r="AQ149" s="5">
        <f t="shared" si="366"/>
        <v>7.9546030936582547E-5</v>
      </c>
      <c r="AR149" s="5">
        <f t="shared" si="367"/>
        <v>8.4457102270404424E-3</v>
      </c>
      <c r="AS149" s="5">
        <f t="shared" si="368"/>
        <v>6.9253383361395299E-3</v>
      </c>
      <c r="AT149" s="5">
        <f t="shared" si="369"/>
        <v>2.8393296585318764E-3</v>
      </c>
      <c r="AU149" s="5">
        <f t="shared" si="370"/>
        <v>7.7606729746316084E-4</v>
      </c>
      <c r="AV149" s="5">
        <f t="shared" si="371"/>
        <v>1.5909048682899153E-4</v>
      </c>
      <c r="AW149" s="5">
        <f t="shared" si="372"/>
        <v>9.7456735248473313E-7</v>
      </c>
      <c r="AX149" s="5">
        <f t="shared" si="373"/>
        <v>3.6071256029685321E-5</v>
      </c>
      <c r="AY149" s="5">
        <f t="shared" si="374"/>
        <v>5.9155043773085354E-5</v>
      </c>
      <c r="AZ149" s="5">
        <f t="shared" si="375"/>
        <v>4.8505646724858058E-5</v>
      </c>
      <c r="BA149" s="5">
        <f t="shared" si="376"/>
        <v>2.6515606155488639E-5</v>
      </c>
      <c r="BB149" s="5">
        <f t="shared" si="377"/>
        <v>1.0871064771815668E-5</v>
      </c>
      <c r="BC149" s="5">
        <f t="shared" si="378"/>
        <v>3.5655997778817115E-6</v>
      </c>
      <c r="BD149" s="5">
        <f t="shared" si="379"/>
        <v>2.3084232579546394E-3</v>
      </c>
      <c r="BE149" s="5">
        <f t="shared" si="380"/>
        <v>1.8928676990557162E-3</v>
      </c>
      <c r="BF149" s="5">
        <f t="shared" si="381"/>
        <v>7.7605961423710612E-4</v>
      </c>
      <c r="BG149" s="5">
        <f t="shared" si="382"/>
        <v>2.1211854906721549E-4</v>
      </c>
      <c r="BH149" s="5">
        <f t="shared" si="383"/>
        <v>4.3483398085285944E-5</v>
      </c>
      <c r="BI149" s="5">
        <f t="shared" si="384"/>
        <v>7.1311289554193477E-6</v>
      </c>
      <c r="BJ149" s="8">
        <f t="shared" si="385"/>
        <v>0.18627970854412013</v>
      </c>
      <c r="BK149" s="8">
        <f t="shared" si="386"/>
        <v>0.24530260622993869</v>
      </c>
      <c r="BL149" s="8">
        <f t="shared" si="387"/>
        <v>0.50411079520268198</v>
      </c>
      <c r="BM149" s="8">
        <f t="shared" si="388"/>
        <v>0.4443100794083587</v>
      </c>
      <c r="BN149" s="8">
        <f t="shared" si="389"/>
        <v>0.55413142963932438</v>
      </c>
    </row>
    <row r="150" spans="1:66" x14ac:dyDescent="0.25">
      <c r="A150" t="s">
        <v>291</v>
      </c>
      <c r="B150" t="s">
        <v>318</v>
      </c>
      <c r="C150" t="s">
        <v>305</v>
      </c>
      <c r="D150" s="11">
        <v>44204</v>
      </c>
      <c r="E150">
        <f>VLOOKUP(A150,home!$A$2:$E$405,3,FALSE)</f>
        <v>1.5840000000000001</v>
      </c>
      <c r="F150">
        <f>VLOOKUP(B150,home!$B$2:$E$405,3,FALSE)</f>
        <v>0.63129999999999997</v>
      </c>
      <c r="G150">
        <f>VLOOKUP(C150,away!$B$2:$E$405,4,FALSE)</f>
        <v>0.61499999999999999</v>
      </c>
      <c r="H150">
        <f>VLOOKUP(A150,away!$A$2:$E$405,3,FALSE)</f>
        <v>1.5840000000000001</v>
      </c>
      <c r="I150">
        <f>VLOOKUP(C150,away!$B$2:$E$405,3,FALSE)</f>
        <v>0.84179999999999999</v>
      </c>
      <c r="J150">
        <f>VLOOKUP(B150,home!$B$2:$E$405,4,FALSE)</f>
        <v>1.1531</v>
      </c>
      <c r="K150" s="3">
        <f t="shared" si="334"/>
        <v>0.61498720799999995</v>
      </c>
      <c r="L150" s="3">
        <f t="shared" si="335"/>
        <v>1.53755645472</v>
      </c>
      <c r="M150" s="5">
        <f t="shared" si="336"/>
        <v>0.11618823788364943</v>
      </c>
      <c r="N150" s="5">
        <f t="shared" si="337"/>
        <v>7.1454280018505387E-2</v>
      </c>
      <c r="O150" s="5">
        <f t="shared" si="338"/>
        <v>0.17864597512054803</v>
      </c>
      <c r="P150" s="5">
        <f t="shared" si="339"/>
        <v>0.10986498945982329</v>
      </c>
      <c r="Q150" s="5">
        <f t="shared" si="340"/>
        <v>2.1971734084115402E-2</v>
      </c>
      <c r="R150" s="5">
        <f t="shared" si="341"/>
        <v>0.13733913607817358</v>
      </c>
      <c r="S150" s="5">
        <f t="shared" si="342"/>
        <v>2.5971466924849699E-2</v>
      </c>
      <c r="T150" s="5">
        <f t="shared" si="343"/>
        <v>3.3782781562423071E-2</v>
      </c>
      <c r="U150" s="5">
        <f t="shared" si="344"/>
        <v>8.4461811845848042E-2</v>
      </c>
      <c r="V150" s="5">
        <f t="shared" si="345"/>
        <v>2.728670677407413E-3</v>
      </c>
      <c r="W150" s="5">
        <f t="shared" si="346"/>
        <v>4.5041117997695231E-3</v>
      </c>
      <c r="X150" s="5">
        <f t="shared" si="347"/>
        <v>6.9253261705161471E-3</v>
      </c>
      <c r="Y150" s="5">
        <f t="shared" si="348"/>
        <v>5.3240399772592215E-3</v>
      </c>
      <c r="Z150" s="5">
        <f t="shared" si="349"/>
        <v>7.0388891720888094E-2</v>
      </c>
      <c r="AA150" s="5">
        <f t="shared" si="350"/>
        <v>4.3288267993643277E-2</v>
      </c>
      <c r="AB150" s="5">
        <f t="shared" si="351"/>
        <v>1.3310865536283219E-2</v>
      </c>
      <c r="AC150" s="5">
        <f t="shared" si="352"/>
        <v>1.6126060857860804E-4</v>
      </c>
      <c r="AD150" s="5">
        <f t="shared" si="353"/>
        <v>6.9249278506502835E-4</v>
      </c>
      <c r="AE150" s="5">
        <f t="shared" si="354"/>
        <v>1.0647467515237641E-3</v>
      </c>
      <c r="AF150" s="5">
        <f t="shared" si="355"/>
        <v>8.185541202237578E-4</v>
      </c>
      <c r="AG150" s="5">
        <f t="shared" si="356"/>
        <v>4.195243903625633E-4</v>
      </c>
      <c r="AH150" s="5">
        <f t="shared" si="357"/>
        <v>2.7056723701509661E-2</v>
      </c>
      <c r="AI150" s="5">
        <f t="shared" si="358"/>
        <v>1.663953896681885E-2</v>
      </c>
      <c r="AJ150" s="5">
        <f t="shared" si="359"/>
        <v>5.1165518058055642E-3</v>
      </c>
      <c r="AK150" s="5">
        <f t="shared" si="360"/>
        <v>1.0488713032132406E-3</v>
      </c>
      <c r="AL150" s="5">
        <f t="shared" si="361"/>
        <v>6.0993764547888586E-6</v>
      </c>
      <c r="AM150" s="5">
        <f t="shared" si="362"/>
        <v>8.5174840889457195E-5</v>
      </c>
      <c r="AN150" s="5">
        <f t="shared" si="363"/>
        <v>1.3096112638933392E-4</v>
      </c>
      <c r="AO150" s="5">
        <f t="shared" si="364"/>
        <v>1.0068006259866104E-4</v>
      </c>
      <c r="AP150" s="5">
        <f t="shared" si="365"/>
        <v>5.1600426703394997E-5</v>
      </c>
      <c r="AQ150" s="5">
        <f t="shared" si="366"/>
        <v>1.9834642286027803E-5</v>
      </c>
      <c r="AR150" s="5">
        <f t="shared" si="367"/>
        <v>8.3202480341663543E-3</v>
      </c>
      <c r="AS150" s="5">
        <f t="shared" si="368"/>
        <v>5.1168461083994548E-3</v>
      </c>
      <c r="AT150" s="5">
        <f t="shared" si="369"/>
        <v>1.5733974509851225E-3</v>
      </c>
      <c r="AU150" s="5">
        <f t="shared" si="370"/>
        <v>3.2253976848521914E-4</v>
      </c>
      <c r="AV150" s="5">
        <f t="shared" si="371"/>
        <v>4.9589457922422816E-5</v>
      </c>
      <c r="AW150" s="5">
        <f t="shared" si="372"/>
        <v>1.6020648478202844E-7</v>
      </c>
      <c r="AX150" s="5">
        <f t="shared" si="373"/>
        <v>8.7302395984085839E-6</v>
      </c>
      <c r="AY150" s="5">
        <f t="shared" si="374"/>
        <v>1.342323624578526E-5</v>
      </c>
      <c r="AZ150" s="5">
        <f t="shared" si="375"/>
        <v>1.0319491766469294E-5</v>
      </c>
      <c r="BA150" s="5">
        <f t="shared" si="376"/>
        <v>5.2889337249882539E-6</v>
      </c>
      <c r="BB150" s="5">
        <f t="shared" si="377"/>
        <v>2.0330085468604958E-6</v>
      </c>
      <c r="BC150" s="5">
        <f t="shared" si="378"/>
        <v>6.2517308274525626E-7</v>
      </c>
      <c r="BD150" s="5">
        <f t="shared" si="379"/>
        <v>2.1321418449673142E-3</v>
      </c>
      <c r="BE150" s="5">
        <f t="shared" si="380"/>
        <v>1.3112399602964173E-3</v>
      </c>
      <c r="BF150" s="5">
        <f t="shared" si="381"/>
        <v>4.0319790110036224E-4</v>
      </c>
      <c r="BG150" s="5">
        <f t="shared" si="382"/>
        <v>8.2653850489723972E-5</v>
      </c>
      <c r="BH150" s="5">
        <f t="shared" si="383"/>
        <v>1.270776518578119E-5</v>
      </c>
      <c r="BI150" s="5">
        <f t="shared" si="384"/>
        <v>1.5630226063046354E-6</v>
      </c>
      <c r="BJ150" s="8">
        <f t="shared" si="385"/>
        <v>0.14738626284159601</v>
      </c>
      <c r="BK150" s="8">
        <f t="shared" si="386"/>
        <v>0.25493414816700899</v>
      </c>
      <c r="BL150" s="8">
        <f t="shared" si="387"/>
        <v>0.52623386751644807</v>
      </c>
      <c r="BM150" s="8">
        <f t="shared" si="388"/>
        <v>0.36346555457136492</v>
      </c>
      <c r="BN150" s="8">
        <f t="shared" si="389"/>
        <v>0.63546435264481504</v>
      </c>
    </row>
    <row r="151" spans="1:66" x14ac:dyDescent="0.25">
      <c r="A151" t="s">
        <v>291</v>
      </c>
      <c r="B151" t="s">
        <v>311</v>
      </c>
      <c r="C151" t="s">
        <v>294</v>
      </c>
      <c r="D151" s="11">
        <v>44204</v>
      </c>
      <c r="E151">
        <f>VLOOKUP(A151,home!$A$2:$E$405,3,FALSE)</f>
        <v>1.5840000000000001</v>
      </c>
      <c r="F151">
        <f>VLOOKUP(B151,home!$B$2:$E$405,3,FALSE)</f>
        <v>0.91190000000000004</v>
      </c>
      <c r="G151">
        <f>VLOOKUP(C151,away!$B$2:$E$405,4,FALSE)</f>
        <v>1.1531</v>
      </c>
      <c r="H151">
        <f>VLOOKUP(A151,away!$A$2:$E$405,3,FALSE)</f>
        <v>1.5840000000000001</v>
      </c>
      <c r="I151">
        <f>VLOOKUP(C151,away!$B$2:$E$405,3,FALSE)</f>
        <v>0.89439999999999997</v>
      </c>
      <c r="J151">
        <f>VLOOKUP(B151,home!$B$2:$E$405,4,FALSE)</f>
        <v>0.71750000000000003</v>
      </c>
      <c r="K151" s="3">
        <f t="shared" si="334"/>
        <v>1.6655948337600002</v>
      </c>
      <c r="L151" s="3">
        <f t="shared" si="335"/>
        <v>1.0165034880000001</v>
      </c>
      <c r="M151" s="5">
        <f t="shared" si="336"/>
        <v>6.8419437430677452E-2</v>
      </c>
      <c r="N151" s="5">
        <f t="shared" si="337"/>
        <v>0.11395906151330194</v>
      </c>
      <c r="O151" s="5">
        <f t="shared" si="338"/>
        <v>6.95485967952814E-2</v>
      </c>
      <c r="P151" s="5">
        <f t="shared" si="339"/>
        <v>0.11583978351747801</v>
      </c>
      <c r="Q151" s="5">
        <f t="shared" si="340"/>
        <v>9.4904812058346902E-2</v>
      </c>
      <c r="R151" s="5">
        <f t="shared" si="341"/>
        <v>3.5348195613954581E-2</v>
      </c>
      <c r="S151" s="5">
        <f t="shared" si="342"/>
        <v>4.9031590836201143E-2</v>
      </c>
      <c r="T151" s="5">
        <f t="shared" si="343"/>
        <v>9.6471072485294088E-2</v>
      </c>
      <c r="U151" s="5">
        <f t="shared" si="344"/>
        <v>5.8875771997340655E-2</v>
      </c>
      <c r="V151" s="5">
        <f t="shared" si="345"/>
        <v>9.2238389837648732E-3</v>
      </c>
      <c r="W151" s="5">
        <f t="shared" si="346"/>
        <v>5.2690988221115453E-2</v>
      </c>
      <c r="X151" s="5">
        <f t="shared" si="347"/>
        <v>5.3560573312930786E-2</v>
      </c>
      <c r="Y151" s="5">
        <f t="shared" si="348"/>
        <v>2.7222254795936929E-2</v>
      </c>
      <c r="Z151" s="5">
        <f t="shared" si="349"/>
        <v>1.1977188045363713E-2</v>
      </c>
      <c r="AA151" s="5">
        <f t="shared" si="350"/>
        <v>1.9949142531329834E-2</v>
      </c>
      <c r="AB151" s="5">
        <f t="shared" si="351"/>
        <v>1.6613594369062436E-2</v>
      </c>
      <c r="AC151" s="5">
        <f t="shared" si="352"/>
        <v>9.7604528698623484E-4</v>
      </c>
      <c r="AD151" s="5">
        <f t="shared" si="353"/>
        <v>2.1940459441699724E-2</v>
      </c>
      <c r="AE151" s="5">
        <f t="shared" si="354"/>
        <v>2.2302553550810306E-2</v>
      </c>
      <c r="AF151" s="5">
        <f t="shared" si="355"/>
        <v>1.1335311737852731E-2</v>
      </c>
      <c r="AG151" s="5">
        <f t="shared" si="356"/>
        <v>3.8407946396982143E-3</v>
      </c>
      <c r="AH151" s="5">
        <f t="shared" si="357"/>
        <v>3.0437133561360299E-3</v>
      </c>
      <c r="AI151" s="5">
        <f t="shared" si="358"/>
        <v>5.0695932414264828E-3</v>
      </c>
      <c r="AJ151" s="5">
        <f t="shared" si="359"/>
        <v>4.2219441560922824E-3</v>
      </c>
      <c r="AK151" s="5">
        <f t="shared" si="360"/>
        <v>2.344016124936843E-3</v>
      </c>
      <c r="AL151" s="5">
        <f t="shared" si="361"/>
        <v>6.6101025669670229E-5</v>
      </c>
      <c r="AM151" s="5">
        <f t="shared" si="362"/>
        <v>7.3087831792831761E-3</v>
      </c>
      <c r="AN151" s="5">
        <f t="shared" si="363"/>
        <v>7.4294035947770794E-3</v>
      </c>
      <c r="AO151" s="5">
        <f t="shared" si="364"/>
        <v>3.7760073339253197E-3</v>
      </c>
      <c r="AP151" s="5">
        <f t="shared" si="365"/>
        <v>1.2794415418828896E-3</v>
      </c>
      <c r="AQ151" s="5">
        <f t="shared" si="366"/>
        <v>3.2513919750401396E-4</v>
      </c>
      <c r="AR151" s="5">
        <f t="shared" si="367"/>
        <v>6.1878904859689226E-4</v>
      </c>
      <c r="AS151" s="5">
        <f t="shared" si="368"/>
        <v>1.0306518425302494E-3</v>
      </c>
      <c r="AT151" s="5">
        <f t="shared" si="369"/>
        <v>8.5832419216180442E-4</v>
      </c>
      <c r="AU151" s="5">
        <f t="shared" si="370"/>
        <v>4.7654011338530908E-4</v>
      </c>
      <c r="AV151" s="5">
        <f t="shared" si="371"/>
        <v>1.9843068773349381E-4</v>
      </c>
      <c r="AW151" s="5">
        <f t="shared" si="372"/>
        <v>3.1087366687508507E-6</v>
      </c>
      <c r="AX151" s="5">
        <f t="shared" si="373"/>
        <v>2.028911917414342E-3</v>
      </c>
      <c r="AY151" s="5">
        <f t="shared" si="374"/>
        <v>2.0623960408964466E-3</v>
      </c>
      <c r="AZ151" s="5">
        <f t="shared" si="375"/>
        <v>1.0482163846043144E-3</v>
      </c>
      <c r="BA151" s="5">
        <f t="shared" si="376"/>
        <v>3.551718703763451E-4</v>
      </c>
      <c r="BB151" s="5">
        <f t="shared" si="377"/>
        <v>9.0258361269259681E-5</v>
      </c>
      <c r="BC151" s="5">
        <f t="shared" si="378"/>
        <v>1.8349587810273319E-5</v>
      </c>
      <c r="BD151" s="5">
        <f t="shared" si="379"/>
        <v>1.048335377058237E-4</v>
      </c>
      <c r="BE151" s="5">
        <f t="shared" si="380"/>
        <v>1.7461019880760415E-4</v>
      </c>
      <c r="BF151" s="5">
        <f t="shared" si="381"/>
        <v>1.4541492252787602E-4</v>
      </c>
      <c r="BG151" s="5">
        <f t="shared" si="382"/>
        <v>8.0734114571347001E-5</v>
      </c>
      <c r="BH151" s="5">
        <f t="shared" si="383"/>
        <v>3.3617581034555864E-5</v>
      </c>
      <c r="BI151" s="5">
        <f t="shared" si="384"/>
        <v>1.1198653858932882E-5</v>
      </c>
      <c r="BJ151" s="8">
        <f t="shared" si="385"/>
        <v>0.5239499607667305</v>
      </c>
      <c r="BK151" s="8">
        <f t="shared" si="386"/>
        <v>0.2456191931216738</v>
      </c>
      <c r="BL151" s="8">
        <f t="shared" si="387"/>
        <v>0.21874771307847443</v>
      </c>
      <c r="BM151" s="8">
        <f t="shared" si="388"/>
        <v>0.50021488077897458</v>
      </c>
      <c r="BN151" s="8">
        <f t="shared" si="389"/>
        <v>0.49801988692904026</v>
      </c>
    </row>
    <row r="152" spans="1:66" x14ac:dyDescent="0.25">
      <c r="A152" t="s">
        <v>339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0.75060000000000004</v>
      </c>
      <c r="H152">
        <f>VLOOKUP(A152,away!$A$2:$E$405,3,FALSE)</f>
        <v>1.3068</v>
      </c>
      <c r="I152">
        <f>VLOOKUP(C152,away!$B$2:$E$405,3,FALSE)</f>
        <v>0.76519999999999999</v>
      </c>
      <c r="J152">
        <f>VLOOKUP(B152,home!$B$2:$E$405,4,FALSE)</f>
        <v>1.1257999999999999</v>
      </c>
      <c r="K152" s="3">
        <f t="shared" si="334"/>
        <v>0.85778312796000011</v>
      </c>
      <c r="L152" s="3">
        <f t="shared" si="335"/>
        <v>1.1257587506879998</v>
      </c>
      <c r="M152" s="5">
        <f t="shared" si="336"/>
        <v>0.13758107783844792</v>
      </c>
      <c r="N152" s="5">
        <f t="shared" si="337"/>
        <v>0.11801472729637209</v>
      </c>
      <c r="O152" s="5">
        <f t="shared" si="338"/>
        <v>0.15488310230571958</v>
      </c>
      <c r="P152" s="5">
        <f t="shared" si="339"/>
        <v>0.13285611196394884</v>
      </c>
      <c r="Q152" s="5">
        <f t="shared" si="340"/>
        <v>5.0615520962814228E-2</v>
      </c>
      <c r="R152" s="5">
        <f t="shared" si="341"/>
        <v>8.718050387718429E-2</v>
      </c>
      <c r="S152" s="5">
        <f t="shared" si="342"/>
        <v>3.2073354060547822E-2</v>
      </c>
      <c r="T152" s="5">
        <f t="shared" si="343"/>
        <v>5.6980865644520012E-2</v>
      </c>
      <c r="U152" s="5">
        <f t="shared" si="344"/>
        <v>7.4781965312900059E-2</v>
      </c>
      <c r="V152" s="5">
        <f t="shared" si="345"/>
        <v>3.4413171613057302E-3</v>
      </c>
      <c r="W152" s="5">
        <f t="shared" si="346"/>
        <v>1.4472379964935916E-2</v>
      </c>
      <c r="X152" s="5">
        <f t="shared" si="347"/>
        <v>1.6292408388808296E-2</v>
      </c>
      <c r="Y152" s="5">
        <f t="shared" si="348"/>
        <v>9.1706606567417605E-3</v>
      </c>
      <c r="Z152" s="5">
        <f t="shared" si="349"/>
        <v>3.2714738376376416E-2</v>
      </c>
      <c r="AA152" s="5">
        <f t="shared" si="350"/>
        <v>2.806215061488122E-2</v>
      </c>
      <c r="AB152" s="5">
        <f t="shared" si="351"/>
        <v>1.2035619665858727E-2</v>
      </c>
      <c r="AC152" s="5">
        <f t="shared" si="352"/>
        <v>2.0769572080196942E-4</v>
      </c>
      <c r="AD152" s="5">
        <f t="shared" si="353"/>
        <v>3.1035408388370915E-3</v>
      </c>
      <c r="AE152" s="5">
        <f t="shared" si="354"/>
        <v>3.4938382574384308E-3</v>
      </c>
      <c r="AF152" s="5">
        <f t="shared" si="355"/>
        <v>1.9666094958999138E-3</v>
      </c>
      <c r="AG152" s="5">
        <f t="shared" si="356"/>
        <v>7.3797594973181422E-4</v>
      </c>
      <c r="AH152" s="5">
        <f t="shared" si="357"/>
        <v>9.2072257509185733E-3</v>
      </c>
      <c r="AI152" s="5">
        <f t="shared" si="358"/>
        <v>7.8978029044567948E-3</v>
      </c>
      <c r="AJ152" s="5">
        <f t="shared" si="359"/>
        <v>3.3873010396982617E-3</v>
      </c>
      <c r="AK152" s="5">
        <f t="shared" si="360"/>
        <v>9.6852322705817857E-4</v>
      </c>
      <c r="AL152" s="5">
        <f t="shared" si="361"/>
        <v>8.0225119241181801E-6</v>
      </c>
      <c r="AM152" s="5">
        <f t="shared" si="362"/>
        <v>5.3243299369785675E-4</v>
      </c>
      <c r="AN152" s="5">
        <f t="shared" si="363"/>
        <v>5.9939110181037091E-4</v>
      </c>
      <c r="AO152" s="5">
        <f t="shared" si="364"/>
        <v>3.3738488897377353E-4</v>
      </c>
      <c r="AP152" s="5">
        <f t="shared" si="365"/>
        <v>1.2660466370404154E-4</v>
      </c>
      <c r="AQ152" s="5">
        <f t="shared" si="366"/>
        <v>3.5631577010684057E-5</v>
      </c>
      <c r="AR152" s="5">
        <f t="shared" si="367"/>
        <v>2.0730229917312929E-3</v>
      </c>
      <c r="AS152" s="5">
        <f t="shared" si="368"/>
        <v>1.7782041461802661E-3</v>
      </c>
      <c r="AT152" s="5">
        <f t="shared" si="369"/>
        <v>7.6265675733097485E-4</v>
      </c>
      <c r="AU152" s="5">
        <f t="shared" si="370"/>
        <v>2.1806469962106482E-4</v>
      </c>
      <c r="AV152" s="5">
        <f t="shared" si="371"/>
        <v>4.67630550346537E-5</v>
      </c>
      <c r="AW152" s="5">
        <f t="shared" si="372"/>
        <v>2.1519426927668364E-7</v>
      </c>
      <c r="AX152" s="5">
        <f t="shared" si="373"/>
        <v>7.6118673127209075E-5</v>
      </c>
      <c r="AY152" s="5">
        <f t="shared" si="374"/>
        <v>8.5691262363715107E-5</v>
      </c>
      <c r="AZ152" s="5">
        <f t="shared" si="375"/>
        <v>4.8233844231726787E-5</v>
      </c>
      <c r="BA152" s="5">
        <f t="shared" si="376"/>
        <v>1.8099890741062768E-5</v>
      </c>
      <c r="BB152" s="5">
        <f t="shared" si="377"/>
        <v>5.0940275970620307E-6</v>
      </c>
      <c r="BC152" s="5">
        <f t="shared" si="378"/>
        <v>1.1469292287277482E-6</v>
      </c>
      <c r="BD152" s="5">
        <f t="shared" si="379"/>
        <v>3.8895396221982036E-4</v>
      </c>
      <c r="BE152" s="5">
        <f t="shared" si="380"/>
        <v>3.3363814634535319E-4</v>
      </c>
      <c r="BF152" s="5">
        <f t="shared" si="381"/>
        <v>1.4309458638944668E-4</v>
      </c>
      <c r="BG152" s="5">
        <f t="shared" si="382"/>
        <v>4.091470730242735E-5</v>
      </c>
      <c r="BH152" s="5">
        <f t="shared" si="383"/>
        <v>8.7739864023609951E-6</v>
      </c>
      <c r="BI152" s="5">
        <f t="shared" si="384"/>
        <v>1.5052355001791452E-6</v>
      </c>
      <c r="BJ152" s="8">
        <f t="shared" si="385"/>
        <v>0.27671435730858596</v>
      </c>
      <c r="BK152" s="8">
        <f t="shared" si="386"/>
        <v>0.30625327051934015</v>
      </c>
      <c r="BL152" s="8">
        <f t="shared" si="387"/>
        <v>0.38419978697273349</v>
      </c>
      <c r="BM152" s="8">
        <f t="shared" si="388"/>
        <v>0.31866563286445465</v>
      </c>
      <c r="BN152" s="8">
        <f t="shared" si="389"/>
        <v>0.68113104424448689</v>
      </c>
    </row>
    <row r="153" spans="1:66" x14ac:dyDescent="0.25">
      <c r="A153" t="s">
        <v>340</v>
      </c>
      <c r="B153" t="s">
        <v>113</v>
      </c>
      <c r="C153" t="s">
        <v>110</v>
      </c>
      <c r="D153" s="11">
        <v>44235</v>
      </c>
      <c r="E153">
        <f>VLOOKUP(A153,home!$A$2:$E$405,3,FALSE)</f>
        <v>1.1721999999999999</v>
      </c>
      <c r="F153">
        <f>VLOOKUP(B153,home!$B$2:$E$405,3,FALSE)</f>
        <v>0.74650000000000005</v>
      </c>
      <c r="G153">
        <f>VLOOKUP(C153,away!$B$2:$E$405,4,FALSE)</f>
        <v>0.58979999999999999</v>
      </c>
      <c r="H153">
        <f>VLOOKUP(A153,away!$A$2:$E$405,3,FALSE)</f>
        <v>1.1721999999999999</v>
      </c>
      <c r="I153">
        <f>VLOOKUP(C153,away!$B$2:$E$405,3,FALSE)</f>
        <v>0.53320000000000001</v>
      </c>
      <c r="J153">
        <f>VLOOKUP(B153,home!$B$2:$E$405,4,FALSE)</f>
        <v>0.82579999999999998</v>
      </c>
      <c r="K153" s="3">
        <f t="shared" si="334"/>
        <v>0.51610289753999994</v>
      </c>
      <c r="L153" s="3">
        <f t="shared" si="335"/>
        <v>0.5161390716319999</v>
      </c>
      <c r="M153" s="5">
        <f t="shared" si="336"/>
        <v>0.35620745853370656</v>
      </c>
      <c r="N153" s="5">
        <f t="shared" si="337"/>
        <v>0.18383970147460532</v>
      </c>
      <c r="O153" s="5">
        <f t="shared" si="338"/>
        <v>0.18385258695598145</v>
      </c>
      <c r="P153" s="5">
        <f t="shared" si="339"/>
        <v>9.4886852848206804E-2</v>
      </c>
      <c r="Q153" s="5">
        <f t="shared" si="340"/>
        <v>4.7440101306966208E-2</v>
      </c>
      <c r="R153" s="5">
        <f t="shared" si="341"/>
        <v>4.7446751774300883E-2</v>
      </c>
      <c r="S153" s="5">
        <f t="shared" si="342"/>
        <v>6.3190106128738462E-3</v>
      </c>
      <c r="T153" s="5">
        <f t="shared" si="343"/>
        <v>2.4485689846705565E-2</v>
      </c>
      <c r="U153" s="5">
        <f t="shared" si="344"/>
        <v>2.4487406069577815E-2</v>
      </c>
      <c r="V153" s="5">
        <f t="shared" si="345"/>
        <v>1.8702928301581962E-4</v>
      </c>
      <c r="W153" s="5">
        <f t="shared" si="346"/>
        <v>8.1613245813721338E-3</v>
      </c>
      <c r="X153" s="5">
        <f t="shared" si="347"/>
        <v>4.2123784927168336E-3</v>
      </c>
      <c r="Y153" s="5">
        <f t="shared" si="348"/>
        <v>1.0870865622967345E-3</v>
      </c>
      <c r="Z153" s="5">
        <f t="shared" si="349"/>
        <v>8.1630408042472017E-3</v>
      </c>
      <c r="AA153" s="5">
        <f t="shared" si="350"/>
        <v>4.212969011809232E-3</v>
      </c>
      <c r="AB153" s="5">
        <f t="shared" si="351"/>
        <v>1.0871627571204874E-3</v>
      </c>
      <c r="AC153" s="5">
        <f t="shared" si="352"/>
        <v>3.1138139500362964E-6</v>
      </c>
      <c r="AD153" s="5">
        <f t="shared" si="353"/>
        <v>1.0530208160526462E-3</v>
      </c>
      <c r="AE153" s="5">
        <f t="shared" si="354"/>
        <v>5.4350518640658375E-4</v>
      </c>
      <c r="AF153" s="5">
        <f t="shared" si="355"/>
        <v>1.4026213116953557E-4</v>
      </c>
      <c r="AG153" s="5">
        <f t="shared" si="356"/>
        <v>2.4131588722323299E-5</v>
      </c>
      <c r="AH153" s="5">
        <f t="shared" si="357"/>
        <v>1.053316075599571E-3</v>
      </c>
      <c r="AI153" s="5">
        <f t="shared" si="358"/>
        <v>5.436194786424002E-4</v>
      </c>
      <c r="AJ153" s="5">
        <f t="shared" si="359"/>
        <v>1.4028179404326343E-4</v>
      </c>
      <c r="AK153" s="5">
        <f t="shared" si="360"/>
        <v>2.4133280125945922E-5</v>
      </c>
      <c r="AL153" s="5">
        <f t="shared" si="361"/>
        <v>3.3178418811332052E-8</v>
      </c>
      <c r="AM153" s="5">
        <f t="shared" si="362"/>
        <v>1.0869341886694122E-4</v>
      </c>
      <c r="AN153" s="5">
        <f t="shared" si="363"/>
        <v>5.6100920306491152E-5</v>
      </c>
      <c r="AO153" s="5">
        <f t="shared" si="364"/>
        <v>1.4477938462346573E-5</v>
      </c>
      <c r="AP153" s="5">
        <f t="shared" si="365"/>
        <v>2.4908765723669286E-6</v>
      </c>
      <c r="AQ153" s="5">
        <f t="shared" si="366"/>
        <v>3.2140968040284111E-7</v>
      </c>
      <c r="AR153" s="5">
        <f t="shared" si="367"/>
        <v>1.0873151627900484E-4</v>
      </c>
      <c r="AS153" s="5">
        <f t="shared" si="368"/>
        <v>5.6116650605512067E-5</v>
      </c>
      <c r="AT153" s="5">
        <f t="shared" si="369"/>
        <v>1.4480982988872285E-5</v>
      </c>
      <c r="AU153" s="5">
        <f t="shared" si="370"/>
        <v>2.4912257599281456E-6</v>
      </c>
      <c r="AV153" s="5">
        <f t="shared" si="371"/>
        <v>3.2143220828130102E-7</v>
      </c>
      <c r="AW153" s="5">
        <f t="shared" si="372"/>
        <v>2.4550266893205367E-10</v>
      </c>
      <c r="AX153" s="5">
        <f t="shared" si="373"/>
        <v>9.3494980701262054E-6</v>
      </c>
      <c r="AY153" s="5">
        <f t="shared" si="374"/>
        <v>4.8256412541401144E-6</v>
      </c>
      <c r="AZ153" s="5">
        <f t="shared" si="375"/>
        <v>1.2453509984704788E-6</v>
      </c>
      <c r="BA153" s="5">
        <f t="shared" si="376"/>
        <v>2.1425810273551239E-7</v>
      </c>
      <c r="BB153" s="5">
        <f t="shared" si="377"/>
        <v>2.7646744558885256E-8</v>
      </c>
      <c r="BC153" s="5">
        <f t="shared" si="378"/>
        <v>2.8539130140540172E-9</v>
      </c>
      <c r="BD153" s="5">
        <f t="shared" si="379"/>
        <v>9.3534306448975346E-6</v>
      </c>
      <c r="BE153" s="5">
        <f t="shared" si="380"/>
        <v>4.827332657771047E-6</v>
      </c>
      <c r="BF153" s="5">
        <f t="shared" si="381"/>
        <v>1.2457001860325532E-6</v>
      </c>
      <c r="BG153" s="5">
        <f t="shared" si="382"/>
        <v>2.143031584925059E-7</v>
      </c>
      <c r="BH153" s="5">
        <f t="shared" si="383"/>
        <v>2.7650620262489034E-8</v>
      </c>
      <c r="BI153" s="5">
        <f t="shared" si="384"/>
        <v>2.8541130472497658E-9</v>
      </c>
      <c r="BJ153" s="8">
        <f t="shared" si="385"/>
        <v>0.27118495179998547</v>
      </c>
      <c r="BK153" s="8">
        <f t="shared" si="386"/>
        <v>0.45760832391142597</v>
      </c>
      <c r="BL153" s="8">
        <f t="shared" si="387"/>
        <v>0.26304604027642314</v>
      </c>
      <c r="BM153" s="8">
        <f t="shared" si="388"/>
        <v>8.632407850256317E-2</v>
      </c>
      <c r="BN153" s="8">
        <f t="shared" si="389"/>
        <v>0.91367345289376722</v>
      </c>
    </row>
    <row r="154" spans="1:66" x14ac:dyDescent="0.25">
      <c r="A154" t="s">
        <v>340</v>
      </c>
      <c r="B154" t="s">
        <v>116</v>
      </c>
      <c r="C154" t="s">
        <v>122</v>
      </c>
      <c r="D154" s="11">
        <v>44235</v>
      </c>
      <c r="E154">
        <f>VLOOKUP(A154,home!$A$2:$E$405,3,FALSE)</f>
        <v>1.1721999999999999</v>
      </c>
      <c r="F154">
        <f>VLOOKUP(B154,home!$B$2:$E$405,3,FALSE)</f>
        <v>1.2323</v>
      </c>
      <c r="G154">
        <f>VLOOKUP(C154,away!$B$2:$E$405,4,FALSE)</f>
        <v>0.5393</v>
      </c>
      <c r="H154">
        <f>VLOOKUP(A154,away!$A$2:$E$405,3,FALSE)</f>
        <v>1.1721999999999999</v>
      </c>
      <c r="I154">
        <f>VLOOKUP(C154,away!$B$2:$E$405,3,FALSE)</f>
        <v>1.9499</v>
      </c>
      <c r="J154">
        <f>VLOOKUP(B154,home!$B$2:$E$405,4,FALSE)</f>
        <v>0.94379999999999997</v>
      </c>
      <c r="K154" s="3">
        <f t="shared" si="334"/>
        <v>0.77901996095799986</v>
      </c>
      <c r="L154" s="3">
        <f t="shared" si="335"/>
        <v>2.1572179697639995</v>
      </c>
      <c r="M154" s="5">
        <f t="shared" si="336"/>
        <v>5.3064987850576055E-2</v>
      </c>
      <c r="N154" s="5">
        <f t="shared" si="337"/>
        <v>4.1338684763592495E-2</v>
      </c>
      <c r="O154" s="5">
        <f t="shared" si="338"/>
        <v>0.11447274535657097</v>
      </c>
      <c r="P154" s="5">
        <f t="shared" si="339"/>
        <v>8.9176553618430979E-2</v>
      </c>
      <c r="Q154" s="5">
        <f t="shared" si="340"/>
        <v>1.6101830295294439E-2</v>
      </c>
      <c r="R154" s="5">
        <f t="shared" si="341"/>
        <v>0.1234713316657067</v>
      </c>
      <c r="S154" s="5">
        <f t="shared" si="342"/>
        <v>3.7465653142397574E-2</v>
      </c>
      <c r="T154" s="5">
        <f t="shared" si="343"/>
        <v>3.4735157659099535E-2</v>
      </c>
      <c r="U154" s="5">
        <f t="shared" si="344"/>
        <v>9.6186631973651071E-2</v>
      </c>
      <c r="V154" s="5">
        <f t="shared" si="345"/>
        <v>6.9957360286650961E-3</v>
      </c>
      <c r="W154" s="5">
        <f t="shared" si="346"/>
        <v>4.1812157359975384E-3</v>
      </c>
      <c r="X154" s="5">
        <f t="shared" si="347"/>
        <v>9.0197937211538969E-3</v>
      </c>
      <c r="Y154" s="5">
        <f t="shared" si="348"/>
        <v>9.7288305494188411E-3</v>
      </c>
      <c r="Z154" s="5">
        <f t="shared" si="349"/>
        <v>8.878485847331774E-2</v>
      </c>
      <c r="AA154" s="5">
        <f t="shared" si="350"/>
        <v>6.916517698154552E-2</v>
      </c>
      <c r="AB154" s="5">
        <f t="shared" si="351"/>
        <v>2.6940526735908365E-2</v>
      </c>
      <c r="AC154" s="5">
        <f t="shared" si="352"/>
        <v>7.3477783366470491E-4</v>
      </c>
      <c r="AD154" s="5">
        <f t="shared" si="353"/>
        <v>8.1431262985344434E-4</v>
      </c>
      <c r="AE154" s="5">
        <f t="shared" si="354"/>
        <v>1.7566498381256302E-3</v>
      </c>
      <c r="AF154" s="5">
        <f t="shared" si="355"/>
        <v>1.8947382986938158E-3</v>
      </c>
      <c r="AG154" s="5">
        <f t="shared" si="356"/>
        <v>1.3624545019807891E-3</v>
      </c>
      <c r="AH154" s="5">
        <f t="shared" si="357"/>
        <v>4.788207303539864E-2</v>
      </c>
      <c r="AI154" s="5">
        <f t="shared" si="358"/>
        <v>3.7301090666624341E-2</v>
      </c>
      <c r="AJ154" s="5">
        <f t="shared" si="359"/>
        <v>1.4529147097402252E-2</v>
      </c>
      <c r="AK154" s="5">
        <f t="shared" si="360"/>
        <v>3.7728318681904465E-3</v>
      </c>
      <c r="AL154" s="5">
        <f t="shared" si="361"/>
        <v>4.9392232080365075E-5</v>
      </c>
      <c r="AM154" s="5">
        <f t="shared" si="362"/>
        <v>1.2687315862320732E-4</v>
      </c>
      <c r="AN154" s="5">
        <f t="shared" si="363"/>
        <v>2.7369305766270115E-4</v>
      </c>
      <c r="AO154" s="5">
        <f t="shared" si="364"/>
        <v>2.9520779109481674E-4</v>
      </c>
      <c r="AP154" s="5">
        <f t="shared" si="365"/>
        <v>2.1227585058802517E-4</v>
      </c>
      <c r="AQ154" s="5">
        <f t="shared" si="366"/>
        <v>1.1448131985885646E-4</v>
      </c>
      <c r="AR154" s="5">
        <f t="shared" si="367"/>
        <v>2.0658413676302841E-2</v>
      </c>
      <c r="AS154" s="5">
        <f t="shared" si="368"/>
        <v>1.6093316615567649E-2</v>
      </c>
      <c r="AT154" s="5">
        <f t="shared" si="369"/>
        <v>6.268507440772118E-3</v>
      </c>
      <c r="AU154" s="5">
        <f t="shared" si="370"/>
        <v>1.6277641405917425E-3</v>
      </c>
      <c r="AV154" s="5">
        <f t="shared" si="371"/>
        <v>3.1701518931315291E-4</v>
      </c>
      <c r="AW154" s="5">
        <f t="shared" si="372"/>
        <v>2.3056785917190947E-6</v>
      </c>
      <c r="AX154" s="5">
        <f t="shared" si="373"/>
        <v>1.6472787179544839E-5</v>
      </c>
      <c r="AY154" s="5">
        <f t="shared" si="374"/>
        <v>3.5535392515812155E-5</v>
      </c>
      <c r="AZ154" s="5">
        <f t="shared" si="375"/>
        <v>3.8328793648863564E-5</v>
      </c>
      <c r="BA154" s="5">
        <f t="shared" si="376"/>
        <v>2.7561187472901578E-5</v>
      </c>
      <c r="BB154" s="5">
        <f t="shared" si="377"/>
        <v>1.4863872221144433E-5</v>
      </c>
      <c r="BC154" s="5">
        <f t="shared" si="378"/>
        <v>6.4129224511457408E-6</v>
      </c>
      <c r="BD154" s="5">
        <f t="shared" si="379"/>
        <v>7.4274502015564663E-3</v>
      </c>
      <c r="BE154" s="5">
        <f t="shared" si="380"/>
        <v>5.7861319660340062E-3</v>
      </c>
      <c r="BF154" s="5">
        <f t="shared" si="381"/>
        <v>2.2537561491388228E-3</v>
      </c>
      <c r="BG154" s="5">
        <f t="shared" si="382"/>
        <v>5.8524034243699272E-4</v>
      </c>
      <c r="BH154" s="5">
        <f t="shared" si="383"/>
        <v>1.1397847717907814E-4</v>
      </c>
      <c r="BI154" s="5">
        <f t="shared" si="384"/>
        <v>1.775830176841955E-5</v>
      </c>
      <c r="BJ154" s="8">
        <f t="shared" si="385"/>
        <v>0.12209537412652745</v>
      </c>
      <c r="BK154" s="8">
        <f t="shared" si="386"/>
        <v>0.18752263609833059</v>
      </c>
      <c r="BL154" s="8">
        <f t="shared" si="387"/>
        <v>0.59487088788165965</v>
      </c>
      <c r="BM154" s="8">
        <f t="shared" si="388"/>
        <v>0.55561439331573981</v>
      </c>
      <c r="BN154" s="8">
        <f t="shared" si="389"/>
        <v>0.43762613355017166</v>
      </c>
    </row>
    <row r="155" spans="1:66" s="10" customFormat="1" x14ac:dyDescent="0.25">
      <c r="A155" t="s">
        <v>342</v>
      </c>
      <c r="B155" t="s">
        <v>154</v>
      </c>
      <c r="C155" t="s">
        <v>151</v>
      </c>
      <c r="D155" s="11">
        <v>44235</v>
      </c>
      <c r="E155">
        <f>VLOOKUP(A155,home!$A$2:$E$405,3,FALSE)</f>
        <v>1.2082999999999999</v>
      </c>
      <c r="F155">
        <f>VLOOKUP(B155,home!$B$2:$E$405,3,FALSE)</f>
        <v>0.4138</v>
      </c>
      <c r="G155">
        <f>VLOOKUP(C155,away!$B$2:$E$405,4,FALSE)</f>
        <v>0.88890000000000002</v>
      </c>
      <c r="H155">
        <f>VLOOKUP(A155,away!$A$2:$E$405,3,FALSE)</f>
        <v>1.2082999999999999</v>
      </c>
      <c r="I155">
        <f>VLOOKUP(C155,away!$B$2:$E$405,3,FALSE)</f>
        <v>1.1034999999999999</v>
      </c>
      <c r="J155">
        <f>VLOOKUP(B155,home!$B$2:$E$405,4,FALSE)</f>
        <v>0.88890000000000002</v>
      </c>
      <c r="K155" s="3">
        <f t="shared" si="334"/>
        <v>0.44444514660599999</v>
      </c>
      <c r="L155" s="3">
        <f t="shared" si="335"/>
        <v>1.1852228595449998</v>
      </c>
      <c r="M155" s="5">
        <f t="shared" si="336"/>
        <v>0.19599463233922232</v>
      </c>
      <c r="N155" s="5">
        <f t="shared" si="337"/>
        <v>8.7108863103994724E-2</v>
      </c>
      <c r="O155" s="5">
        <f t="shared" si="338"/>
        <v>0.232297318596564</v>
      </c>
      <c r="P155" s="5">
        <f t="shared" si="339"/>
        <v>0.10324341581983056</v>
      </c>
      <c r="Q155" s="5">
        <f t="shared" si="340"/>
        <v>1.9357555716468459E-2</v>
      </c>
      <c r="R155" s="5">
        <f t="shared" si="341"/>
        <v>0.13766204610582772</v>
      </c>
      <c r="S155" s="5">
        <f t="shared" si="342"/>
        <v>1.3596294427719037E-2</v>
      </c>
      <c r="T155" s="5">
        <f t="shared" si="343"/>
        <v>2.2943017540074405E-2</v>
      </c>
      <c r="U155" s="5">
        <f t="shared" si="344"/>
        <v>6.1183228263586527E-2</v>
      </c>
      <c r="V155" s="5">
        <f t="shared" si="345"/>
        <v>7.9578589727243531E-4</v>
      </c>
      <c r="W155" s="5">
        <f t="shared" si="346"/>
        <v>2.867790562779879E-3</v>
      </c>
      <c r="X155" s="5">
        <f t="shared" si="347"/>
        <v>3.3989709313941327E-3</v>
      </c>
      <c r="Y155" s="5">
        <f t="shared" si="348"/>
        <v>2.014269023408643E-3</v>
      </c>
      <c r="Z155" s="5">
        <f t="shared" si="349"/>
        <v>5.4386734645454918E-2</v>
      </c>
      <c r="AA155" s="5">
        <f t="shared" si="350"/>
        <v>2.417192025292083E-2</v>
      </c>
      <c r="AB155" s="5">
        <f t="shared" si="351"/>
        <v>5.3715463202789688E-3</v>
      </c>
      <c r="AC155" s="5">
        <f t="shared" si="352"/>
        <v>2.6199586857006141E-5</v>
      </c>
      <c r="AD155" s="5">
        <f t="shared" si="353"/>
        <v>3.1864389927750166E-4</v>
      </c>
      <c r="AE155" s="5">
        <f t="shared" si="354"/>
        <v>3.7766403347824941E-4</v>
      </c>
      <c r="AF155" s="5">
        <f t="shared" si="355"/>
        <v>2.2380802285319469E-4</v>
      </c>
      <c r="AG155" s="5">
        <f t="shared" si="356"/>
        <v>8.8420794945058697E-5</v>
      </c>
      <c r="AH155" s="5">
        <f t="shared" si="357"/>
        <v>1.6115100289450304E-2</v>
      </c>
      <c r="AI155" s="5">
        <f t="shared" si="358"/>
        <v>7.1622781107151317E-3</v>
      </c>
      <c r="AJ155" s="5">
        <f t="shared" si="359"/>
        <v>1.5916198724748656E-3</v>
      </c>
      <c r="AK155" s="5">
        <f t="shared" si="360"/>
        <v>2.357959091877049E-4</v>
      </c>
      <c r="AL155" s="5">
        <f t="shared" si="361"/>
        <v>5.5204263665833914E-7</v>
      </c>
      <c r="AM155" s="5">
        <f t="shared" si="362"/>
        <v>2.8323946905899346E-5</v>
      </c>
      <c r="AN155" s="5">
        <f t="shared" si="363"/>
        <v>3.3570189345410775E-5</v>
      </c>
      <c r="AO155" s="5">
        <f t="shared" si="364"/>
        <v>1.9894077905717423E-5</v>
      </c>
      <c r="AP155" s="5">
        <f t="shared" si="365"/>
        <v>7.8596386344751358E-6</v>
      </c>
      <c r="AQ155" s="5">
        <f t="shared" si="366"/>
        <v>2.3288558443357454E-6</v>
      </c>
      <c r="AR155" s="5">
        <f t="shared" si="367"/>
        <v>3.8199970493833467E-3</v>
      </c>
      <c r="AS155" s="5">
        <f t="shared" si="368"/>
        <v>1.6977791486476688E-3</v>
      </c>
      <c r="AT155" s="5">
        <f t="shared" si="369"/>
        <v>3.7728485131266151E-4</v>
      </c>
      <c r="AU155" s="5">
        <f t="shared" si="370"/>
        <v>5.5894140351292915E-5</v>
      </c>
      <c r="AV155" s="5">
        <f t="shared" si="371"/>
        <v>6.2104698507116802E-6</v>
      </c>
      <c r="AW155" s="5">
        <f t="shared" si="372"/>
        <v>8.0777109395735812E-9</v>
      </c>
      <c r="AX155" s="5">
        <f t="shared" si="373"/>
        <v>2.0980734558421649E-6</v>
      </c>
      <c r="AY155" s="5">
        <f t="shared" si="374"/>
        <v>2.4866846208687106E-6</v>
      </c>
      <c r="AZ155" s="5">
        <f t="shared" si="375"/>
        <v>1.4736377285662936E-6</v>
      </c>
      <c r="BA155" s="5">
        <f t="shared" si="376"/>
        <v>5.821963741949137E-7</v>
      </c>
      <c r="BB155" s="5">
        <f t="shared" si="377"/>
        <v>1.7250811286000664E-7</v>
      </c>
      <c r="BC155" s="5">
        <f t="shared" si="378"/>
        <v>4.0892111763729704E-8</v>
      </c>
      <c r="BD155" s="5">
        <f t="shared" si="379"/>
        <v>7.5459130438726592E-4</v>
      </c>
      <c r="BE155" s="5">
        <f t="shared" si="380"/>
        <v>3.3537444290601112E-4</v>
      </c>
      <c r="BF155" s="5">
        <f t="shared" si="381"/>
        <v>7.4527771722633849E-5</v>
      </c>
      <c r="BG155" s="5">
        <f t="shared" si="382"/>
        <v>1.1041168809828166E-5</v>
      </c>
      <c r="BH155" s="5">
        <f t="shared" si="383"/>
        <v>1.2267984725964186E-6</v>
      </c>
      <c r="BI155" s="5">
        <f t="shared" si="384"/>
        <v>1.0904892540182643E-7</v>
      </c>
      <c r="BJ155" s="8">
        <f t="shared" si="385"/>
        <v>0.13879783432971415</v>
      </c>
      <c r="BK155" s="8">
        <f t="shared" si="386"/>
        <v>0.31365936679815887</v>
      </c>
      <c r="BL155" s="8">
        <f t="shared" si="387"/>
        <v>0.49292488991577538</v>
      </c>
      <c r="BM155" s="8">
        <f t="shared" si="388"/>
        <v>0.22410251540028567</v>
      </c>
      <c r="BN155" s="8">
        <f t="shared" si="389"/>
        <v>0.77566383168190778</v>
      </c>
    </row>
    <row r="156" spans="1:66" x14ac:dyDescent="0.25">
      <c r="A156" t="s">
        <v>352</v>
      </c>
      <c r="B156" t="s">
        <v>162</v>
      </c>
      <c r="C156" t="s">
        <v>160</v>
      </c>
      <c r="D156" s="11">
        <v>44235</v>
      </c>
      <c r="E156">
        <f>VLOOKUP(A156,home!$A$2:$E$405,3,FALSE)</f>
        <v>1.1839</v>
      </c>
      <c r="F156">
        <f>VLOOKUP(B156,home!$B$2:$E$405,3,FALSE)</f>
        <v>1.3726</v>
      </c>
      <c r="G156">
        <f>VLOOKUP(C156,away!$B$2:$E$405,4,FALSE)</f>
        <v>1.0145999999999999</v>
      </c>
      <c r="H156">
        <f>VLOOKUP(A156,away!$A$2:$E$405,3,FALSE)</f>
        <v>1.1839</v>
      </c>
      <c r="I156">
        <f>VLOOKUP(C156,away!$B$2:$E$405,3,FALSE)</f>
        <v>1.0860000000000001</v>
      </c>
      <c r="J156">
        <f>VLOOKUP(B156,home!$B$2:$E$405,4,FALSE)</f>
        <v>0.66579999999999995</v>
      </c>
      <c r="K156" s="3">
        <f t="shared" si="334"/>
        <v>1.648746448644</v>
      </c>
      <c r="L156" s="3">
        <f t="shared" si="335"/>
        <v>0.85602931331999987</v>
      </c>
      <c r="M156" s="5">
        <f t="shared" si="336"/>
        <v>8.1693914814562979E-2</v>
      </c>
      <c r="N156" s="5">
        <f t="shared" si="337"/>
        <v>0.13469255192633617</v>
      </c>
      <c r="O156" s="5">
        <f t="shared" si="338"/>
        <v>6.993238580113291E-2</v>
      </c>
      <c r="P156" s="5">
        <f t="shared" si="339"/>
        <v>0.11530077273481996</v>
      </c>
      <c r="Q156" s="5">
        <f t="shared" si="340"/>
        <v>0.11103693332367219</v>
      </c>
      <c r="R156" s="5">
        <f t="shared" si="341"/>
        <v>2.9932086098086553E-2</v>
      </c>
      <c r="S156" s="5">
        <f t="shared" si="342"/>
        <v>4.0683165396784043E-2</v>
      </c>
      <c r="T156" s="5">
        <f t="shared" si="343"/>
        <v>9.5050869786221709E-2</v>
      </c>
      <c r="U156" s="5">
        <f t="shared" si="344"/>
        <v>4.935042065472664E-2</v>
      </c>
      <c r="V156" s="5">
        <f t="shared" si="345"/>
        <v>6.3799127078944442E-3</v>
      </c>
      <c r="W156" s="5">
        <f t="shared" si="346"/>
        <v>6.1023916495241699E-2</v>
      </c>
      <c r="X156" s="5">
        <f t="shared" si="347"/>
        <v>5.2238261333518762E-2</v>
      </c>
      <c r="Y156" s="5">
        <f t="shared" si="348"/>
        <v>2.2358741489181381E-2</v>
      </c>
      <c r="Z156" s="5">
        <f t="shared" si="349"/>
        <v>8.5409143695933838E-3</v>
      </c>
      <c r="AA156" s="5">
        <f t="shared" si="350"/>
        <v>1.4081802235039598E-2</v>
      </c>
      <c r="AB156" s="5">
        <f t="shared" si="351"/>
        <v>1.1608660712764344E-2</v>
      </c>
      <c r="AC156" s="5">
        <f t="shared" si="352"/>
        <v>5.6277819687571408E-4</v>
      </c>
      <c r="AD156" s="5">
        <f t="shared" si="353"/>
        <v>2.5153241400969441E-2</v>
      </c>
      <c r="AE156" s="5">
        <f t="shared" si="354"/>
        <v>2.153191196424406E-2</v>
      </c>
      <c r="AF156" s="5">
        <f t="shared" si="355"/>
        <v>9.2159739066092657E-3</v>
      </c>
      <c r="AG156" s="5">
        <f t="shared" si="356"/>
        <v>2.6297146049499226E-3</v>
      </c>
      <c r="AH156" s="5">
        <f t="shared" si="357"/>
        <v>1.8278182657319854E-3</v>
      </c>
      <c r="AI156" s="5">
        <f t="shared" si="358"/>
        <v>3.0136088743922458E-3</v>
      </c>
      <c r="AJ156" s="5">
        <f t="shared" si="359"/>
        <v>2.4843384646281298E-3</v>
      </c>
      <c r="AK156" s="5">
        <f t="shared" si="360"/>
        <v>1.3653480735951052E-3</v>
      </c>
      <c r="AL156" s="5">
        <f t="shared" si="361"/>
        <v>3.1771649638957562E-5</v>
      </c>
      <c r="AM156" s="5">
        <f t="shared" si="362"/>
        <v>8.294263486346716E-3</v>
      </c>
      <c r="AN156" s="5">
        <f t="shared" si="363"/>
        <v>7.1001326767125275E-3</v>
      </c>
      <c r="AO156" s="5">
        <f t="shared" si="364"/>
        <v>3.0389608498635583E-3</v>
      </c>
      <c r="AP156" s="5">
        <f t="shared" si="365"/>
        <v>8.6714652317168854E-4</v>
      </c>
      <c r="AQ156" s="5">
        <f t="shared" si="366"/>
        <v>1.8557571069462142E-4</v>
      </c>
      <c r="AR156" s="5">
        <f t="shared" si="367"/>
        <v>3.1293320297766104E-4</v>
      </c>
      <c r="AS156" s="5">
        <f t="shared" si="368"/>
        <v>5.1594750707221061E-4</v>
      </c>
      <c r="AT156" s="5">
        <f t="shared" si="369"/>
        <v>4.2533330998601631E-4</v>
      </c>
      <c r="AU156" s="5">
        <f t="shared" si="370"/>
        <v>2.337555947764806E-4</v>
      </c>
      <c r="AV156" s="5">
        <f t="shared" si="371"/>
        <v>9.6350926684597084E-5</v>
      </c>
      <c r="AW156" s="5">
        <f t="shared" si="372"/>
        <v>1.2456033675441245E-6</v>
      </c>
      <c r="AX156" s="5">
        <f t="shared" si="373"/>
        <v>2.2791895778719587E-3</v>
      </c>
      <c r="AY156" s="5">
        <f t="shared" si="374"/>
        <v>1.9510530892718331E-3</v>
      </c>
      <c r="AZ156" s="5">
        <f t="shared" si="375"/>
        <v>8.3507931813011575E-4</v>
      </c>
      <c r="BA156" s="5">
        <f t="shared" si="376"/>
        <v>2.382841250888856E-4</v>
      </c>
      <c r="BB156" s="5">
        <f t="shared" si="377"/>
        <v>5.0994548993723915E-5</v>
      </c>
      <c r="BC156" s="5">
        <f t="shared" si="378"/>
        <v>8.7305657516321177E-6</v>
      </c>
      <c r="BD156" s="5">
        <f t="shared" si="379"/>
        <v>4.4646665809999201E-5</v>
      </c>
      <c r="BE156" s="5">
        <f t="shared" si="380"/>
        <v>7.3611031698031675E-5</v>
      </c>
      <c r="BF156" s="5">
        <f t="shared" si="381"/>
        <v>6.0682963546575338E-5</v>
      </c>
      <c r="BG156" s="5">
        <f t="shared" si="382"/>
        <v>3.3350273546869791E-5</v>
      </c>
      <c r="BH156" s="5">
        <f t="shared" si="383"/>
        <v>1.3746536267926877E-5</v>
      </c>
      <c r="BI156" s="5">
        <f t="shared" si="384"/>
        <v>4.5329105705800755E-6</v>
      </c>
      <c r="BJ156" s="8">
        <f t="shared" si="385"/>
        <v>0.55978152670284176</v>
      </c>
      <c r="BK156" s="8">
        <f t="shared" si="386"/>
        <v>0.24660336858984794</v>
      </c>
      <c r="BL156" s="8">
        <f t="shared" si="387"/>
        <v>0.18541136010303444</v>
      </c>
      <c r="BM156" s="8">
        <f t="shared" si="388"/>
        <v>0.45579871758080248</v>
      </c>
      <c r="BN156" s="8">
        <f t="shared" si="389"/>
        <v>0.54258864469861068</v>
      </c>
    </row>
    <row r="157" spans="1:66" x14ac:dyDescent="0.25">
      <c r="A157" t="s">
        <v>343</v>
      </c>
      <c r="B157" t="s">
        <v>172</v>
      </c>
      <c r="C157" t="s">
        <v>168</v>
      </c>
      <c r="D157" s="11">
        <v>44235</v>
      </c>
      <c r="E157">
        <f>VLOOKUP(A157,home!$A$2:$E$405,3,FALSE)</f>
        <v>1.3063</v>
      </c>
      <c r="F157">
        <f>VLOOKUP(B157,home!$B$2:$E$405,3,FALSE)</f>
        <v>0.53590000000000004</v>
      </c>
      <c r="G157">
        <f>VLOOKUP(C157,away!$B$2:$E$405,4,FALSE)</f>
        <v>0.90369999999999995</v>
      </c>
      <c r="H157">
        <f>VLOOKUP(A157,away!$A$2:$E$405,3,FALSE)</f>
        <v>1.3063</v>
      </c>
      <c r="I157">
        <f>VLOOKUP(C157,away!$B$2:$E$405,3,FALSE)</f>
        <v>1.8093999999999999</v>
      </c>
      <c r="J157">
        <f>VLOOKUP(B157,home!$B$2:$E$405,4,FALSE)</f>
        <v>1.0769</v>
      </c>
      <c r="K157" s="3">
        <f t="shared" si="334"/>
        <v>0.63263172382900001</v>
      </c>
      <c r="L157" s="3">
        <f t="shared" si="335"/>
        <v>2.5453815380179998</v>
      </c>
      <c r="M157" s="5">
        <f t="shared" si="336"/>
        <v>4.1668357055160775E-2</v>
      </c>
      <c r="N157" s="5">
        <f t="shared" si="337"/>
        <v>2.6360724552928635E-2</v>
      </c>
      <c r="O157" s="5">
        <f t="shared" si="338"/>
        <v>0.1060618667677483</v>
      </c>
      <c r="P157" s="5">
        <f t="shared" si="339"/>
        <v>6.7098101605802346E-2</v>
      </c>
      <c r="Q157" s="5">
        <f t="shared" si="340"/>
        <v>8.3383153076503434E-3</v>
      </c>
      <c r="R157" s="5">
        <f t="shared" si="341"/>
        <v>0.13498395877917568</v>
      </c>
      <c r="S157" s="5">
        <f t="shared" si="342"/>
        <v>2.7011835582709677E-2</v>
      </c>
      <c r="T157" s="5">
        <f t="shared" si="343"/>
        <v>2.1224193842266061E-2</v>
      </c>
      <c r="U157" s="5">
        <f t="shared" si="344"/>
        <v>8.53951345317326E-2</v>
      </c>
      <c r="V157" s="5">
        <f t="shared" si="345"/>
        <v>4.8329849650354346E-3</v>
      </c>
      <c r="W157" s="5">
        <f t="shared" si="346"/>
        <v>1.7583609289695255E-3</v>
      </c>
      <c r="X157" s="5">
        <f t="shared" si="347"/>
        <v>4.4756994457712095E-3</v>
      </c>
      <c r="Y157" s="5">
        <f t="shared" si="348"/>
        <v>5.6961813694917166E-3</v>
      </c>
      <c r="Z157" s="5">
        <f t="shared" si="349"/>
        <v>0.11452855886836551</v>
      </c>
      <c r="AA157" s="5">
        <f t="shared" si="350"/>
        <v>7.2454399624545182E-2</v>
      </c>
      <c r="AB157" s="5">
        <f t="shared" si="351"/>
        <v>2.2918475866735635E-2</v>
      </c>
      <c r="AC157" s="5">
        <f t="shared" si="352"/>
        <v>4.8640644118445436E-4</v>
      </c>
      <c r="AD157" s="5">
        <f t="shared" si="353"/>
        <v>2.7809872640188814E-4</v>
      </c>
      <c r="AE157" s="5">
        <f t="shared" si="354"/>
        <v>7.0786736392968494E-4</v>
      </c>
      <c r="AF157" s="5">
        <f t="shared" si="355"/>
        <v>9.0089625975604446E-4</v>
      </c>
      <c r="AG157" s="5">
        <f t="shared" si="356"/>
        <v>7.6437490241750136E-4</v>
      </c>
      <c r="AH157" s="5">
        <f t="shared" si="357"/>
        <v>7.2879719829836292E-2</v>
      </c>
      <c r="AI157" s="5">
        <f t="shared" si="358"/>
        <v>4.6106022788123889E-2</v>
      </c>
      <c r="AJ157" s="5">
        <f t="shared" si="359"/>
        <v>1.4584066337674985E-2</v>
      </c>
      <c r="AK157" s="5">
        <f t="shared" si="360"/>
        <v>3.0754476758799395E-3</v>
      </c>
      <c r="AL157" s="5">
        <f t="shared" si="361"/>
        <v>3.1330199814795955E-5</v>
      </c>
      <c r="AM157" s="5">
        <f t="shared" si="362"/>
        <v>3.5186815335655204E-5</v>
      </c>
      <c r="AN157" s="5">
        <f t="shared" si="363"/>
        <v>8.956387013702539E-5</v>
      </c>
      <c r="AO157" s="5">
        <f t="shared" si="364"/>
        <v>1.1398711076011305E-4</v>
      </c>
      <c r="AP157" s="5">
        <f t="shared" si="365"/>
        <v>9.6713562433601557E-5</v>
      </c>
      <c r="AQ157" s="5">
        <f t="shared" si="366"/>
        <v>6.1543229073610128E-5</v>
      </c>
      <c r="AR157" s="5">
        <f t="shared" si="367"/>
        <v>3.7101338670157906E-2</v>
      </c>
      <c r="AS157" s="5">
        <f t="shared" si="368"/>
        <v>2.3471483839265537E-2</v>
      </c>
      <c r="AT157" s="5">
        <f t="shared" si="369"/>
        <v>7.4244026410295351E-3</v>
      </c>
      <c r="AU157" s="5">
        <f t="shared" si="370"/>
        <v>1.5656375470650321E-3</v>
      </c>
      <c r="AV157" s="5">
        <f t="shared" si="371"/>
        <v>2.4761799507278957E-4</v>
      </c>
      <c r="AW157" s="5">
        <f t="shared" si="372"/>
        <v>1.4014077661699886E-6</v>
      </c>
      <c r="AX157" s="5">
        <f t="shared" si="373"/>
        <v>3.710049273641372E-6</v>
      </c>
      <c r="AY157" s="5">
        <f t="shared" si="374"/>
        <v>9.4434909262638378E-6</v>
      </c>
      <c r="AZ157" s="5">
        <f t="shared" si="375"/>
        <v>1.2018643729076238E-5</v>
      </c>
      <c r="BA157" s="5">
        <f t="shared" si="376"/>
        <v>1.0197344620002156E-5</v>
      </c>
      <c r="BB157" s="5">
        <f t="shared" si="377"/>
        <v>6.4890331831401634E-6</v>
      </c>
      <c r="BC157" s="5">
        <f t="shared" si="378"/>
        <v>3.3034130527902279E-6</v>
      </c>
      <c r="BD157" s="5">
        <f t="shared" si="379"/>
        <v>1.5739510414462213E-2</v>
      </c>
      <c r="BE157" s="5">
        <f t="shared" si="380"/>
        <v>9.9573136057257289E-3</v>
      </c>
      <c r="BF157" s="5">
        <f t="shared" si="381"/>
        <v>3.1496562355481116E-3</v>
      </c>
      <c r="BG157" s="5">
        <f t="shared" si="382"/>
        <v>6.641908179211871E-4</v>
      </c>
      <c r="BH157" s="5">
        <f t="shared" si="383"/>
        <v>1.0504704552321849E-4</v>
      </c>
      <c r="BI157" s="5">
        <f t="shared" si="384"/>
        <v>1.3291218698499438E-5</v>
      </c>
      <c r="BJ157" s="8">
        <f t="shared" si="385"/>
        <v>7.0946869262107512E-2</v>
      </c>
      <c r="BK157" s="8">
        <f t="shared" si="386"/>
        <v>0.14113845934063374</v>
      </c>
      <c r="BL157" s="8">
        <f t="shared" si="387"/>
        <v>0.65789858223192221</v>
      </c>
      <c r="BM157" s="8">
        <f t="shared" si="388"/>
        <v>0.5999931035514029</v>
      </c>
      <c r="BN157" s="8">
        <f t="shared" si="389"/>
        <v>0.38451132406846611</v>
      </c>
    </row>
    <row r="158" spans="1:66" x14ac:dyDescent="0.25">
      <c r="A158" t="s">
        <v>343</v>
      </c>
      <c r="B158" t="s">
        <v>175</v>
      </c>
      <c r="C158" t="s">
        <v>171</v>
      </c>
      <c r="D158" s="11">
        <v>44235</v>
      </c>
      <c r="E158">
        <f>VLOOKUP(A158,home!$A$2:$E$405,3,FALSE)</f>
        <v>1.3063</v>
      </c>
      <c r="F158">
        <f>VLOOKUP(B158,home!$B$2:$E$405,3,FALSE)</f>
        <v>1.0717000000000001</v>
      </c>
      <c r="G158">
        <f>VLOOKUP(C158,away!$B$2:$E$405,4,FALSE)</f>
        <v>1.2049000000000001</v>
      </c>
      <c r="H158">
        <f>VLOOKUP(A158,away!$A$2:$E$405,3,FALSE)</f>
        <v>1.3063</v>
      </c>
      <c r="I158">
        <f>VLOOKUP(C158,away!$B$2:$E$405,3,FALSE)</f>
        <v>0.83509999999999995</v>
      </c>
      <c r="J158">
        <f>VLOOKUP(B158,home!$B$2:$E$405,4,FALSE)</f>
        <v>0.57989999999999997</v>
      </c>
      <c r="K158" s="3">
        <f t="shared" si="334"/>
        <v>1.6868138643790003</v>
      </c>
      <c r="L158" s="3">
        <f t="shared" si="335"/>
        <v>0.63260776628699988</v>
      </c>
      <c r="M158" s="5">
        <f t="shared" si="336"/>
        <v>9.8330440472588571E-2</v>
      </c>
      <c r="N158" s="5">
        <f t="shared" si="337"/>
        <v>0.16586515027965634</v>
      </c>
      <c r="O158" s="5">
        <f t="shared" si="338"/>
        <v>6.2204600305381053E-2</v>
      </c>
      <c r="P158" s="5">
        <f t="shared" si="339"/>
        <v>0.10492758222327095</v>
      </c>
      <c r="Q158" s="5">
        <f t="shared" si="340"/>
        <v>0.13989181755451541</v>
      </c>
      <c r="R158" s="5">
        <f t="shared" si="341"/>
        <v>1.9675556625981371E-2</v>
      </c>
      <c r="S158" s="5">
        <f t="shared" si="342"/>
        <v>2.7991834111356584E-2</v>
      </c>
      <c r="T158" s="5">
        <f t="shared" si="343"/>
        <v>8.8496650224990495E-2</v>
      </c>
      <c r="U158" s="5">
        <f t="shared" si="344"/>
        <v>3.3189001706079475E-2</v>
      </c>
      <c r="V158" s="5">
        <f t="shared" si="345"/>
        <v>3.3188721860057664E-3</v>
      </c>
      <c r="W158" s="5">
        <f t="shared" si="346"/>
        <v>7.8657152454711401E-2</v>
      </c>
      <c r="X158" s="5">
        <f t="shared" si="347"/>
        <v>4.9759125516870985E-2</v>
      </c>
      <c r="Y158" s="5">
        <f t="shared" si="348"/>
        <v>1.5739004622811106E-2</v>
      </c>
      <c r="Z158" s="5">
        <f t="shared" si="349"/>
        <v>4.148969975871818E-3</v>
      </c>
      <c r="AA158" s="5">
        <f t="shared" si="350"/>
        <v>6.9985400781927892E-3</v>
      </c>
      <c r="AB158" s="5">
        <f t="shared" si="351"/>
        <v>5.9026172171538459E-3</v>
      </c>
      <c r="AC158" s="5">
        <f t="shared" si="352"/>
        <v>2.2134627925998515E-4</v>
      </c>
      <c r="AD158" s="5">
        <f t="shared" si="353"/>
        <v>3.3169993823294969E-2</v>
      </c>
      <c r="AE158" s="5">
        <f t="shared" si="354"/>
        <v>2.0983595700308211E-2</v>
      </c>
      <c r="AF158" s="5">
        <f t="shared" si="355"/>
        <v>6.6371928023207368E-3</v>
      </c>
      <c r="AG158" s="5">
        <f t="shared" si="356"/>
        <v>1.3995799043640914E-3</v>
      </c>
      <c r="AH158" s="5">
        <f t="shared" si="357"/>
        <v>6.5616765720702451E-4</v>
      </c>
      <c r="AI158" s="5">
        <f t="shared" si="358"/>
        <v>1.1068327015338962E-3</v>
      </c>
      <c r="AJ158" s="5">
        <f t="shared" si="359"/>
        <v>9.3351037324772019E-4</v>
      </c>
      <c r="AK158" s="5">
        <f t="shared" si="360"/>
        <v>5.2488608004528997E-4</v>
      </c>
      <c r="AL158" s="5">
        <f t="shared" si="361"/>
        <v>9.4478697767419012E-6</v>
      </c>
      <c r="AM158" s="5">
        <f t="shared" si="362"/>
        <v>1.1190321092499955E-2</v>
      </c>
      <c r="AN158" s="5">
        <f t="shared" si="363"/>
        <v>7.0790840303606951E-3</v>
      </c>
      <c r="AO158" s="5">
        <f t="shared" si="364"/>
        <v>2.2391417679022262E-3</v>
      </c>
      <c r="AP158" s="5">
        <f t="shared" si="365"/>
        <v>4.721661573975171E-4</v>
      </c>
      <c r="AQ158" s="5">
        <f t="shared" si="366"/>
        <v>7.4673994536889808E-5</v>
      </c>
      <c r="AR158" s="5">
        <f t="shared" si="367"/>
        <v>8.3019351187101954E-5</v>
      </c>
      <c r="AS158" s="5">
        <f t="shared" si="368"/>
        <v>1.4003819259415277E-4</v>
      </c>
      <c r="AT158" s="5">
        <f t="shared" si="369"/>
        <v>1.181091824051968E-4</v>
      </c>
      <c r="AU158" s="5">
        <f t="shared" si="370"/>
        <v>6.6409402130518087E-5</v>
      </c>
      <c r="AV158" s="5">
        <f t="shared" si="371"/>
        <v>2.8005075059719549E-5</v>
      </c>
      <c r="AW158" s="5">
        <f t="shared" si="372"/>
        <v>2.8004838923998577E-7</v>
      </c>
      <c r="AX158" s="5">
        <f t="shared" si="373"/>
        <v>3.1459981276136147E-3</v>
      </c>
      <c r="AY158" s="5">
        <f t="shared" si="374"/>
        <v>1.9901828482527324E-3</v>
      </c>
      <c r="AZ158" s="5">
        <f t="shared" si="375"/>
        <v>6.2950256306793027E-4</v>
      </c>
      <c r="BA158" s="5">
        <f t="shared" si="376"/>
        <v>1.3274273676478155E-4</v>
      </c>
      <c r="BB158" s="5">
        <f t="shared" si="377"/>
        <v>2.0993521548897911E-5</v>
      </c>
      <c r="BC158" s="5">
        <f t="shared" si="378"/>
        <v>2.656132954709262E-6</v>
      </c>
      <c r="BD158" s="5">
        <f t="shared" si="379"/>
        <v>8.7531143855114225E-6</v>
      </c>
      <c r="BE158" s="5">
        <f t="shared" si="380"/>
        <v>1.4764874701975942E-5</v>
      </c>
      <c r="BF158" s="5">
        <f t="shared" si="381"/>
        <v>1.2452797676555892E-5</v>
      </c>
      <c r="BG158" s="5">
        <f t="shared" si="382"/>
        <v>7.0018505903736935E-6</v>
      </c>
      <c r="BH158" s="5">
        <f t="shared" si="383"/>
        <v>2.9527046630381578E-6</v>
      </c>
      <c r="BI158" s="5">
        <f t="shared" si="384"/>
        <v>9.9613263260585798E-7</v>
      </c>
      <c r="BJ158" s="8">
        <f t="shared" si="385"/>
        <v>0.62757672585674362</v>
      </c>
      <c r="BK158" s="8">
        <f t="shared" si="386"/>
        <v>0.23678970599051133</v>
      </c>
      <c r="BL158" s="8">
        <f t="shared" si="387"/>
        <v>0.13167421542284918</v>
      </c>
      <c r="BM158" s="8">
        <f t="shared" si="388"/>
        <v>0.4073045669847189</v>
      </c>
      <c r="BN158" s="8">
        <f t="shared" si="389"/>
        <v>0.59089514746139371</v>
      </c>
    </row>
    <row r="159" spans="1:66" x14ac:dyDescent="0.25">
      <c r="A159" t="s">
        <v>345</v>
      </c>
      <c r="B159" t="s">
        <v>212</v>
      </c>
      <c r="C159" t="s">
        <v>203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0.77300000000000002</v>
      </c>
      <c r="H159">
        <f>VLOOKUP(A159,away!$A$2:$E$405,3,FALSE)</f>
        <v>1.3976999999999999</v>
      </c>
      <c r="I159">
        <f>VLOOKUP(C159,away!$B$2:$E$405,3,FALSE)</f>
        <v>1.2358</v>
      </c>
      <c r="J159">
        <f>VLOOKUP(B159,home!$B$2:$E$405,4,FALSE)</f>
        <v>0.73</v>
      </c>
      <c r="K159" s="3">
        <f t="shared" si="334"/>
        <v>1.37029934943</v>
      </c>
      <c r="L159" s="3">
        <f t="shared" si="335"/>
        <v>1.2609126918</v>
      </c>
      <c r="M159" s="5">
        <f t="shared" si="336"/>
        <v>7.1991153092568608E-2</v>
      </c>
      <c r="N159" s="5">
        <f t="shared" si="337"/>
        <v>9.8649430247462283E-2</v>
      </c>
      <c r="O159" s="5">
        <f t="shared" si="338"/>
        <v>9.0774558631736571E-2</v>
      </c>
      <c r="P159" s="5">
        <f t="shared" si="339"/>
        <v>0.12438831863786401</v>
      </c>
      <c r="Q159" s="5">
        <f t="shared" si="340"/>
        <v>6.7589625044868873E-2</v>
      </c>
      <c r="R159" s="5">
        <f t="shared" si="341"/>
        <v>5.7229396535649957E-2</v>
      </c>
      <c r="S159" s="5">
        <f t="shared" si="342"/>
        <v>5.3730400017554247E-2</v>
      </c>
      <c r="T159" s="5">
        <f t="shared" si="343"/>
        <v>8.5224616053078309E-2</v>
      </c>
      <c r="U159" s="5">
        <f t="shared" si="344"/>
        <v>7.8421404841072628E-2</v>
      </c>
      <c r="V159" s="5">
        <f t="shared" si="345"/>
        <v>1.0315209008050153E-2</v>
      </c>
      <c r="W159" s="5">
        <f t="shared" si="346"/>
        <v>3.0872673075733818E-2</v>
      </c>
      <c r="X159" s="5">
        <f t="shared" si="347"/>
        <v>3.8927745310984911E-2</v>
      </c>
      <c r="Y159" s="5">
        <f t="shared" si="348"/>
        <v>2.4542244062889414E-2</v>
      </c>
      <c r="Z159" s="5">
        <f t="shared" si="349"/>
        <v>2.4053757478618661E-2</v>
      </c>
      <c r="AA159" s="5">
        <f t="shared" si="350"/>
        <v>3.2960848224298143E-2</v>
      </c>
      <c r="AB159" s="5">
        <f t="shared" si="351"/>
        <v>2.2583114439208362E-2</v>
      </c>
      <c r="AC159" s="5">
        <f t="shared" si="352"/>
        <v>1.1139315820338251E-3</v>
      </c>
      <c r="AD159" s="5">
        <f t="shared" si="353"/>
        <v>1.0576200957710781E-2</v>
      </c>
      <c r="AE159" s="5">
        <f t="shared" si="354"/>
        <v>1.3335666018604838E-2</v>
      </c>
      <c r="AF159" s="5">
        <f t="shared" si="355"/>
        <v>8.4075552682324108E-3</v>
      </c>
      <c r="AG159" s="5">
        <f t="shared" si="356"/>
        <v>3.5337310482413996E-3</v>
      </c>
      <c r="AH159" s="5">
        <f t="shared" si="357"/>
        <v>7.5824220225673613E-3</v>
      </c>
      <c r="AI159" s="5">
        <f t="shared" si="358"/>
        <v>1.0390187964627758E-2</v>
      </c>
      <c r="AJ159" s="5">
        <f t="shared" si="359"/>
        <v>7.1188339041924177E-3</v>
      </c>
      <c r="AK159" s="5">
        <f t="shared" si="360"/>
        <v>3.2516444892050325E-3</v>
      </c>
      <c r="AL159" s="5">
        <f t="shared" si="361"/>
        <v>7.6987280027943596E-5</v>
      </c>
      <c r="AM159" s="5">
        <f t="shared" si="362"/>
        <v>2.8985122583584048E-3</v>
      </c>
      <c r="AN159" s="5">
        <f t="shared" si="363"/>
        <v>3.6547708939019931E-3</v>
      </c>
      <c r="AO159" s="5">
        <f t="shared" si="364"/>
        <v>2.3041735028711281E-3</v>
      </c>
      <c r="AP159" s="5">
        <f t="shared" si="365"/>
        <v>9.6845387129315631E-4</v>
      </c>
      <c r="AQ159" s="5">
        <f t="shared" si="366"/>
        <v>3.0528394443409619E-4</v>
      </c>
      <c r="AR159" s="5">
        <f t="shared" si="367"/>
        <v>1.9121544325678029E-3</v>
      </c>
      <c r="AS159" s="5">
        <f t="shared" si="368"/>
        <v>2.620223974957351E-3</v>
      </c>
      <c r="AT159" s="5">
        <f t="shared" si="369"/>
        <v>1.7952456041224736E-3</v>
      </c>
      <c r="AU159" s="5">
        <f t="shared" si="370"/>
        <v>8.2000796113203094E-4</v>
      </c>
      <c r="AV159" s="5">
        <f t="shared" si="371"/>
        <v>2.8091409391666064E-4</v>
      </c>
      <c r="AW159" s="5">
        <f t="shared" si="372"/>
        <v>3.695021273757819E-6</v>
      </c>
      <c r="AX159" s="5">
        <f t="shared" si="373"/>
        <v>6.6197157699056646E-4</v>
      </c>
      <c r="AY159" s="5">
        <f t="shared" si="374"/>
        <v>8.346883630382661E-4</v>
      </c>
      <c r="AZ159" s="5">
        <f t="shared" si="375"/>
        <v>5.2623457532635805E-4</v>
      </c>
      <c r="BA159" s="5">
        <f t="shared" si="376"/>
        <v>2.2117861829766265E-4</v>
      </c>
      <c r="BB159" s="5">
        <f t="shared" si="377"/>
        <v>6.9721731741577655E-5</v>
      </c>
      <c r="BC159" s="5">
        <f t="shared" si="378"/>
        <v>1.758260328944604E-5</v>
      </c>
      <c r="BD159" s="5">
        <f t="shared" si="379"/>
        <v>4.0184329878439445E-4</v>
      </c>
      <c r="BE159" s="5">
        <f t="shared" si="380"/>
        <v>5.506456108970608E-4</v>
      </c>
      <c r="BF159" s="5">
        <f t="shared" si="381"/>
        <v>3.7727466118936371E-4</v>
      </c>
      <c r="BG159" s="5">
        <f t="shared" si="382"/>
        <v>1.7232640759473625E-4</v>
      </c>
      <c r="BH159" s="5">
        <f t="shared" si="383"/>
        <v>5.9034691054169019E-5</v>
      </c>
      <c r="BI159" s="5">
        <f t="shared" si="384"/>
        <v>1.6179039749065769E-5</v>
      </c>
      <c r="BJ159" s="8">
        <f t="shared" si="385"/>
        <v>0.39412205902734965</v>
      </c>
      <c r="BK159" s="8">
        <f t="shared" si="386"/>
        <v>0.26245068798113702</v>
      </c>
      <c r="BL159" s="8">
        <f t="shared" si="387"/>
        <v>0.31931826082852333</v>
      </c>
      <c r="BM159" s="8">
        <f t="shared" si="388"/>
        <v>0.48849128978371381</v>
      </c>
      <c r="BN159" s="8">
        <f t="shared" si="389"/>
        <v>0.51062248219015027</v>
      </c>
    </row>
    <row r="160" spans="1:66" x14ac:dyDescent="0.25">
      <c r="A160" t="s">
        <v>347</v>
      </c>
      <c r="B160" t="s">
        <v>236</v>
      </c>
      <c r="C160" t="s">
        <v>245</v>
      </c>
      <c r="D160" s="11">
        <v>44235</v>
      </c>
      <c r="E160">
        <f>VLOOKUP(A160,home!$A$2:$E$405,3,FALSE)</f>
        <v>1.3846000000000001</v>
      </c>
      <c r="F160">
        <f>VLOOKUP(B160,home!$B$2:$E$405,3,FALSE)</f>
        <v>0.72219999999999995</v>
      </c>
      <c r="G160">
        <f>VLOOKUP(C160,away!$B$2:$E$405,4,FALSE)</f>
        <v>0</v>
      </c>
      <c r="H160">
        <f>VLOOKUP(A160,away!$A$2:$E$405,3,FALSE)</f>
        <v>1.3846000000000001</v>
      </c>
      <c r="I160">
        <f>VLOOKUP(C160,away!$B$2:$E$405,3,FALSE)</f>
        <v>0.72219999999999995</v>
      </c>
      <c r="J160">
        <f>VLOOKUP(B160,home!$B$2:$E$405,4,FALSE)</f>
        <v>0</v>
      </c>
      <c r="K160" s="3">
        <f t="shared" si="334"/>
        <v>0</v>
      </c>
      <c r="L160" s="3">
        <f t="shared" si="335"/>
        <v>0</v>
      </c>
      <c r="M160" s="5">
        <f t="shared" si="336"/>
        <v>1</v>
      </c>
      <c r="N160" s="5">
        <f t="shared" si="337"/>
        <v>0</v>
      </c>
      <c r="O160" s="5">
        <f t="shared" si="338"/>
        <v>0</v>
      </c>
      <c r="P160" s="5">
        <f t="shared" si="339"/>
        <v>0</v>
      </c>
      <c r="Q160" s="5">
        <f t="shared" si="340"/>
        <v>0</v>
      </c>
      <c r="R160" s="5">
        <f t="shared" si="341"/>
        <v>0</v>
      </c>
      <c r="S160" s="5">
        <f t="shared" si="342"/>
        <v>0</v>
      </c>
      <c r="T160" s="5">
        <f t="shared" si="343"/>
        <v>0</v>
      </c>
      <c r="U160" s="5">
        <f t="shared" si="344"/>
        <v>0</v>
      </c>
      <c r="V160" s="5">
        <f t="shared" si="345"/>
        <v>0</v>
      </c>
      <c r="W160" s="5">
        <f t="shared" si="346"/>
        <v>0</v>
      </c>
      <c r="X160" s="5">
        <f t="shared" si="347"/>
        <v>0</v>
      </c>
      <c r="Y160" s="5">
        <f t="shared" si="348"/>
        <v>0</v>
      </c>
      <c r="Z160" s="5">
        <f t="shared" si="349"/>
        <v>0</v>
      </c>
      <c r="AA160" s="5">
        <f t="shared" si="350"/>
        <v>0</v>
      </c>
      <c r="AB160" s="5">
        <f t="shared" si="351"/>
        <v>0</v>
      </c>
      <c r="AC160" s="5">
        <f t="shared" si="352"/>
        <v>0</v>
      </c>
      <c r="AD160" s="5">
        <f t="shared" si="353"/>
        <v>0</v>
      </c>
      <c r="AE160" s="5">
        <f t="shared" si="354"/>
        <v>0</v>
      </c>
      <c r="AF160" s="5">
        <f t="shared" si="355"/>
        <v>0</v>
      </c>
      <c r="AG160" s="5">
        <f t="shared" si="356"/>
        <v>0</v>
      </c>
      <c r="AH160" s="5">
        <f t="shared" si="357"/>
        <v>0</v>
      </c>
      <c r="AI160" s="5">
        <f t="shared" si="358"/>
        <v>0</v>
      </c>
      <c r="AJ160" s="5">
        <f t="shared" si="359"/>
        <v>0</v>
      </c>
      <c r="AK160" s="5">
        <f t="shared" si="360"/>
        <v>0</v>
      </c>
      <c r="AL160" s="5">
        <f t="shared" si="361"/>
        <v>0</v>
      </c>
      <c r="AM160" s="5">
        <f t="shared" si="362"/>
        <v>0</v>
      </c>
      <c r="AN160" s="5">
        <f t="shared" si="363"/>
        <v>0</v>
      </c>
      <c r="AO160" s="5">
        <f t="shared" si="364"/>
        <v>0</v>
      </c>
      <c r="AP160" s="5">
        <f t="shared" si="365"/>
        <v>0</v>
      </c>
      <c r="AQ160" s="5">
        <f t="shared" si="366"/>
        <v>0</v>
      </c>
      <c r="AR160" s="5">
        <f t="shared" si="367"/>
        <v>0</v>
      </c>
      <c r="AS160" s="5">
        <f t="shared" si="368"/>
        <v>0</v>
      </c>
      <c r="AT160" s="5">
        <f t="shared" si="369"/>
        <v>0</v>
      </c>
      <c r="AU160" s="5">
        <f t="shared" si="370"/>
        <v>0</v>
      </c>
      <c r="AV160" s="5">
        <f t="shared" si="371"/>
        <v>0</v>
      </c>
      <c r="AW160" s="5">
        <f t="shared" si="372"/>
        <v>0</v>
      </c>
      <c r="AX160" s="5">
        <f t="shared" si="373"/>
        <v>0</v>
      </c>
      <c r="AY160" s="5">
        <f t="shared" si="374"/>
        <v>0</v>
      </c>
      <c r="AZ160" s="5">
        <f t="shared" si="375"/>
        <v>0</v>
      </c>
      <c r="BA160" s="5">
        <f t="shared" si="376"/>
        <v>0</v>
      </c>
      <c r="BB160" s="5">
        <f t="shared" si="377"/>
        <v>0</v>
      </c>
      <c r="BC160" s="5">
        <f t="shared" si="378"/>
        <v>0</v>
      </c>
      <c r="BD160" s="5">
        <f t="shared" si="379"/>
        <v>0</v>
      </c>
      <c r="BE160" s="5">
        <f t="shared" si="380"/>
        <v>0</v>
      </c>
      <c r="BF160" s="5">
        <f t="shared" si="381"/>
        <v>0</v>
      </c>
      <c r="BG160" s="5">
        <f t="shared" si="382"/>
        <v>0</v>
      </c>
      <c r="BH160" s="5">
        <f t="shared" si="383"/>
        <v>0</v>
      </c>
      <c r="BI160" s="5">
        <f t="shared" si="384"/>
        <v>0</v>
      </c>
      <c r="BJ160" s="8">
        <f t="shared" si="385"/>
        <v>0</v>
      </c>
      <c r="BK160" s="8">
        <f t="shared" si="386"/>
        <v>1</v>
      </c>
      <c r="BL160" s="8">
        <f t="shared" si="387"/>
        <v>0</v>
      </c>
      <c r="BM160" s="8">
        <f t="shared" si="388"/>
        <v>0</v>
      </c>
      <c r="BN160" s="8">
        <f t="shared" si="389"/>
        <v>1</v>
      </c>
    </row>
    <row r="161" spans="1:66" x14ac:dyDescent="0.25">
      <c r="A161" t="s">
        <v>348</v>
      </c>
      <c r="B161" t="s">
        <v>258</v>
      </c>
      <c r="C161" t="s">
        <v>257</v>
      </c>
      <c r="D161" s="11">
        <v>44235</v>
      </c>
      <c r="E161">
        <f>VLOOKUP(A161,home!$A$2:$E$405,3,FALSE)</f>
        <v>1.2811999999999999</v>
      </c>
      <c r="F161">
        <f>VLOOKUP(B161,home!$B$2:$E$405,3,FALSE)</f>
        <v>1.1708000000000001</v>
      </c>
      <c r="G161">
        <f>VLOOKUP(C161,away!$B$2:$E$405,4,FALSE)</f>
        <v>1.7777000000000001</v>
      </c>
      <c r="H161">
        <f>VLOOKUP(A161,away!$A$2:$E$405,3,FALSE)</f>
        <v>1.2811999999999999</v>
      </c>
      <c r="I161">
        <f>VLOOKUP(C161,away!$B$2:$E$405,3,FALSE)</f>
        <v>0</v>
      </c>
      <c r="J161">
        <f>VLOOKUP(B161,home!$B$2:$E$405,4,FALSE)</f>
        <v>1.1851</v>
      </c>
      <c r="K161" s="3">
        <f t="shared" si="334"/>
        <v>2.6666014821919997</v>
      </c>
      <c r="L161" s="3">
        <f t="shared" si="335"/>
        <v>0</v>
      </c>
      <c r="M161" s="5">
        <f t="shared" si="336"/>
        <v>6.948798061268889E-2</v>
      </c>
      <c r="N161" s="5">
        <f t="shared" si="337"/>
        <v>0.18529675209632512</v>
      </c>
      <c r="O161" s="5">
        <f t="shared" si="338"/>
        <v>0</v>
      </c>
      <c r="P161" s="5">
        <f t="shared" si="339"/>
        <v>0</v>
      </c>
      <c r="Q161" s="5">
        <f t="shared" si="340"/>
        <v>0.24705629689271211</v>
      </c>
      <c r="R161" s="5">
        <f t="shared" si="341"/>
        <v>0</v>
      </c>
      <c r="S161" s="5">
        <f t="shared" si="342"/>
        <v>0</v>
      </c>
      <c r="T161" s="5">
        <f t="shared" si="343"/>
        <v>0</v>
      </c>
      <c r="U161" s="5">
        <f t="shared" si="344"/>
        <v>0</v>
      </c>
      <c r="V161" s="5">
        <f t="shared" si="345"/>
        <v>0</v>
      </c>
      <c r="W161" s="5">
        <f t="shared" si="346"/>
        <v>0.2196002291596576</v>
      </c>
      <c r="X161" s="5">
        <f t="shared" si="347"/>
        <v>0</v>
      </c>
      <c r="Y161" s="5">
        <f t="shared" si="348"/>
        <v>0</v>
      </c>
      <c r="Z161" s="5">
        <f t="shared" si="349"/>
        <v>0</v>
      </c>
      <c r="AA161" s="5">
        <f t="shared" si="350"/>
        <v>0</v>
      </c>
      <c r="AB161" s="5">
        <f t="shared" si="351"/>
        <v>0</v>
      </c>
      <c r="AC161" s="5">
        <f t="shared" si="352"/>
        <v>0</v>
      </c>
      <c r="AD161" s="5">
        <f t="shared" si="353"/>
        <v>0.14639657414171145</v>
      </c>
      <c r="AE161" s="5">
        <f t="shared" si="354"/>
        <v>0</v>
      </c>
      <c r="AF161" s="5">
        <f t="shared" si="355"/>
        <v>0</v>
      </c>
      <c r="AG161" s="5">
        <f t="shared" si="356"/>
        <v>0</v>
      </c>
      <c r="AH161" s="5">
        <f t="shared" si="357"/>
        <v>0</v>
      </c>
      <c r="AI161" s="5">
        <f t="shared" si="358"/>
        <v>0</v>
      </c>
      <c r="AJ161" s="5">
        <f t="shared" si="359"/>
        <v>0</v>
      </c>
      <c r="AK161" s="5">
        <f t="shared" si="360"/>
        <v>0</v>
      </c>
      <c r="AL161" s="5">
        <f t="shared" si="361"/>
        <v>0</v>
      </c>
      <c r="AM161" s="5">
        <f t="shared" si="362"/>
        <v>7.8076264318823724E-2</v>
      </c>
      <c r="AN161" s="5">
        <f t="shared" si="363"/>
        <v>0</v>
      </c>
      <c r="AO161" s="5">
        <f t="shared" si="364"/>
        <v>0</v>
      </c>
      <c r="AP161" s="5">
        <f t="shared" si="365"/>
        <v>0</v>
      </c>
      <c r="AQ161" s="5">
        <f t="shared" si="366"/>
        <v>0</v>
      </c>
      <c r="AR161" s="5">
        <f t="shared" si="367"/>
        <v>0</v>
      </c>
      <c r="AS161" s="5">
        <f t="shared" si="368"/>
        <v>0</v>
      </c>
      <c r="AT161" s="5">
        <f t="shared" si="369"/>
        <v>0</v>
      </c>
      <c r="AU161" s="5">
        <f t="shared" si="370"/>
        <v>0</v>
      </c>
      <c r="AV161" s="5">
        <f t="shared" si="371"/>
        <v>0</v>
      </c>
      <c r="AW161" s="5">
        <f t="shared" si="372"/>
        <v>0</v>
      </c>
      <c r="AX161" s="5">
        <f t="shared" si="373"/>
        <v>3.4699713692764977E-2</v>
      </c>
      <c r="AY161" s="5">
        <f t="shared" si="374"/>
        <v>0</v>
      </c>
      <c r="AZ161" s="5">
        <f t="shared" si="375"/>
        <v>0</v>
      </c>
      <c r="BA161" s="5">
        <f t="shared" si="376"/>
        <v>0</v>
      </c>
      <c r="BB161" s="5">
        <f t="shared" si="377"/>
        <v>0</v>
      </c>
      <c r="BC161" s="5">
        <f t="shared" si="378"/>
        <v>0</v>
      </c>
      <c r="BD161" s="5">
        <f t="shared" si="379"/>
        <v>0</v>
      </c>
      <c r="BE161" s="5">
        <f t="shared" si="380"/>
        <v>0</v>
      </c>
      <c r="BF161" s="5">
        <f t="shared" si="381"/>
        <v>0</v>
      </c>
      <c r="BG161" s="5">
        <f t="shared" si="382"/>
        <v>0</v>
      </c>
      <c r="BH161" s="5">
        <f t="shared" si="383"/>
        <v>0</v>
      </c>
      <c r="BI161" s="5">
        <f t="shared" si="384"/>
        <v>0</v>
      </c>
      <c r="BJ161" s="8">
        <f t="shared" si="385"/>
        <v>0.91112583030199512</v>
      </c>
      <c r="BK161" s="8">
        <f t="shared" si="386"/>
        <v>6.948798061268889E-2</v>
      </c>
      <c r="BL161" s="8">
        <f t="shared" si="387"/>
        <v>0</v>
      </c>
      <c r="BM161" s="8">
        <f t="shared" si="388"/>
        <v>0.47877278131295781</v>
      </c>
      <c r="BN161" s="8">
        <f t="shared" si="389"/>
        <v>0.50184102960172616</v>
      </c>
    </row>
    <row r="162" spans="1:66" x14ac:dyDescent="0.25">
      <c r="A162" t="s">
        <v>348</v>
      </c>
      <c r="B162" t="s">
        <v>250</v>
      </c>
      <c r="C162" t="s">
        <v>247</v>
      </c>
      <c r="D162" s="11">
        <v>44235</v>
      </c>
      <c r="E162">
        <f>VLOOKUP(A162,home!$A$2:$E$405,3,FALSE)</f>
        <v>1.2811999999999999</v>
      </c>
      <c r="F162">
        <f>VLOOKUP(B162,home!$B$2:$E$405,3,FALSE)</f>
        <v>2.3416000000000001</v>
      </c>
      <c r="G162">
        <f>VLOOKUP(C162,away!$B$2:$E$405,4,FALSE)</f>
        <v>2.3702000000000001</v>
      </c>
      <c r="H162">
        <f>VLOOKUP(A162,away!$A$2:$E$405,3,FALSE)</f>
        <v>1.2811999999999999</v>
      </c>
      <c r="I162">
        <f>VLOOKUP(C162,away!$B$2:$E$405,3,FALSE)</f>
        <v>0.78049999999999997</v>
      </c>
      <c r="J162">
        <f>VLOOKUP(B162,home!$B$2:$E$405,4,FALSE)</f>
        <v>1.7777000000000001</v>
      </c>
      <c r="K162" s="3">
        <f t="shared" si="334"/>
        <v>7.110737281984</v>
      </c>
      <c r="L162" s="3">
        <f t="shared" si="335"/>
        <v>1.7776584018199999</v>
      </c>
      <c r="M162" s="5">
        <f t="shared" si="336"/>
        <v>1.379808454118881E-4</v>
      </c>
      <c r="N162" s="5">
        <f t="shared" si="337"/>
        <v>9.811455416699835E-4</v>
      </c>
      <c r="O162" s="5">
        <f t="shared" si="338"/>
        <v>2.4528280913666944E-4</v>
      </c>
      <c r="P162" s="5">
        <f t="shared" si="339"/>
        <v>1.744141615557881E-3</v>
      </c>
      <c r="Q162" s="5">
        <f t="shared" si="340"/>
        <v>3.4883340911025691E-3</v>
      </c>
      <c r="R162" s="5">
        <f t="shared" si="341"/>
        <v>2.1801452324190596E-4</v>
      </c>
      <c r="S162" s="5">
        <f t="shared" si="342"/>
        <v>5.5116888979047417E-3</v>
      </c>
      <c r="T162" s="5">
        <f t="shared" si="343"/>
        <v>6.2010664054036151E-3</v>
      </c>
      <c r="U162" s="5">
        <f t="shared" si="344"/>
        <v>1.5502439984301879E-3</v>
      </c>
      <c r="V162" s="5">
        <f t="shared" si="345"/>
        <v>7.7411437074211709E-3</v>
      </c>
      <c r="W162" s="5">
        <f t="shared" si="346"/>
        <v>8.268209091206272E-3</v>
      </c>
      <c r="X162" s="5">
        <f t="shared" si="347"/>
        <v>1.4698051358987337E-2</v>
      </c>
      <c r="Y162" s="5">
        <f t="shared" si="348"/>
        <v>1.3064057244342854E-2</v>
      </c>
      <c r="Z162" s="5">
        <f t="shared" si="349"/>
        <v>1.291851163199186E-4</v>
      </c>
      <c r="AA162" s="5">
        <f t="shared" si="350"/>
        <v>9.1860142289348489E-4</v>
      </c>
      <c r="AB162" s="5">
        <f t="shared" si="351"/>
        <v>3.2659666925261266E-3</v>
      </c>
      <c r="AC162" s="5">
        <f t="shared" si="352"/>
        <v>6.1157269926775679E-3</v>
      </c>
      <c r="AD162" s="5">
        <f t="shared" si="353"/>
        <v>1.4698265660019869E-2</v>
      </c>
      <c r="AE162" s="5">
        <f t="shared" si="354"/>
        <v>2.6128495442716705E-2</v>
      </c>
      <c r="AF162" s="5">
        <f t="shared" si="355"/>
        <v>2.3223769725330468E-2</v>
      </c>
      <c r="AG162" s="5">
        <f t="shared" si="356"/>
        <v>1.3761309791388888E-2</v>
      </c>
      <c r="AH162" s="5">
        <f t="shared" si="357"/>
        <v>5.7411751854049291E-5</v>
      </c>
      <c r="AI162" s="5">
        <f t="shared" si="358"/>
        <v>4.0823988433260228E-4</v>
      </c>
      <c r="AJ162" s="5">
        <f t="shared" si="359"/>
        <v>1.4514432827583356E-3</v>
      </c>
      <c r="AK162" s="5">
        <f t="shared" si="360"/>
        <v>3.440277287798315E-3</v>
      </c>
      <c r="AL162" s="5">
        <f t="shared" si="361"/>
        <v>3.092224554931034E-3</v>
      </c>
      <c r="AM162" s="5">
        <f t="shared" si="362"/>
        <v>2.090310112184169E-2</v>
      </c>
      <c r="AN162" s="5">
        <f t="shared" si="363"/>
        <v>3.7158573333334943E-2</v>
      </c>
      <c r="AO162" s="5">
        <f t="shared" si="364"/>
        <v>3.3027625042823736E-2</v>
      </c>
      <c r="AP162" s="5">
        <f t="shared" si="365"/>
        <v>1.9570611716512084E-2</v>
      </c>
      <c r="AQ162" s="5">
        <f t="shared" si="366"/>
        <v>8.6974655866536542E-3</v>
      </c>
      <c r="AR162" s="5">
        <f t="shared" si="367"/>
        <v>2.041169660931112E-5</v>
      </c>
      <c r="AS162" s="5">
        <f t="shared" si="368"/>
        <v>1.4514221206837497E-4</v>
      </c>
      <c r="AT162" s="5">
        <f t="shared" si="369"/>
        <v>5.1603406927211101E-4</v>
      </c>
      <c r="AU162" s="5">
        <f t="shared" si="370"/>
        <v>1.2231275650490384E-3</v>
      </c>
      <c r="AV162" s="5">
        <f t="shared" si="371"/>
        <v>2.1743346943541263E-3</v>
      </c>
      <c r="AW162" s="5">
        <f t="shared" si="372"/>
        <v>1.0857540718797352E-3</v>
      </c>
      <c r="AX162" s="5">
        <f t="shared" si="373"/>
        <v>2.4772743409360212E-2</v>
      </c>
      <c r="AY162" s="5">
        <f t="shared" si="374"/>
        <v>4.4037475457780209E-2</v>
      </c>
      <c r="AZ162" s="5">
        <f t="shared" si="375"/>
        <v>3.9141794121232525E-2</v>
      </c>
      <c r="BA162" s="5">
        <f t="shared" si="376"/>
        <v>2.3193579727305895E-2</v>
      </c>
      <c r="BB162" s="5">
        <f t="shared" si="377"/>
        <v>1.030756546763183E-2</v>
      </c>
      <c r="BC162" s="5">
        <f t="shared" si="378"/>
        <v>3.6646660711690811E-3</v>
      </c>
      <c r="BD162" s="5">
        <f t="shared" si="379"/>
        <v>6.0475039954904578E-6</v>
      </c>
      <c r="BE162" s="5">
        <f t="shared" si="380"/>
        <v>4.3002212123681195E-5</v>
      </c>
      <c r="BF162" s="5">
        <f t="shared" si="381"/>
        <v>1.5288871647782212E-4</v>
      </c>
      <c r="BG162" s="5">
        <f t="shared" si="382"/>
        <v>3.6238383208451054E-4</v>
      </c>
      <c r="BH162" s="5">
        <f t="shared" si="383"/>
        <v>6.4420405629788953E-4</v>
      </c>
      <c r="BI162" s="5">
        <f t="shared" si="384"/>
        <v>9.1615316006454447E-4</v>
      </c>
      <c r="BJ162" s="8">
        <f t="shared" si="385"/>
        <v>0.38898790540781442</v>
      </c>
      <c r="BK162" s="8">
        <f t="shared" si="386"/>
        <v>6.8380382071684495E-2</v>
      </c>
      <c r="BL162" s="8">
        <f t="shared" si="387"/>
        <v>1.7759211371368572E-2</v>
      </c>
      <c r="BM162" s="8">
        <f t="shared" si="388"/>
        <v>0.42549006315516597</v>
      </c>
      <c r="BN162" s="8">
        <f t="shared" si="389"/>
        <v>6.8148994261208974E-3</v>
      </c>
    </row>
    <row r="163" spans="1:66" x14ac:dyDescent="0.25">
      <c r="A163" t="s">
        <v>349</v>
      </c>
      <c r="B163" t="s">
        <v>261</v>
      </c>
      <c r="C163" t="s">
        <v>270</v>
      </c>
      <c r="D163" s="11">
        <v>44235</v>
      </c>
      <c r="E163">
        <f>VLOOKUP(A163,home!$A$2:$E$405,3,FALSE)</f>
        <v>1.2082999999999999</v>
      </c>
      <c r="F163">
        <f>VLOOKUP(B163,home!$B$2:$E$405,3,FALSE)</f>
        <v>0.8276</v>
      </c>
      <c r="G163">
        <f>VLOOKUP(C163,away!$B$2:$E$405,4,FALSE)</f>
        <v>0</v>
      </c>
      <c r="H163">
        <f>VLOOKUP(A163,away!$A$2:$E$405,3,FALSE)</f>
        <v>1.2082999999999999</v>
      </c>
      <c r="I163">
        <f>VLOOKUP(C163,away!$B$2:$E$405,3,FALSE)</f>
        <v>1.6552</v>
      </c>
      <c r="J163">
        <f>VLOOKUP(B163,home!$B$2:$E$405,4,FALSE)</f>
        <v>1.2972999999999999</v>
      </c>
      <c r="K163" s="3">
        <f t="shared" si="334"/>
        <v>0</v>
      </c>
      <c r="L163" s="3">
        <f t="shared" si="335"/>
        <v>2.5945716669679997</v>
      </c>
      <c r="M163" s="5">
        <f t="shared" si="336"/>
        <v>7.4677856217447727E-2</v>
      </c>
      <c r="N163" s="5">
        <f t="shared" si="337"/>
        <v>0</v>
      </c>
      <c r="O163" s="5">
        <f t="shared" si="338"/>
        <v>0.19375704989169995</v>
      </c>
      <c r="P163" s="5">
        <f t="shared" si="339"/>
        <v>0</v>
      </c>
      <c r="Q163" s="5">
        <f t="shared" si="340"/>
        <v>0</v>
      </c>
      <c r="R163" s="5">
        <f t="shared" si="341"/>
        <v>0.25135827596215499</v>
      </c>
      <c r="S163" s="5">
        <f t="shared" si="342"/>
        <v>0</v>
      </c>
      <c r="T163" s="5">
        <f t="shared" si="343"/>
        <v>0</v>
      </c>
      <c r="U163" s="5">
        <f t="shared" si="344"/>
        <v>0</v>
      </c>
      <c r="V163" s="5">
        <f t="shared" si="345"/>
        <v>0</v>
      </c>
      <c r="W163" s="5">
        <f t="shared" si="346"/>
        <v>0</v>
      </c>
      <c r="X163" s="5">
        <f t="shared" si="347"/>
        <v>0</v>
      </c>
      <c r="Y163" s="5">
        <f t="shared" si="348"/>
        <v>0</v>
      </c>
      <c r="Z163" s="5">
        <f t="shared" si="349"/>
        <v>0.21738902035644361</v>
      </c>
      <c r="AA163" s="5">
        <f t="shared" si="350"/>
        <v>0</v>
      </c>
      <c r="AB163" s="5">
        <f t="shared" si="351"/>
        <v>0</v>
      </c>
      <c r="AC163" s="5">
        <f t="shared" si="352"/>
        <v>0</v>
      </c>
      <c r="AD163" s="5">
        <f t="shared" si="353"/>
        <v>0</v>
      </c>
      <c r="AE163" s="5">
        <f t="shared" si="354"/>
        <v>0</v>
      </c>
      <c r="AF163" s="5">
        <f t="shared" si="355"/>
        <v>0</v>
      </c>
      <c r="AG163" s="5">
        <f t="shared" si="356"/>
        <v>0</v>
      </c>
      <c r="AH163" s="5">
        <f t="shared" si="357"/>
        <v>0.1410078482316896</v>
      </c>
      <c r="AI163" s="5">
        <f t="shared" si="358"/>
        <v>0</v>
      </c>
      <c r="AJ163" s="5">
        <f t="shared" si="359"/>
        <v>0</v>
      </c>
      <c r="AK163" s="5">
        <f t="shared" si="360"/>
        <v>0</v>
      </c>
      <c r="AL163" s="5">
        <f t="shared" si="361"/>
        <v>0</v>
      </c>
      <c r="AM163" s="5">
        <f t="shared" si="362"/>
        <v>0</v>
      </c>
      <c r="AN163" s="5">
        <f t="shared" si="363"/>
        <v>0</v>
      </c>
      <c r="AO163" s="5">
        <f t="shared" si="364"/>
        <v>0</v>
      </c>
      <c r="AP163" s="5">
        <f t="shared" si="365"/>
        <v>0</v>
      </c>
      <c r="AQ163" s="5">
        <f t="shared" si="366"/>
        <v>0</v>
      </c>
      <c r="AR163" s="5">
        <f t="shared" si="367"/>
        <v>7.3170993568413084E-2</v>
      </c>
      <c r="AS163" s="5">
        <f t="shared" si="368"/>
        <v>0</v>
      </c>
      <c r="AT163" s="5">
        <f t="shared" si="369"/>
        <v>0</v>
      </c>
      <c r="AU163" s="5">
        <f t="shared" si="370"/>
        <v>0</v>
      </c>
      <c r="AV163" s="5">
        <f t="shared" si="371"/>
        <v>0</v>
      </c>
      <c r="AW163" s="5">
        <f t="shared" si="372"/>
        <v>0</v>
      </c>
      <c r="AX163" s="5">
        <f t="shared" si="373"/>
        <v>0</v>
      </c>
      <c r="AY163" s="5">
        <f t="shared" si="374"/>
        <v>0</v>
      </c>
      <c r="AZ163" s="5">
        <f t="shared" si="375"/>
        <v>0</v>
      </c>
      <c r="BA163" s="5">
        <f t="shared" si="376"/>
        <v>0</v>
      </c>
      <c r="BB163" s="5">
        <f t="shared" si="377"/>
        <v>0</v>
      </c>
      <c r="BC163" s="5">
        <f t="shared" si="378"/>
        <v>0</v>
      </c>
      <c r="BD163" s="5">
        <f t="shared" si="379"/>
        <v>3.1641231126083705E-2</v>
      </c>
      <c r="BE163" s="5">
        <f t="shared" si="380"/>
        <v>0</v>
      </c>
      <c r="BF163" s="5">
        <f t="shared" si="381"/>
        <v>0</v>
      </c>
      <c r="BG163" s="5">
        <f t="shared" si="382"/>
        <v>0</v>
      </c>
      <c r="BH163" s="5">
        <f t="shared" si="383"/>
        <v>0</v>
      </c>
      <c r="BI163" s="5">
        <f t="shared" si="384"/>
        <v>0</v>
      </c>
      <c r="BJ163" s="8">
        <f t="shared" si="385"/>
        <v>0</v>
      </c>
      <c r="BK163" s="8">
        <f t="shared" si="386"/>
        <v>7.4677856217447727E-2</v>
      </c>
      <c r="BL163" s="8">
        <f t="shared" si="387"/>
        <v>0.6909353987800414</v>
      </c>
      <c r="BM163" s="8">
        <f t="shared" si="388"/>
        <v>0.46320909328262999</v>
      </c>
      <c r="BN163" s="8">
        <f t="shared" si="389"/>
        <v>0.51979318207130265</v>
      </c>
    </row>
    <row r="164" spans="1:66" x14ac:dyDescent="0.25">
      <c r="A164" t="s">
        <v>350</v>
      </c>
      <c r="B164" t="s">
        <v>275</v>
      </c>
      <c r="C164" t="s">
        <v>281</v>
      </c>
      <c r="D164" s="11">
        <v>44235</v>
      </c>
      <c r="E164">
        <f>VLOOKUP(A164,home!$A$2:$E$405,3,FALSE)</f>
        <v>1.4911000000000001</v>
      </c>
      <c r="F164">
        <f>VLOOKUP(B164,home!$B$2:$E$405,3,FALSE)</f>
        <v>1.0898000000000001</v>
      </c>
      <c r="G164">
        <f>VLOOKUP(C164,away!$B$2:$E$405,4,FALSE)</f>
        <v>0.40339999999999998</v>
      </c>
      <c r="H164">
        <f>VLOOKUP(A164,away!$A$2:$E$405,3,FALSE)</f>
        <v>1.4911000000000001</v>
      </c>
      <c r="I164">
        <f>VLOOKUP(C164,away!$B$2:$E$405,3,FALSE)</f>
        <v>0.38319999999999999</v>
      </c>
      <c r="J164">
        <f>VLOOKUP(B164,home!$B$2:$E$405,4,FALSE)</f>
        <v>0.47060000000000002</v>
      </c>
      <c r="K164" s="3">
        <f t="shared" si="334"/>
        <v>0.65552531465200004</v>
      </c>
      <c r="L164" s="3">
        <f t="shared" si="335"/>
        <v>0.26889590811199998</v>
      </c>
      <c r="M164" s="5">
        <f t="shared" si="336"/>
        <v>0.39676098886218719</v>
      </c>
      <c r="N164" s="5">
        <f t="shared" si="337"/>
        <v>0.26008687206552394</v>
      </c>
      <c r="O164" s="5">
        <f t="shared" si="338"/>
        <v>0.10668740640351294</v>
      </c>
      <c r="P164" s="5">
        <f t="shared" si="339"/>
        <v>6.9936295652068631E-2</v>
      </c>
      <c r="Q164" s="5">
        <f t="shared" si="340"/>
        <v>8.5246764323803514E-2</v>
      </c>
      <c r="R164" s="5">
        <f t="shared" si="341"/>
        <v>1.4343903514493305E-2</v>
      </c>
      <c r="S164" s="5">
        <f t="shared" si="342"/>
        <v>3.0818840478495499E-3</v>
      </c>
      <c r="T164" s="5">
        <f t="shared" si="343"/>
        <v>2.2922506106458788E-2</v>
      </c>
      <c r="U164" s="5">
        <f t="shared" si="344"/>
        <v>9.4027918646761525E-3</v>
      </c>
      <c r="V164" s="5">
        <f t="shared" si="345"/>
        <v>6.0359751976709399E-5</v>
      </c>
      <c r="W164" s="5">
        <f t="shared" si="346"/>
        <v>1.8627137335475399E-2</v>
      </c>
      <c r="X164" s="5">
        <f t="shared" si="347"/>
        <v>5.0087610093495979E-3</v>
      </c>
      <c r="Y164" s="5">
        <f t="shared" si="348"/>
        <v>6.7341767006251876E-4</v>
      </c>
      <c r="Z164" s="5">
        <f t="shared" si="349"/>
        <v>1.2856723204668619E-3</v>
      </c>
      <c r="AA164" s="5">
        <f t="shared" si="350"/>
        <v>8.427907524134067E-4</v>
      </c>
      <c r="AB164" s="5">
        <f t="shared" si="351"/>
        <v>2.7623533658079709E-4</v>
      </c>
      <c r="AC164" s="5">
        <f t="shared" si="352"/>
        <v>6.6496857967224107E-7</v>
      </c>
      <c r="AD164" s="5">
        <f t="shared" si="353"/>
        <v>3.0526400157258812E-3</v>
      </c>
      <c r="AE164" s="5">
        <f t="shared" si="354"/>
        <v>8.2084240916764086E-4</v>
      </c>
      <c r="AF164" s="5">
        <f t="shared" si="355"/>
        <v>1.103605825149873E-4</v>
      </c>
      <c r="AG164" s="5">
        <f t="shared" si="356"/>
        <v>9.8918363517122735E-6</v>
      </c>
      <c r="AH164" s="5">
        <f t="shared" si="357"/>
        <v>8.6428006536599759E-5</v>
      </c>
      <c r="AI164" s="5">
        <f t="shared" si="358"/>
        <v>5.665574617964967E-5</v>
      </c>
      <c r="AJ164" s="5">
        <f t="shared" si="359"/>
        <v>1.8569637920629347E-5</v>
      </c>
      <c r="AK164" s="5">
        <f t="shared" si="360"/>
        <v>4.0576225802980888E-6</v>
      </c>
      <c r="AL164" s="5">
        <f t="shared" si="361"/>
        <v>4.6885092529545466E-9</v>
      </c>
      <c r="AM164" s="5">
        <f t="shared" si="362"/>
        <v>4.0021656136559898E-4</v>
      </c>
      <c r="AN164" s="5">
        <f t="shared" si="363"/>
        <v>1.0761659570986472E-4</v>
      </c>
      <c r="AO164" s="5">
        <f t="shared" si="364"/>
        <v>1.4468831115663014E-5</v>
      </c>
      <c r="AP164" s="5">
        <f t="shared" si="365"/>
        <v>1.2968698273884562E-6</v>
      </c>
      <c r="AQ164" s="5">
        <f t="shared" si="366"/>
        <v>8.7180747484667885E-8</v>
      </c>
      <c r="AR164" s="5">
        <f t="shared" si="367"/>
        <v>4.6480274607937735E-6</v>
      </c>
      <c r="AS164" s="5">
        <f t="shared" si="368"/>
        <v>3.0468996637479751E-6</v>
      </c>
      <c r="AT164" s="5">
        <f t="shared" si="369"/>
        <v>9.9865993039573208E-7</v>
      </c>
      <c r="AU164" s="5">
        <f t="shared" si="370"/>
        <v>2.182156217010023E-7</v>
      </c>
      <c r="AV164" s="5">
        <f t="shared" si="371"/>
        <v>3.5761466019382822E-8</v>
      </c>
      <c r="AW164" s="5">
        <f t="shared" si="372"/>
        <v>2.2956513877145269E-11</v>
      </c>
      <c r="AX164" s="5">
        <f t="shared" si="373"/>
        <v>4.3725347886354299E-5</v>
      </c>
      <c r="AY164" s="5">
        <f t="shared" si="374"/>
        <v>1.1757567127414359E-5</v>
      </c>
      <c r="AZ164" s="5">
        <f t="shared" si="375"/>
        <v>1.5807808449569411E-6</v>
      </c>
      <c r="BA164" s="5">
        <f t="shared" si="376"/>
        <v>1.4168850027691712E-7</v>
      </c>
      <c r="BB164" s="5">
        <f t="shared" si="377"/>
        <v>9.5248644877472473E-9</v>
      </c>
      <c r="BC164" s="5">
        <f t="shared" si="378"/>
        <v>5.122394172153072E-10</v>
      </c>
      <c r="BD164" s="5">
        <f t="shared" si="379"/>
        <v>2.0830592749994244E-7</v>
      </c>
      <c r="BE164" s="5">
        <f t="shared" si="380"/>
        <v>1.3654980866827647E-7</v>
      </c>
      <c r="BF164" s="5">
        <f t="shared" si="381"/>
        <v>4.4755928146471165E-8</v>
      </c>
      <c r="BG164" s="5">
        <f t="shared" si="382"/>
        <v>9.7795479602526071E-9</v>
      </c>
      <c r="BH164" s="5">
        <f t="shared" si="383"/>
        <v>1.6026853134497282E-9</v>
      </c>
      <c r="BI164" s="5">
        <f t="shared" si="384"/>
        <v>2.101201588774545E-10</v>
      </c>
      <c r="BJ164" s="8">
        <f t="shared" si="385"/>
        <v>0.39714009481466284</v>
      </c>
      <c r="BK164" s="8">
        <f t="shared" si="386"/>
        <v>0.46985195553829845</v>
      </c>
      <c r="BL164" s="8">
        <f t="shared" si="387"/>
        <v>0.13172818765305422</v>
      </c>
      <c r="BM164" s="8">
        <f t="shared" si="388"/>
        <v>6.6931921960721924E-2</v>
      </c>
      <c r="BN164" s="8">
        <f t="shared" si="389"/>
        <v>0.93306223082158946</v>
      </c>
    </row>
    <row r="165" spans="1:66" x14ac:dyDescent="0.25">
      <c r="A165" t="s">
        <v>350</v>
      </c>
      <c r="B165" t="s">
        <v>279</v>
      </c>
      <c r="C165" t="s">
        <v>286</v>
      </c>
      <c r="D165" s="11">
        <v>44235</v>
      </c>
      <c r="E165">
        <f>VLOOKUP(A165,home!$A$2:$E$405,3,FALSE)</f>
        <v>1.4911000000000001</v>
      </c>
      <c r="F165">
        <f>VLOOKUP(B165,home!$B$2:$E$405,3,FALSE)</f>
        <v>0.92210000000000003</v>
      </c>
      <c r="G165">
        <f>VLOOKUP(C165,away!$B$2:$E$405,4,FALSE)</f>
        <v>1.0755999999999999</v>
      </c>
      <c r="H165">
        <f>VLOOKUP(A165,away!$A$2:$E$405,3,FALSE)</f>
        <v>1.4911000000000001</v>
      </c>
      <c r="I165">
        <f>VLOOKUP(C165,away!$B$2:$E$405,3,FALSE)</f>
        <v>0.95809999999999995</v>
      </c>
      <c r="J165">
        <f>VLOOKUP(B165,home!$B$2:$E$405,4,FALSE)</f>
        <v>1.2941</v>
      </c>
      <c r="K165" s="3">
        <f t="shared" si="334"/>
        <v>1.478889024236</v>
      </c>
      <c r="L165" s="3">
        <f t="shared" si="335"/>
        <v>1.8487809078310002</v>
      </c>
      <c r="M165" s="5">
        <f t="shared" si="336"/>
        <v>3.5876602673765967E-2</v>
      </c>
      <c r="N165" s="5">
        <f t="shared" si="337"/>
        <v>5.3057513921108419E-2</v>
      </c>
      <c r="O165" s="5">
        <f t="shared" si="338"/>
        <v>6.6327978061097123E-2</v>
      </c>
      <c r="P165" s="5">
        <f t="shared" si="339"/>
        <v>9.8091718754322738E-2</v>
      </c>
      <c r="Q165" s="5">
        <f t="shared" si="340"/>
        <v>3.9233087495588015E-2</v>
      </c>
      <c r="R165" s="5">
        <f t="shared" si="341"/>
        <v>6.1312949747194916E-2</v>
      </c>
      <c r="S165" s="5">
        <f t="shared" si="342"/>
        <v>6.704916694364875E-2</v>
      </c>
      <c r="T165" s="5">
        <f t="shared" si="343"/>
        <v>7.2533383117106262E-2</v>
      </c>
      <c r="U165" s="5">
        <f t="shared" si="344"/>
        <v>9.067504842466001E-2</v>
      </c>
      <c r="V165" s="5">
        <f t="shared" si="345"/>
        <v>2.0369103279290333E-2</v>
      </c>
      <c r="W165" s="5">
        <f t="shared" si="346"/>
        <v>1.9340460828038582E-2</v>
      </c>
      <c r="X165" s="5">
        <f t="shared" si="347"/>
        <v>3.5756274727531061E-2</v>
      </c>
      <c r="Y165" s="5">
        <f t="shared" si="348"/>
        <v>3.3052759025709776E-2</v>
      </c>
      <c r="Z165" s="5">
        <f t="shared" si="349"/>
        <v>3.7784736965138503E-2</v>
      </c>
      <c r="AA165" s="5">
        <f t="shared" si="350"/>
        <v>5.5879432781387607E-2</v>
      </c>
      <c r="AB165" s="5">
        <f t="shared" si="351"/>
        <v>4.131973991046374E-2</v>
      </c>
      <c r="AC165" s="5">
        <f t="shared" si="352"/>
        <v>3.480751034871065E-3</v>
      </c>
      <c r="AD165" s="5">
        <f t="shared" si="353"/>
        <v>7.1505988105631454E-3</v>
      </c>
      <c r="AE165" s="5">
        <f t="shared" si="354"/>
        <v>1.32198905605282E-2</v>
      </c>
      <c r="AF165" s="5">
        <f t="shared" si="355"/>
        <v>1.2220340635959902E-2</v>
      </c>
      <c r="AG165" s="5">
        <f t="shared" si="356"/>
        <v>7.5309108183180028E-3</v>
      </c>
      <c r="AH165" s="5">
        <f t="shared" si="357"/>
        <v>1.746392507714108E-2</v>
      </c>
      <c r="AI165" s="5">
        <f t="shared" si="358"/>
        <v>2.5827207116663788E-2</v>
      </c>
      <c r="AJ165" s="5">
        <f t="shared" si="359"/>
        <v>1.9097786565751992E-2</v>
      </c>
      <c r="AK165" s="5">
        <f t="shared" si="360"/>
        <v>9.4145023130974472E-3</v>
      </c>
      <c r="AL165" s="5">
        <f t="shared" si="361"/>
        <v>3.8067467499207331E-4</v>
      </c>
      <c r="AM165" s="5">
        <f t="shared" si="362"/>
        <v>2.1149884195313649E-3</v>
      </c>
      <c r="AN165" s="5">
        <f t="shared" si="363"/>
        <v>3.9101502103132488E-3</v>
      </c>
      <c r="AO165" s="5">
        <f t="shared" si="364"/>
        <v>3.6145055277892533E-3</v>
      </c>
      <c r="AP165" s="5">
        <f t="shared" si="365"/>
        <v>2.227476270342128E-3</v>
      </c>
      <c r="AQ165" s="5">
        <f t="shared" si="366"/>
        <v>1.0295289003137826E-3</v>
      </c>
      <c r="AR165" s="5">
        <f t="shared" si="367"/>
        <v>6.4573942516818932E-3</v>
      </c>
      <c r="AS165" s="5">
        <f t="shared" si="368"/>
        <v>9.5497694839769918E-3</v>
      </c>
      <c r="AT165" s="5">
        <f t="shared" si="369"/>
        <v>7.0615246369187317E-3</v>
      </c>
      <c r="AU165" s="5">
        <f t="shared" si="370"/>
        <v>3.4810704266370709E-3</v>
      </c>
      <c r="AV165" s="5">
        <f t="shared" si="371"/>
        <v>1.2870292116365246E-3</v>
      </c>
      <c r="AW165" s="5">
        <f t="shared" si="372"/>
        <v>2.891162606554318E-5</v>
      </c>
      <c r="AX165" s="5">
        <f t="shared" si="373"/>
        <v>5.2130552667186249E-4</v>
      </c>
      <c r="AY165" s="5">
        <f t="shared" si="374"/>
        <v>9.6377970485772351E-4</v>
      </c>
      <c r="AZ165" s="5">
        <f t="shared" si="375"/>
        <v>8.909087588479781E-4</v>
      </c>
      <c r="BA165" s="5">
        <f t="shared" si="376"/>
        <v>5.4903170132585151E-4</v>
      </c>
      <c r="BB165" s="5">
        <f t="shared" si="377"/>
        <v>2.5375983180130161E-4</v>
      </c>
      <c r="BC165" s="5">
        <f t="shared" si="378"/>
        <v>9.3829266441730481E-5</v>
      </c>
      <c r="BD165" s="5">
        <f t="shared" si="379"/>
        <v>1.9897178678078531E-3</v>
      </c>
      <c r="BE165" s="5">
        <f t="shared" si="380"/>
        <v>2.9425719160272906E-3</v>
      </c>
      <c r="BF165" s="5">
        <f t="shared" si="381"/>
        <v>2.1758686548189288E-3</v>
      </c>
      <c r="BG165" s="5">
        <f t="shared" si="382"/>
        <v>1.0726227572636206E-3</v>
      </c>
      <c r="BH165" s="5">
        <f t="shared" si="383"/>
        <v>3.9657250571573127E-4</v>
      </c>
      <c r="BI165" s="5">
        <f t="shared" si="384"/>
        <v>1.1729734520335258E-4</v>
      </c>
      <c r="BJ165" s="8">
        <f t="shared" si="385"/>
        <v>0.30926448405868756</v>
      </c>
      <c r="BK165" s="8">
        <f t="shared" si="386"/>
        <v>0.22621179706574862</v>
      </c>
      <c r="BL165" s="8">
        <f t="shared" si="387"/>
        <v>0.42385000905514569</v>
      </c>
      <c r="BM165" s="8">
        <f t="shared" si="388"/>
        <v>0.64227630841285133</v>
      </c>
      <c r="BN165" s="8">
        <f t="shared" si="389"/>
        <v>0.35389985065307722</v>
      </c>
    </row>
    <row r="166" spans="1:66" x14ac:dyDescent="0.25">
      <c r="A166" t="s">
        <v>350</v>
      </c>
      <c r="B166" t="s">
        <v>289</v>
      </c>
      <c r="C166" t="s">
        <v>287</v>
      </c>
      <c r="D166" s="11">
        <v>44235</v>
      </c>
      <c r="E166">
        <f>VLOOKUP(A166,home!$A$2:$E$405,3,FALSE)</f>
        <v>1.4911000000000001</v>
      </c>
      <c r="F166">
        <f>VLOOKUP(B166,home!$B$2:$E$405,3,FALSE)</f>
        <v>0.78239999999999998</v>
      </c>
      <c r="G166">
        <f>VLOOKUP(C166,away!$B$2:$E$405,4,FALSE)</f>
        <v>1.3445</v>
      </c>
      <c r="H166">
        <f>VLOOKUP(A166,away!$A$2:$E$405,3,FALSE)</f>
        <v>1.4911000000000001</v>
      </c>
      <c r="I166">
        <f>VLOOKUP(C166,away!$B$2:$E$405,3,FALSE)</f>
        <v>0.47899999999999998</v>
      </c>
      <c r="J166">
        <f>VLOOKUP(B166,home!$B$2:$E$405,4,FALSE)</f>
        <v>0.94120000000000004</v>
      </c>
      <c r="K166" s="3">
        <f t="shared" si="334"/>
        <v>1.5685429624800002</v>
      </c>
      <c r="L166" s="3">
        <f t="shared" si="335"/>
        <v>0.67223977028000004</v>
      </c>
      <c r="M166" s="5">
        <f t="shared" si="336"/>
        <v>0.10637520842378384</v>
      </c>
      <c r="N166" s="5">
        <f t="shared" si="337"/>
        <v>0.16685408455546938</v>
      </c>
      <c r="O166" s="5">
        <f t="shared" si="338"/>
        <v>7.1509645674291578E-2</v>
      </c>
      <c r="P166" s="5">
        <f t="shared" si="339"/>
        <v>0.11216595147184844</v>
      </c>
      <c r="Q166" s="5">
        <f t="shared" si="340"/>
        <v>0.13085890004526224</v>
      </c>
      <c r="R166" s="5">
        <f t="shared" si="341"/>
        <v>2.4035813890444985E-2</v>
      </c>
      <c r="S166" s="5">
        <f t="shared" si="342"/>
        <v>2.9567981243015129E-2</v>
      </c>
      <c r="T166" s="5">
        <f t="shared" si="343"/>
        <v>8.7968556905520565E-2</v>
      </c>
      <c r="U166" s="5">
        <f t="shared" si="344"/>
        <v>3.7701206725336514E-2</v>
      </c>
      <c r="V166" s="5">
        <f t="shared" si="345"/>
        <v>3.4641746975604911E-3</v>
      </c>
      <c r="W166" s="5">
        <f t="shared" si="346"/>
        <v>6.8419268914623271E-2</v>
      </c>
      <c r="X166" s="5">
        <f t="shared" si="347"/>
        <v>4.5994153617891893E-2</v>
      </c>
      <c r="Y166" s="5">
        <f t="shared" si="348"/>
        <v>1.5459549631157341E-2</v>
      </c>
      <c r="Z166" s="5">
        <f t="shared" si="349"/>
        <v>5.3859433360685244E-3</v>
      </c>
      <c r="AA166" s="5">
        <f t="shared" si="350"/>
        <v>8.4480835161063386E-3</v>
      </c>
      <c r="AB166" s="5">
        <f t="shared" si="351"/>
        <v>6.6255909728159482E-3</v>
      </c>
      <c r="AC166" s="5">
        <f t="shared" si="352"/>
        <v>2.282971149799051E-4</v>
      </c>
      <c r="AD166" s="5">
        <f t="shared" si="353"/>
        <v>2.6829640688514744E-2</v>
      </c>
      <c r="AE166" s="5">
        <f t="shared" si="354"/>
        <v>1.8035951493142095E-2</v>
      </c>
      <c r="AF166" s="5">
        <f t="shared" si="355"/>
        <v>6.0622419442655324E-3</v>
      </c>
      <c r="AG166" s="5">
        <f t="shared" si="356"/>
        <v>1.3584267106649477E-3</v>
      </c>
      <c r="AH166" s="5">
        <f t="shared" si="357"/>
        <v>9.0516132774495035E-4</v>
      </c>
      <c r="AI166" s="5">
        <f t="shared" si="358"/>
        <v>1.4197844305433949E-3</v>
      </c>
      <c r="AJ166" s="5">
        <f t="shared" si="359"/>
        <v>1.1134964383837586E-3</v>
      </c>
      <c r="AK166" s="5">
        <f t="shared" si="360"/>
        <v>5.8218900072446312E-4</v>
      </c>
      <c r="AL166" s="5">
        <f t="shared" si="361"/>
        <v>9.6289966428958584E-6</v>
      </c>
      <c r="AM166" s="5">
        <f t="shared" si="362"/>
        <v>8.4166888175673752E-3</v>
      </c>
      <c r="AN166" s="5">
        <f t="shared" si="363"/>
        <v>5.6580329572397375E-3</v>
      </c>
      <c r="AO166" s="5">
        <f t="shared" si="364"/>
        <v>1.9017773877057554E-3</v>
      </c>
      <c r="AP166" s="5">
        <f t="shared" si="365"/>
        <v>4.2615013141167194E-4</v>
      </c>
      <c r="AQ166" s="5">
        <f t="shared" si="366"/>
        <v>7.1618766611243525E-5</v>
      </c>
      <c r="AR166" s="5">
        <f t="shared" si="367"/>
        <v>1.2169708860592106E-4</v>
      </c>
      <c r="AS166" s="5">
        <f t="shared" si="368"/>
        <v>1.908871118871225E-4</v>
      </c>
      <c r="AT166" s="5">
        <f t="shared" si="369"/>
        <v>1.4970731798933924E-4</v>
      </c>
      <c r="AU166" s="5">
        <f t="shared" si="370"/>
        <v>7.8274120021311184E-5</v>
      </c>
      <c r="AV166" s="5">
        <f t="shared" si="371"/>
        <v>3.0694080025935634E-5</v>
      </c>
      <c r="AW166" s="5">
        <f t="shared" si="372"/>
        <v>2.820324987616002E-7</v>
      </c>
      <c r="AX166" s="5">
        <f t="shared" si="373"/>
        <v>2.2003230020299028E-3</v>
      </c>
      <c r="AY166" s="5">
        <f t="shared" si="374"/>
        <v>1.4791446294263818E-3</v>
      </c>
      <c r="AZ166" s="5">
        <f t="shared" si="375"/>
        <v>4.9716992294824344E-4</v>
      </c>
      <c r="BA166" s="5">
        <f t="shared" si="376"/>
        <v>1.1140579826428418E-4</v>
      </c>
      <c r="BB166" s="5">
        <f t="shared" si="377"/>
        <v>1.8722852058260602E-5</v>
      </c>
      <c r="BC166" s="5">
        <f t="shared" si="378"/>
        <v>2.5172491533263069E-6</v>
      </c>
      <c r="BD166" s="5">
        <f t="shared" si="379"/>
        <v>1.3634937148031532E-5</v>
      </c>
      <c r="BE166" s="5">
        <f t="shared" si="380"/>
        <v>2.1386984707401982E-5</v>
      </c>
      <c r="BF166" s="5">
        <f t="shared" si="381"/>
        <v>1.6773202175731387E-5</v>
      </c>
      <c r="BG166" s="5">
        <f t="shared" si="382"/>
        <v>8.7698294103325647E-6</v>
      </c>
      <c r="BH166" s="5">
        <f t="shared" si="383"/>
        <v>3.4389635509318181E-6</v>
      </c>
      <c r="BI166" s="5">
        <f t="shared" si="384"/>
        <v>1.0788324152078673E-6</v>
      </c>
      <c r="BJ166" s="8">
        <f t="shared" si="385"/>
        <v>0.5886243260209284</v>
      </c>
      <c r="BK166" s="8">
        <f t="shared" si="386"/>
        <v>0.25329038657725711</v>
      </c>
      <c r="BL166" s="8">
        <f t="shared" si="387"/>
        <v>0.15297731444432922</v>
      </c>
      <c r="BM166" s="8">
        <f t="shared" si="388"/>
        <v>0.38699950372055497</v>
      </c>
      <c r="BN166" s="8">
        <f t="shared" si="389"/>
        <v>0.61179960406110045</v>
      </c>
    </row>
    <row r="167" spans="1:66" x14ac:dyDescent="0.25">
      <c r="A167" t="s">
        <v>291</v>
      </c>
      <c r="B167" t="s">
        <v>317</v>
      </c>
      <c r="C167" t="s">
        <v>306</v>
      </c>
      <c r="D167" s="11">
        <v>44235</v>
      </c>
      <c r="E167">
        <f>VLOOKUP(A167,home!$A$2:$E$405,3,FALSE)</f>
        <v>1.5840000000000001</v>
      </c>
      <c r="F167">
        <f>VLOOKUP(B167,home!$B$2:$E$405,3,FALSE)</f>
        <v>0.86809999999999998</v>
      </c>
      <c r="G167">
        <f>VLOOKUP(C167,away!$B$2:$E$405,4,FALSE)</f>
        <v>0.83860000000000001</v>
      </c>
      <c r="H167">
        <f>VLOOKUP(A167,away!$A$2:$E$405,3,FALSE)</f>
        <v>1.5840000000000001</v>
      </c>
      <c r="I167">
        <f>VLOOKUP(C167,away!$B$2:$E$405,3,FALSE)</f>
        <v>1.2625999999999999</v>
      </c>
      <c r="J167">
        <f>VLOOKUP(B167,home!$B$2:$E$405,4,FALSE)</f>
        <v>1.3837999999999999</v>
      </c>
      <c r="K167" s="3">
        <f t="shared" si="334"/>
        <v>1.1531340374400001</v>
      </c>
      <c r="L167" s="3">
        <f t="shared" si="335"/>
        <v>2.7675424339199997</v>
      </c>
      <c r="M167" s="5">
        <f t="shared" si="336"/>
        <v>1.9827677350777593E-2</v>
      </c>
      <c r="N167" s="5">
        <f t="shared" si="337"/>
        <v>2.286396963655981E-2</v>
      </c>
      <c r="O167" s="5">
        <f t="shared" si="338"/>
        <v>5.4873938434351462E-2</v>
      </c>
      <c r="P167" s="5">
        <f t="shared" si="339"/>
        <v>6.3277006177037701E-2</v>
      </c>
      <c r="Q167" s="5">
        <f t="shared" si="340"/>
        <v>1.3182610809455892E-2</v>
      </c>
      <c r="R167" s="5">
        <f t="shared" si="341"/>
        <v>7.5932976566690652E-2</v>
      </c>
      <c r="S167" s="5">
        <f t="shared" si="342"/>
        <v>5.0484726979025632E-2</v>
      </c>
      <c r="T167" s="5">
        <f t="shared" si="343"/>
        <v>3.6483434805021656E-2</v>
      </c>
      <c r="U167" s="5">
        <f t="shared" si="344"/>
        <v>8.7560899843184894E-2</v>
      </c>
      <c r="V167" s="5">
        <f t="shared" si="345"/>
        <v>1.7901589022828943E-2</v>
      </c>
      <c r="W167" s="5">
        <f t="shared" si="346"/>
        <v>5.0671057422360215E-3</v>
      </c>
      <c r="X167" s="5">
        <f t="shared" si="347"/>
        <v>1.4023430158797884E-2</v>
      </c>
      <c r="Y167" s="5">
        <f t="shared" si="348"/>
        <v>1.9405219016793315E-2</v>
      </c>
      <c r="Z167" s="5">
        <f t="shared" si="349"/>
        <v>7.0049244927389759E-2</v>
      </c>
      <c r="AA167" s="5">
        <f t="shared" si="350"/>
        <v>8.0776168622744407E-2</v>
      </c>
      <c r="AB167" s="5">
        <f t="shared" si="351"/>
        <v>4.6572874726439749E-2</v>
      </c>
      <c r="AC167" s="5">
        <f t="shared" si="352"/>
        <v>3.5706368273006324E-3</v>
      </c>
      <c r="AD167" s="5">
        <f t="shared" si="353"/>
        <v>1.4607630256700081E-3</v>
      </c>
      <c r="AE167" s="5">
        <f t="shared" si="354"/>
        <v>4.0427236594431171E-3</v>
      </c>
      <c r="AF167" s="5">
        <f t="shared" si="355"/>
        <v>5.5942046380605872E-3</v>
      </c>
      <c r="AG167" s="5">
        <f t="shared" si="356"/>
        <v>5.160732906621582E-3</v>
      </c>
      <c r="AH167" s="5">
        <f t="shared" si="357"/>
        <v>4.8466064450151621E-2</v>
      </c>
      <c r="AI167" s="5">
        <f t="shared" si="358"/>
        <v>5.5887868578230596E-2</v>
      </c>
      <c r="AJ167" s="5">
        <f t="shared" si="359"/>
        <v>3.2223101768765583E-2</v>
      </c>
      <c r="AK167" s="5">
        <f t="shared" si="360"/>
        <v>1.2385851813818891E-2</v>
      </c>
      <c r="AL167" s="5">
        <f t="shared" si="361"/>
        <v>4.5580569943700342E-4</v>
      </c>
      <c r="AM167" s="5">
        <f t="shared" si="362"/>
        <v>3.3689111310678525E-4</v>
      </c>
      <c r="AN167" s="5">
        <f t="shared" si="363"/>
        <v>9.323604511335702E-4</v>
      </c>
      <c r="AO167" s="5">
        <f t="shared" si="364"/>
        <v>1.2901735561104751E-3</v>
      </c>
      <c r="AP167" s="5">
        <f t="shared" si="365"/>
        <v>1.1902033545524017E-3</v>
      </c>
      <c r="AQ167" s="5">
        <f t="shared" si="366"/>
        <v>8.2348457217942567E-4</v>
      </c>
      <c r="AR167" s="5">
        <f t="shared" si="367"/>
        <v>2.6826377994179234E-2</v>
      </c>
      <c r="AS167" s="5">
        <f t="shared" si="368"/>
        <v>3.093440956631947E-2</v>
      </c>
      <c r="AT167" s="5">
        <f t="shared" si="369"/>
        <v>1.7835760299516265E-2</v>
      </c>
      <c r="AU167" s="5">
        <f t="shared" si="370"/>
        <v>6.8556740949977544E-3</v>
      </c>
      <c r="AV167" s="5">
        <f t="shared" si="371"/>
        <v>1.9763777871343951E-3</v>
      </c>
      <c r="AW167" s="5">
        <f t="shared" si="372"/>
        <v>4.0406509026850495E-5</v>
      </c>
      <c r="AX167" s="5">
        <f t="shared" si="373"/>
        <v>6.4746768239080471E-5</v>
      </c>
      <c r="AY167" s="5">
        <f t="shared" si="374"/>
        <v>1.791894285608389E-4</v>
      </c>
      <c r="AZ167" s="5">
        <f t="shared" si="375"/>
        <v>2.4795717362599903E-4</v>
      </c>
      <c r="BA167" s="5">
        <f t="shared" si="376"/>
        <v>2.2874399993494041E-4</v>
      </c>
      <c r="BB167" s="5">
        <f t="shared" si="377"/>
        <v>1.5826468158113531E-4</v>
      </c>
      <c r="BC167" s="5">
        <f t="shared" si="378"/>
        <v>8.760084441332579E-5</v>
      </c>
      <c r="BD167" s="5">
        <f t="shared" si="379"/>
        <v>1.2373856574544793E-2</v>
      </c>
      <c r="BE167" s="5">
        <f t="shared" si="380"/>
        <v>1.4268715190508326E-2</v>
      </c>
      <c r="BF167" s="5">
        <f t="shared" si="381"/>
        <v>8.2268705783561623E-3</v>
      </c>
      <c r="BG167" s="5">
        <f t="shared" si="382"/>
        <v>3.1622281618387308E-3</v>
      </c>
      <c r="BH167" s="5">
        <f t="shared" si="383"/>
        <v>9.1161823189189165E-4</v>
      </c>
      <c r="BI167" s="5">
        <f t="shared" si="384"/>
        <v>2.1024360246908215E-4</v>
      </c>
      <c r="BJ167" s="8">
        <f t="shared" si="385"/>
        <v>0.13282381034209786</v>
      </c>
      <c r="BK167" s="8">
        <f t="shared" si="386"/>
        <v>0.15569663148496837</v>
      </c>
      <c r="BL167" s="8">
        <f t="shared" si="387"/>
        <v>0.61826187688613399</v>
      </c>
      <c r="BM167" s="8">
        <f t="shared" si="388"/>
        <v>0.72673460174618276</v>
      </c>
      <c r="BN167" s="8">
        <f t="shared" si="389"/>
        <v>0.2499581789748731</v>
      </c>
    </row>
    <row r="168" spans="1:66" x14ac:dyDescent="0.25">
      <c r="A168" t="s">
        <v>339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1.0007999999999999</v>
      </c>
      <c r="H168">
        <f>VLOOKUP(A168,away!$A$2:$E$405,3,FALSE)</f>
        <v>1.3068</v>
      </c>
      <c r="I168">
        <f>VLOOKUP(C168,away!$B$2:$E$405,3,FALSE)</f>
        <v>1.0931999999999999</v>
      </c>
      <c r="J168">
        <f>VLOOKUP(B168,home!$B$2:$E$405,4,FALSE)</f>
        <v>1.2508999999999999</v>
      </c>
      <c r="K168" s="3">
        <f t="shared" si="334"/>
        <v>2.4304999656959998</v>
      </c>
      <c r="L168" s="3">
        <f t="shared" si="335"/>
        <v>1.7870279343839996</v>
      </c>
      <c r="M168" s="5">
        <f t="shared" si="336"/>
        <v>1.4735025973591278E-2</v>
      </c>
      <c r="N168" s="5">
        <f t="shared" si="337"/>
        <v>3.5813480123343268E-2</v>
      </c>
      <c r="O168" s="5">
        <f t="shared" si="338"/>
        <v>2.6331903028681405E-2</v>
      </c>
      <c r="P168" s="5">
        <f t="shared" si="339"/>
        <v>6.3999689407920543E-2</v>
      </c>
      <c r="Q168" s="5">
        <f t="shared" si="340"/>
        <v>4.3522331105620093E-2</v>
      </c>
      <c r="R168" s="5">
        <f t="shared" si="341"/>
        <v>2.3527923138872163E-2</v>
      </c>
      <c r="S168" s="5">
        <f t="shared" si="342"/>
        <v>6.9493604077306148E-2</v>
      </c>
      <c r="T168" s="5">
        <f t="shared" si="343"/>
        <v>7.7775621455252769E-2</v>
      </c>
      <c r="U168" s="5">
        <f t="shared" si="344"/>
        <v>5.7184616381926914E-2</v>
      </c>
      <c r="V168" s="5">
        <f t="shared" si="345"/>
        <v>3.3537391976820027E-2</v>
      </c>
      <c r="W168" s="5">
        <f t="shared" si="346"/>
        <v>3.5260341419739862E-2</v>
      </c>
      <c r="X168" s="5">
        <f t="shared" si="347"/>
        <v>6.3011215092992318E-2</v>
      </c>
      <c r="Y168" s="5">
        <f t="shared" si="348"/>
        <v>5.6301400775327991E-2</v>
      </c>
      <c r="Z168" s="5">
        <f t="shared" si="349"/>
        <v>1.4015018629068073E-2</v>
      </c>
      <c r="AA168" s="5">
        <f t="shared" si="350"/>
        <v>3.4063502297178749E-2</v>
      </c>
      <c r="AB168" s="5">
        <f t="shared" si="351"/>
        <v>4.1395670582389292E-2</v>
      </c>
      <c r="AC168" s="5">
        <f t="shared" si="352"/>
        <v>9.1040841814386958E-3</v>
      </c>
      <c r="AD168" s="5">
        <f t="shared" si="353"/>
        <v>2.1425064652776753E-2</v>
      </c>
      <c r="AE168" s="5">
        <f t="shared" si="354"/>
        <v>3.8287189030495286E-2</v>
      </c>
      <c r="AF168" s="5">
        <f t="shared" si="355"/>
        <v>3.4210138163267872E-2</v>
      </c>
      <c r="AG168" s="5">
        <f t="shared" si="356"/>
        <v>2.03781575122986E-2</v>
      </c>
      <c r="AH168" s="5">
        <f t="shared" si="357"/>
        <v>6.2613074477642031E-3</v>
      </c>
      <c r="AI168" s="5">
        <f t="shared" si="358"/>
        <v>1.5218107537003004E-2</v>
      </c>
      <c r="AJ168" s="5">
        <f t="shared" si="359"/>
        <v>1.8493804923321921E-2</v>
      </c>
      <c r="AK168" s="5">
        <f t="shared" si="360"/>
        <v>1.4983064077240815E-2</v>
      </c>
      <c r="AL168" s="5">
        <f t="shared" si="361"/>
        <v>1.5816967299546074E-3</v>
      </c>
      <c r="AM168" s="5">
        <f t="shared" si="362"/>
        <v>1.0414723780721684E-2</v>
      </c>
      <c r="AN168" s="5">
        <f t="shared" si="363"/>
        <v>1.8611402325042992E-2</v>
      </c>
      <c r="AO168" s="5">
        <f t="shared" si="364"/>
        <v>1.6629547926455577E-2</v>
      </c>
      <c r="AP168" s="5">
        <f t="shared" si="365"/>
        <v>9.9058222269178767E-3</v>
      </c>
      <c r="AQ168" s="5">
        <f t="shared" si="366"/>
        <v>4.4254952581360444E-3</v>
      </c>
      <c r="AR168" s="5">
        <f t="shared" si="367"/>
        <v>2.2378262629842425E-3</v>
      </c>
      <c r="AS168" s="5">
        <f t="shared" si="368"/>
        <v>5.4390366554168089E-3</v>
      </c>
      <c r="AT168" s="5">
        <f t="shared" si="369"/>
        <v>6.6097892022049208E-3</v>
      </c>
      <c r="AU168" s="5">
        <f t="shared" si="370"/>
        <v>5.3550308097389497E-3</v>
      </c>
      <c r="AV168" s="5">
        <f t="shared" si="371"/>
        <v>3.253850549842886E-3</v>
      </c>
      <c r="AW168" s="5">
        <f t="shared" si="372"/>
        <v>1.908304509647128E-4</v>
      </c>
      <c r="AX168" s="5">
        <f t="shared" si="373"/>
        <v>4.2188309652962299E-3</v>
      </c>
      <c r="AY168" s="5">
        <f t="shared" si="374"/>
        <v>7.5391687854285769E-3</v>
      </c>
      <c r="AZ168" s="5">
        <f t="shared" si="375"/>
        <v>6.7363526107983808E-3</v>
      </c>
      <c r="BA168" s="5">
        <f t="shared" si="376"/>
        <v>4.0126834304524302E-3</v>
      </c>
      <c r="BB168" s="5">
        <f t="shared" si="377"/>
        <v>1.7926943455145784E-3</v>
      </c>
      <c r="BC168" s="5">
        <f t="shared" si="378"/>
        <v>6.4071897464935837E-4</v>
      </c>
      <c r="BD168" s="5">
        <f t="shared" si="379"/>
        <v>6.6650967404183247E-4</v>
      </c>
      <c r="BE168" s="5">
        <f t="shared" si="380"/>
        <v>1.6199517398947259E-3</v>
      </c>
      <c r="BF168" s="5">
        <f t="shared" si="381"/>
        <v>1.9686463241216537E-3</v>
      </c>
      <c r="BG168" s="5">
        <f t="shared" si="382"/>
        <v>1.5949316077484117E-3</v>
      </c>
      <c r="BH168" s="5">
        <f t="shared" si="383"/>
        <v>9.6912030447999554E-4</v>
      </c>
      <c r="BI168" s="5">
        <f t="shared" si="384"/>
        <v>4.7108937335878475E-4</v>
      </c>
      <c r="BJ168" s="8">
        <f t="shared" si="385"/>
        <v>0.51091237996052852</v>
      </c>
      <c r="BK168" s="8">
        <f t="shared" si="386"/>
        <v>0.19999066113245992</v>
      </c>
      <c r="BL168" s="8">
        <f t="shared" si="387"/>
        <v>0.26764568191821164</v>
      </c>
      <c r="BM168" s="8">
        <f t="shared" si="388"/>
        <v>0.7772850505277753</v>
      </c>
      <c r="BN168" s="8">
        <f t="shared" si="389"/>
        <v>0.20793035277802877</v>
      </c>
    </row>
    <row r="169" spans="1:66" x14ac:dyDescent="0.25">
      <c r="A169" t="s">
        <v>344</v>
      </c>
      <c r="B169" t="s">
        <v>194</v>
      </c>
      <c r="C169" t="s">
        <v>181</v>
      </c>
      <c r="D169" s="11">
        <v>44263</v>
      </c>
      <c r="E169">
        <f>VLOOKUP(A169,home!$A$2:$E$405,3,FALSE)</f>
        <v>1.3012999999999999</v>
      </c>
      <c r="F169">
        <f>VLOOKUP(B169,home!$B$2:$E$405,3,FALSE)</f>
        <v>0.55889999999999995</v>
      </c>
      <c r="G169">
        <f>VLOOKUP(C169,away!$B$2:$E$405,4,FALSE)</f>
        <v>1.2491000000000001</v>
      </c>
      <c r="H169">
        <f>VLOOKUP(A169,away!$A$2:$E$405,3,FALSE)</f>
        <v>1.3012999999999999</v>
      </c>
      <c r="I169">
        <f>VLOOKUP(C169,away!$B$2:$E$405,3,FALSE)</f>
        <v>0.6986</v>
      </c>
      <c r="J169">
        <f>VLOOKUP(B169,home!$B$2:$E$405,4,FALSE)</f>
        <v>1.2491000000000001</v>
      </c>
      <c r="K169" s="3">
        <f t="shared" si="334"/>
        <v>0.90846614558700001</v>
      </c>
      <c r="L169" s="3">
        <f t="shared" si="335"/>
        <v>1.1355420456379999</v>
      </c>
      <c r="M169" s="5">
        <f t="shared" si="336"/>
        <v>0.12950857404079802</v>
      </c>
      <c r="N169" s="5">
        <f t="shared" si="337"/>
        <v>0.11765415507931239</v>
      </c>
      <c r="O169" s="5">
        <f t="shared" si="338"/>
        <v>0.14706243109394818</v>
      </c>
      <c r="P169" s="5">
        <f t="shared" si="339"/>
        <v>0.13360123993657286</v>
      </c>
      <c r="Q169" s="5">
        <f t="shared" si="340"/>
        <v>5.3442408388599032E-2</v>
      </c>
      <c r="R169" s="5">
        <f t="shared" si="341"/>
        <v>8.3497786920459671E-2</v>
      </c>
      <c r="S169" s="5">
        <f t="shared" si="342"/>
        <v>3.445581005889E-2</v>
      </c>
      <c r="T169" s="5">
        <f t="shared" si="343"/>
        <v>6.0686101745411156E-2</v>
      </c>
      <c r="U169" s="5">
        <f t="shared" si="344"/>
        <v>7.5854912648674624E-2</v>
      </c>
      <c r="V169" s="5">
        <f t="shared" si="345"/>
        <v>3.949407280544299E-3</v>
      </c>
      <c r="W169" s="5">
        <f t="shared" si="346"/>
        <v>1.6183539586558975E-2</v>
      </c>
      <c r="X169" s="5">
        <f t="shared" si="347"/>
        <v>1.8377089647784731E-2</v>
      </c>
      <c r="Y169" s="5">
        <f t="shared" si="348"/>
        <v>1.0433978985759195E-2</v>
      </c>
      <c r="Z169" s="5">
        <f t="shared" si="349"/>
        <v>3.1605082588634863E-2</v>
      </c>
      <c r="AA169" s="5">
        <f t="shared" si="350"/>
        <v>2.8712147560255918E-2</v>
      </c>
      <c r="AB169" s="5">
        <f t="shared" si="351"/>
        <v>1.304200701279544E-2</v>
      </c>
      <c r="AC169" s="5">
        <f t="shared" si="352"/>
        <v>2.5463840599128341E-4</v>
      </c>
      <c r="AD169" s="5">
        <f t="shared" si="353"/>
        <v>3.6755494575389652E-3</v>
      </c>
      <c r="AE169" s="5">
        <f t="shared" si="354"/>
        <v>4.1737409498574379E-3</v>
      </c>
      <c r="AF169" s="5">
        <f t="shared" si="355"/>
        <v>2.3697291680821026E-3</v>
      </c>
      <c r="AG169" s="5">
        <f t="shared" si="356"/>
        <v>8.9697570237732866E-4</v>
      </c>
      <c r="AH169" s="5">
        <f t="shared" si="357"/>
        <v>8.9722250338140942E-3</v>
      </c>
      <c r="AI169" s="5">
        <f t="shared" si="358"/>
        <v>8.1509626938082794E-3</v>
      </c>
      <c r="AJ169" s="5">
        <f t="shared" si="359"/>
        <v>3.7024368306337193E-3</v>
      </c>
      <c r="AK169" s="5">
        <f t="shared" si="360"/>
        <v>1.1211795056017212E-3</v>
      </c>
      <c r="AL169" s="5">
        <f t="shared" si="361"/>
        <v>1.0507414517649116E-5</v>
      </c>
      <c r="AM169" s="5">
        <f t="shared" si="362"/>
        <v>6.6782244972096272E-4</v>
      </c>
      <c r="AN169" s="5">
        <f t="shared" si="363"/>
        <v>7.5834047067912245E-4</v>
      </c>
      <c r="AO169" s="5">
        <f t="shared" si="364"/>
        <v>4.305637446825273E-4</v>
      </c>
      <c r="AP169" s="5">
        <f t="shared" si="365"/>
        <v>1.6297441180478483E-4</v>
      </c>
      <c r="AQ169" s="5">
        <f t="shared" si="366"/>
        <v>4.6266074241863797E-5</v>
      </c>
      <c r="AR169" s="5">
        <f t="shared" si="367"/>
        <v>2.0376677537643452E-3</v>
      </c>
      <c r="AS169" s="5">
        <f t="shared" si="368"/>
        <v>1.8511521702492147E-3</v>
      </c>
      <c r="AT169" s="5">
        <f t="shared" si="369"/>
        <v>8.4085453850065697E-4</v>
      </c>
      <c r="AU169" s="5">
        <f t="shared" si="370"/>
        <v>2.5462929386367588E-4</v>
      </c>
      <c r="AV169" s="5">
        <f t="shared" si="371"/>
        <v>5.7830523287468282E-5</v>
      </c>
      <c r="AW169" s="5">
        <f t="shared" si="372"/>
        <v>3.0109623982699858E-7</v>
      </c>
      <c r="AX169" s="5">
        <f t="shared" si="373"/>
        <v>1.0111568113907847E-4</v>
      </c>
      <c r="AY169" s="5">
        <f t="shared" si="374"/>
        <v>1.1482110740674889E-4</v>
      </c>
      <c r="AZ169" s="5">
        <f t="shared" si="375"/>
        <v>6.5192097593540083E-5</v>
      </c>
      <c r="BA169" s="5">
        <f t="shared" si="376"/>
        <v>2.4676122620266878E-5</v>
      </c>
      <c r="BB169" s="5">
        <f t="shared" si="377"/>
        <v>7.0051936896579944E-6</v>
      </c>
      <c r="BC169" s="5">
        <f t="shared" si="378"/>
        <v>1.5909383944889288E-6</v>
      </c>
      <c r="BD169" s="5">
        <f t="shared" si="379"/>
        <v>3.8564290157335835E-4</v>
      </c>
      <c r="BE169" s="5">
        <f t="shared" si="380"/>
        <v>3.5034352036533565E-4</v>
      </c>
      <c r="BF169" s="5">
        <f t="shared" si="381"/>
        <v>1.5913761378883855E-4</v>
      </c>
      <c r="BG169" s="5">
        <f t="shared" si="382"/>
        <v>4.8190378205552933E-5</v>
      </c>
      <c r="BH169" s="5">
        <f t="shared" si="383"/>
        <v>1.0944831785694608E-5</v>
      </c>
      <c r="BI169" s="5">
        <f t="shared" si="384"/>
        <v>1.9886018292896133E-6</v>
      </c>
      <c r="BJ169" s="8">
        <f t="shared" si="385"/>
        <v>0.29027363700325437</v>
      </c>
      <c r="BK169" s="8">
        <f t="shared" si="386"/>
        <v>0.30189499824472082</v>
      </c>
      <c r="BL169" s="8">
        <f t="shared" si="387"/>
        <v>0.376114471427205</v>
      </c>
      <c r="BM169" s="8">
        <f t="shared" si="388"/>
        <v>0.33500707379295797</v>
      </c>
      <c r="BN169" s="8">
        <f t="shared" si="389"/>
        <v>0.66476659545969019</v>
      </c>
    </row>
    <row r="170" spans="1:66" x14ac:dyDescent="0.25">
      <c r="A170" t="s">
        <v>345</v>
      </c>
      <c r="B170" t="s">
        <v>198</v>
      </c>
      <c r="C170" t="s">
        <v>211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0.94469999999999998</v>
      </c>
      <c r="H170">
        <f>VLOOKUP(A170,away!$A$2:$E$405,3,FALSE)</f>
        <v>1.3976999999999999</v>
      </c>
      <c r="I170">
        <f>VLOOKUP(C170,away!$B$2:$E$405,3,FALSE)</f>
        <v>1.1783999999999999</v>
      </c>
      <c r="J170">
        <f>VLOOKUP(B170,home!$B$2:$E$405,4,FALSE)</f>
        <v>1.8339000000000001</v>
      </c>
      <c r="K170" s="3">
        <f t="shared" si="334"/>
        <v>1.0557975891239999</v>
      </c>
      <c r="L170" s="3">
        <f t="shared" si="335"/>
        <v>3.0205244081519997</v>
      </c>
      <c r="M170" s="5">
        <f t="shared" si="336"/>
        <v>1.6969765857361541E-2</v>
      </c>
      <c r="N170" s="5">
        <f t="shared" si="337"/>
        <v>1.7916637880201085E-2</v>
      </c>
      <c r="O170" s="5">
        <f t="shared" si="338"/>
        <v>5.1257591972784976E-2</v>
      </c>
      <c r="P170" s="5">
        <f t="shared" si="339"/>
        <v>5.4117642029168078E-2</v>
      </c>
      <c r="Q170" s="5">
        <f t="shared" si="340"/>
        <v>9.4581715395620179E-3</v>
      </c>
      <c r="R170" s="5">
        <f t="shared" si="341"/>
        <v>7.7412403828446524E-2</v>
      </c>
      <c r="S170" s="5">
        <f t="shared" si="342"/>
        <v>4.3146134180848034E-2</v>
      </c>
      <c r="T170" s="5">
        <f t="shared" si="343"/>
        <v>2.8568637991735649E-2</v>
      </c>
      <c r="U170" s="5">
        <f t="shared" si="344"/>
        <v>8.173182933036735E-2</v>
      </c>
      <c r="V170" s="5">
        <f t="shared" si="345"/>
        <v>1.5288412633831169E-2</v>
      </c>
      <c r="W170" s="5">
        <f t="shared" si="346"/>
        <v>3.3286382363302697E-3</v>
      </c>
      <c r="X170" s="5">
        <f t="shared" si="347"/>
        <v>1.0054233038743605E-2</v>
      </c>
      <c r="Y170" s="5">
        <f t="shared" si="348"/>
        <v>1.5184528149386655E-2</v>
      </c>
      <c r="Z170" s="5">
        <f t="shared" si="349"/>
        <v>7.7942018419180678E-2</v>
      </c>
      <c r="AA170" s="5">
        <f t="shared" si="350"/>
        <v>8.2290995138429371E-2</v>
      </c>
      <c r="AB170" s="5">
        <f t="shared" si="351"/>
        <v>4.3441317136884261E-2</v>
      </c>
      <c r="AC170" s="5">
        <f t="shared" si="352"/>
        <v>3.0472313564397558E-3</v>
      </c>
      <c r="AD170" s="5">
        <f t="shared" si="353"/>
        <v>8.7859205624586537E-4</v>
      </c>
      <c r="AE170" s="5">
        <f t="shared" si="354"/>
        <v>2.6538087506990907E-3</v>
      </c>
      <c r="AF170" s="5">
        <f t="shared" si="355"/>
        <v>4.0079470530269851E-3</v>
      </c>
      <c r="AG170" s="5">
        <f t="shared" si="356"/>
        <v>4.0353673000829617E-3</v>
      </c>
      <c r="AH170" s="5">
        <f t="shared" si="357"/>
        <v>5.8856442263942009E-2</v>
      </c>
      <c r="AI170" s="5">
        <f t="shared" si="358"/>
        <v>6.2140489846685867E-2</v>
      </c>
      <c r="AJ170" s="5">
        <f t="shared" si="359"/>
        <v>3.2803889683557665E-2</v>
      </c>
      <c r="AK170" s="5">
        <f t="shared" si="360"/>
        <v>1.1544755880596613E-2</v>
      </c>
      <c r="AL170" s="5">
        <f t="shared" si="361"/>
        <v>3.8871243625633134E-4</v>
      </c>
      <c r="AM170" s="5">
        <f t="shared" si="362"/>
        <v>1.8552307496157652E-4</v>
      </c>
      <c r="AN170" s="5">
        <f t="shared" si="363"/>
        <v>5.6037697619685503E-4</v>
      </c>
      <c r="AO170" s="5">
        <f t="shared" si="364"/>
        <v>8.4631616718450643E-4</v>
      </c>
      <c r="AP170" s="5">
        <f t="shared" si="365"/>
        <v>8.5210621333148338E-4</v>
      </c>
      <c r="AQ170" s="5">
        <f t="shared" si="366"/>
        <v>6.434519039264302E-4</v>
      </c>
      <c r="AR170" s="5">
        <f t="shared" si="367"/>
        <v>3.5555464087045137E-2</v>
      </c>
      <c r="AS170" s="5">
        <f t="shared" si="368"/>
        <v>3.7539373263287219E-2</v>
      </c>
      <c r="AT170" s="5">
        <f t="shared" si="369"/>
        <v>1.9816989894302292E-2</v>
      </c>
      <c r="AU170" s="5">
        <f t="shared" si="370"/>
        <v>6.9742433846996764E-3</v>
      </c>
      <c r="AV170" s="5">
        <f t="shared" si="371"/>
        <v>1.8408473378824807E-3</v>
      </c>
      <c r="AW170" s="5">
        <f t="shared" si="372"/>
        <v>3.4434116950543131E-5</v>
      </c>
      <c r="AX170" s="5">
        <f t="shared" si="373"/>
        <v>3.264580254521725E-5</v>
      </c>
      <c r="AY170" s="5">
        <f t="shared" si="374"/>
        <v>9.8607443411539378E-5</v>
      </c>
      <c r="AZ170" s="5">
        <f t="shared" si="375"/>
        <v>1.4892309482501093E-4</v>
      </c>
      <c r="BA170" s="5">
        <f t="shared" si="376"/>
        <v>1.4994194761882673E-4</v>
      </c>
      <c r="BB170" s="5">
        <f t="shared" si="377"/>
        <v>1.1322582814712871E-4</v>
      </c>
      <c r="BC170" s="5">
        <f t="shared" si="378"/>
        <v>6.8400275510325162E-5</v>
      </c>
      <c r="BD170" s="5">
        <f t="shared" si="379"/>
        <v>1.7899357853015295E-2</v>
      </c>
      <c r="BE170" s="5">
        <f t="shared" si="380"/>
        <v>1.8898098868081283E-2</v>
      </c>
      <c r="BF170" s="5">
        <f t="shared" si="381"/>
        <v>9.9762836119736045E-3</v>
      </c>
      <c r="BG170" s="5">
        <f t="shared" si="382"/>
        <v>3.5109787286463343E-3</v>
      </c>
      <c r="BH170" s="5">
        <f t="shared" si="383"/>
        <v>9.2672071929261138E-4</v>
      </c>
      <c r="BI170" s="5">
        <f t="shared" si="384"/>
        <v>1.9568590024407969E-4</v>
      </c>
      <c r="BJ170" s="8">
        <f t="shared" si="385"/>
        <v>9.9786080723673093E-2</v>
      </c>
      <c r="BK170" s="8">
        <f t="shared" si="386"/>
        <v>0.13305650593731641</v>
      </c>
      <c r="BL170" s="8">
        <f t="shared" si="387"/>
        <v>0.65461375873016459</v>
      </c>
      <c r="BM170" s="8">
        <f t="shared" si="388"/>
        <v>0.73820197737634974</v>
      </c>
      <c r="BN170" s="8">
        <f t="shared" si="389"/>
        <v>0.22713221310752421</v>
      </c>
    </row>
    <row r="171" spans="1:66" x14ac:dyDescent="0.25">
      <c r="A171" t="s">
        <v>341</v>
      </c>
      <c r="B171" t="s">
        <v>135</v>
      </c>
      <c r="C171" t="s">
        <v>139</v>
      </c>
      <c r="D171" t="s">
        <v>354</v>
      </c>
      <c r="E171">
        <f>VLOOKUP(A171,home!$A$2:$E$405,3,FALSE)</f>
        <v>1.3889</v>
      </c>
      <c r="F171">
        <f>VLOOKUP(B171,home!$B$2:$E$405,3,FALSE)</f>
        <v>1.44</v>
      </c>
      <c r="G171">
        <f>VLOOKUP(C171,away!$B$2:$E$405,4,FALSE)</f>
        <v>2.0726</v>
      </c>
      <c r="H171">
        <f>VLOOKUP(A171,away!$A$2:$E$405,3,FALSE)</f>
        <v>1.3889</v>
      </c>
      <c r="I171">
        <f>VLOOKUP(C171,away!$B$2:$E$405,3,FALSE)</f>
        <v>0.41139999999999999</v>
      </c>
      <c r="J171">
        <f>VLOOKUP(B171,home!$B$2:$E$405,4,FALSE)</f>
        <v>1.6120000000000001</v>
      </c>
      <c r="K171" s="3">
        <f t="shared" si="334"/>
        <v>4.1452331616000002</v>
      </c>
      <c r="L171" s="3">
        <f t="shared" si="335"/>
        <v>0.92108625752000006</v>
      </c>
      <c r="M171" s="5">
        <f t="shared" si="336"/>
        <v>6.3055857014599394E-3</v>
      </c>
      <c r="N171" s="5">
        <f t="shared" si="337"/>
        <v>2.6138122953002538E-2</v>
      </c>
      <c r="O171" s="5">
        <f t="shared" si="338"/>
        <v>5.8079883352293608E-3</v>
      </c>
      <c r="P171" s="5">
        <f t="shared" si="339"/>
        <v>2.4075465849378721E-2</v>
      </c>
      <c r="Q171" s="5">
        <f t="shared" si="340"/>
        <v>5.4174307023382134E-2</v>
      </c>
      <c r="R171" s="5">
        <f t="shared" si="341"/>
        <v>2.6748291197081129E-3</v>
      </c>
      <c r="S171" s="5">
        <f t="shared" si="342"/>
        <v>2.2980738162451712E-2</v>
      </c>
      <c r="T171" s="5">
        <f t="shared" si="343"/>
        <v>4.9899209709906509E-2</v>
      </c>
      <c r="U171" s="5">
        <f t="shared" si="344"/>
        <v>1.1087790368627407E-2</v>
      </c>
      <c r="V171" s="5">
        <f t="shared" si="345"/>
        <v>9.7492393255839988E-3</v>
      </c>
      <c r="W171" s="5">
        <f t="shared" si="346"/>
        <v>7.4855044660007808E-2</v>
      </c>
      <c r="X171" s="5">
        <f t="shared" si="347"/>
        <v>6.8947952942379057E-2</v>
      </c>
      <c r="Y171" s="5">
        <f t="shared" si="348"/>
        <v>3.1753505969680497E-2</v>
      </c>
      <c r="Z171" s="5">
        <f t="shared" si="349"/>
        <v>8.2124944779248758E-4</v>
      </c>
      <c r="AA171" s="5">
        <f t="shared" si="350"/>
        <v>3.4042704449351075E-3</v>
      </c>
      <c r="AB171" s="5">
        <f t="shared" si="351"/>
        <v>7.0557473696998994E-3</v>
      </c>
      <c r="AC171" s="5">
        <f t="shared" si="352"/>
        <v>2.3264837077919382E-3</v>
      </c>
      <c r="AD171" s="5">
        <f t="shared" si="353"/>
        <v>7.7572903359428347E-2</v>
      </c>
      <c r="AE171" s="5">
        <f t="shared" si="354"/>
        <v>7.1451335240296496E-2</v>
      </c>
      <c r="AF171" s="5">
        <f t="shared" si="355"/>
        <v>3.2906421485645793E-2</v>
      </c>
      <c r="AG171" s="5">
        <f t="shared" si="356"/>
        <v>1.0103217538196404E-2</v>
      </c>
      <c r="AH171" s="5">
        <f t="shared" si="357"/>
        <v>1.8911039508938724E-4</v>
      </c>
      <c r="AI171" s="5">
        <f t="shared" si="358"/>
        <v>7.839066809278058E-4</v>
      </c>
      <c r="AJ171" s="5">
        <f t="shared" si="359"/>
        <v>1.624737984690866E-3</v>
      </c>
      <c r="AK171" s="5">
        <f t="shared" si="360"/>
        <v>2.2449725910172434E-3</v>
      </c>
      <c r="AL171" s="5">
        <f t="shared" si="361"/>
        <v>3.5531150765653679E-4</v>
      </c>
      <c r="AM171" s="5">
        <f t="shared" si="362"/>
        <v>6.4311554289418885E-2</v>
      </c>
      <c r="AN171" s="5">
        <f t="shared" si="363"/>
        <v>5.9236488855735153E-2</v>
      </c>
      <c r="AO171" s="5">
        <f t="shared" si="364"/>
        <v>2.7280957914377135E-2</v>
      </c>
      <c r="AP171" s="5">
        <f t="shared" si="365"/>
        <v>8.3760384756380903E-3</v>
      </c>
      <c r="AQ171" s="5">
        <f t="shared" si="366"/>
        <v>1.9287634830922533E-3</v>
      </c>
      <c r="AR171" s="5">
        <f t="shared" si="367"/>
        <v>3.4837397214202467E-5</v>
      </c>
      <c r="AS171" s="5">
        <f t="shared" si="368"/>
        <v>1.4440913419614353E-4</v>
      </c>
      <c r="AT171" s="5">
        <f t="shared" si="369"/>
        <v>2.9930476595389945E-4</v>
      </c>
      <c r="AU171" s="5">
        <f t="shared" si="370"/>
        <v>4.1356268041901022E-4</v>
      </c>
      <c r="AV171" s="5">
        <f t="shared" si="371"/>
        <v>4.2857843431826607E-4</v>
      </c>
      <c r="AW171" s="5">
        <f t="shared" si="372"/>
        <v>3.7683917056867122E-5</v>
      </c>
      <c r="AX171" s="5">
        <f t="shared" si="373"/>
        <v>4.4431064585756311E-2</v>
      </c>
      <c r="AY171" s="5">
        <f t="shared" si="374"/>
        <v>4.0924842996923692E-2</v>
      </c>
      <c r="AZ171" s="5">
        <f t="shared" si="375"/>
        <v>1.8847655237815012E-2</v>
      </c>
      <c r="BA171" s="5">
        <f t="shared" si="376"/>
        <v>5.7867720753420867E-3</v>
      </c>
      <c r="BB171" s="5">
        <f t="shared" si="377"/>
        <v>1.3325290584995215E-3</v>
      </c>
      <c r="BC171" s="5">
        <f t="shared" si="378"/>
        <v>2.4547484070599476E-4</v>
      </c>
      <c r="BD171" s="5">
        <f t="shared" si="379"/>
        <v>5.3480413036279012E-6</v>
      </c>
      <c r="BE171" s="5">
        <f t="shared" si="380"/>
        <v>2.2168878161404869E-5</v>
      </c>
      <c r="BF171" s="5">
        <f t="shared" si="381"/>
        <v>4.5947584455062762E-5</v>
      </c>
      <c r="BG171" s="5">
        <f t="shared" si="382"/>
        <v>6.3487816926180942E-5</v>
      </c>
      <c r="BH171" s="5">
        <f t="shared" si="383"/>
        <v>6.5792951019998764E-5</v>
      </c>
      <c r="BI171" s="5">
        <f t="shared" si="384"/>
        <v>5.4545424473524682E-5</v>
      </c>
      <c r="BJ171" s="8">
        <f t="shared" si="385"/>
        <v>0.77050416269522981</v>
      </c>
      <c r="BK171" s="8">
        <f t="shared" si="386"/>
        <v>0.10671766725124654</v>
      </c>
      <c r="BL171" s="8">
        <f t="shared" si="387"/>
        <v>3.6451336398366521E-2</v>
      </c>
      <c r="BM171" s="8">
        <f t="shared" si="388"/>
        <v>0.75443095773060775</v>
      </c>
      <c r="BN171" s="8">
        <f t="shared" si="389"/>
        <v>0.1191762989821608</v>
      </c>
    </row>
    <row r="172" spans="1:66" x14ac:dyDescent="0.25">
      <c r="A172" t="s">
        <v>341</v>
      </c>
      <c r="B172" t="s">
        <v>140</v>
      </c>
      <c r="C172" t="s">
        <v>138</v>
      </c>
      <c r="D172" t="s">
        <v>354</v>
      </c>
      <c r="E172">
        <f>VLOOKUP(A172,home!$A$2:$E$405,3,FALSE)</f>
        <v>1.3889</v>
      </c>
      <c r="F172">
        <f>VLOOKUP(B172,home!$B$2:$E$405,3,FALSE)</f>
        <v>1.44</v>
      </c>
      <c r="G172">
        <f>VLOOKUP(C172,away!$B$2:$E$405,4,FALSE)</f>
        <v>0.69089999999999996</v>
      </c>
      <c r="H172">
        <f>VLOOKUP(A172,away!$A$2:$E$405,3,FALSE)</f>
        <v>1.3889</v>
      </c>
      <c r="I172">
        <f>VLOOKUP(C172,away!$B$2:$E$405,3,FALSE)</f>
        <v>0.92569999999999997</v>
      </c>
      <c r="J172">
        <f>VLOOKUP(B172,home!$B$2:$E$405,4,FALSE)</f>
        <v>0.46060000000000001</v>
      </c>
      <c r="K172" s="3">
        <f t="shared" si="334"/>
        <v>1.3818110544</v>
      </c>
      <c r="L172" s="3">
        <f t="shared" si="335"/>
        <v>0.59219559863799998</v>
      </c>
      <c r="M172" s="5">
        <f t="shared" si="336"/>
        <v>0.13889921885413176</v>
      </c>
      <c r="N172" s="5">
        <f t="shared" si="337"/>
        <v>0.19193247606016414</v>
      </c>
      <c r="O172" s="5">
        <f t="shared" si="338"/>
        <v>8.2255506059673134E-2</v>
      </c>
      <c r="P172" s="5">
        <f t="shared" si="339"/>
        <v>0.11366156755852251</v>
      </c>
      <c r="Q172" s="5">
        <f t="shared" si="340"/>
        <v>0.13260720855914912</v>
      </c>
      <c r="R172" s="5">
        <f t="shared" si="341"/>
        <v>2.4355674326139876E-2</v>
      </c>
      <c r="S172" s="5">
        <f t="shared" si="342"/>
        <v>2.3252384078249776E-2</v>
      </c>
      <c r="T172" s="5">
        <f t="shared" si="343"/>
        <v>7.8529405256399426E-2</v>
      </c>
      <c r="U172" s="5">
        <f t="shared" si="344"/>
        <v>3.3654940021226348E-2</v>
      </c>
      <c r="V172" s="5">
        <f t="shared" si="345"/>
        <v>2.1141646964609692E-3</v>
      </c>
      <c r="W172" s="5">
        <f t="shared" si="346"/>
        <v>6.1079368893386173E-2</v>
      </c>
      <c r="X172" s="5">
        <f t="shared" si="347"/>
        <v>3.6170933426250058E-2</v>
      </c>
      <c r="Y172" s="5">
        <f t="shared" si="348"/>
        <v>1.0710133786826696E-2</v>
      </c>
      <c r="Z172" s="5">
        <f t="shared" si="349"/>
        <v>4.8077743792668583E-3</v>
      </c>
      <c r="AA172" s="5">
        <f t="shared" si="350"/>
        <v>6.6434357843320425E-3</v>
      </c>
      <c r="AB172" s="5">
        <f t="shared" si="351"/>
        <v>4.5899865029932763E-3</v>
      </c>
      <c r="AC172" s="5">
        <f t="shared" si="352"/>
        <v>1.0812663106523539E-4</v>
      </c>
      <c r="AD172" s="5">
        <f t="shared" si="353"/>
        <v>2.1100036783164119E-2</v>
      </c>
      <c r="AE172" s="5">
        <f t="shared" si="354"/>
        <v>1.2495348914089694E-2</v>
      </c>
      <c r="AF172" s="5">
        <f t="shared" si="355"/>
        <v>3.6998453151850137E-3</v>
      </c>
      <c r="AG172" s="5">
        <f t="shared" si="356"/>
        <v>7.3034403709799651E-4</v>
      </c>
      <c r="AH172" s="5">
        <f t="shared" si="357"/>
        <v>7.1178570666159376E-4</v>
      </c>
      <c r="AI172" s="5">
        <f t="shared" si="358"/>
        <v>9.835533578289059E-4</v>
      </c>
      <c r="AJ172" s="5">
        <f t="shared" si="359"/>
        <v>6.7954245122011053E-4</v>
      </c>
      <c r="AK172" s="5">
        <f t="shared" si="360"/>
        <v>3.1299975701000715E-4</v>
      </c>
      <c r="AL172" s="5">
        <f t="shared" si="361"/>
        <v>3.5392113744291593E-6</v>
      </c>
      <c r="AM172" s="5">
        <f t="shared" si="362"/>
        <v>5.8312528150445651E-3</v>
      </c>
      <c r="AN172" s="5">
        <f t="shared" si="363"/>
        <v>3.4532422516148384E-3</v>
      </c>
      <c r="AO172" s="5">
        <f t="shared" si="364"/>
        <v>1.0224974312185418E-3</v>
      </c>
      <c r="AP172" s="5">
        <f t="shared" si="365"/>
        <v>2.0183949279542728E-4</v>
      </c>
      <c r="AQ172" s="5">
        <f t="shared" si="366"/>
        <v>2.9882114816194573E-5</v>
      </c>
      <c r="AR172" s="5">
        <f t="shared" si="367"/>
        <v>8.4303272531686884E-5</v>
      </c>
      <c r="AS172" s="5">
        <f t="shared" si="368"/>
        <v>1.1649119390638081E-4</v>
      </c>
      <c r="AT172" s="5">
        <f t="shared" si="369"/>
        <v>8.0484409740045465E-5</v>
      </c>
      <c r="AU172" s="5">
        <f t="shared" si="370"/>
        <v>3.7071415695217951E-5</v>
      </c>
      <c r="AV172" s="5">
        <f t="shared" si="371"/>
        <v>1.2806423002477451E-5</v>
      </c>
      <c r="AW172" s="5">
        <f t="shared" si="372"/>
        <v>8.0448479131762603E-8</v>
      </c>
      <c r="AX172" s="5">
        <f t="shared" si="373"/>
        <v>1.3429482668049486E-3</v>
      </c>
      <c r="AY172" s="5">
        <f t="shared" si="374"/>
        <v>7.9528805280042105E-4</v>
      </c>
      <c r="AZ172" s="5">
        <f t="shared" si="375"/>
        <v>2.3548304225889729E-4</v>
      </c>
      <c r="BA172" s="5">
        <f t="shared" si="376"/>
        <v>4.6484007059868387E-5</v>
      </c>
      <c r="BB172" s="5">
        <f t="shared" si="377"/>
        <v>6.8819060969779421E-6</v>
      </c>
      <c r="BC172" s="5">
        <f t="shared" si="378"/>
        <v>8.1508690017407105E-7</v>
      </c>
      <c r="BD172" s="5">
        <f t="shared" si="379"/>
        <v>8.3206711573407953E-6</v>
      </c>
      <c r="BE172" s="5">
        <f t="shared" si="380"/>
        <v>1.1497595385240752E-5</v>
      </c>
      <c r="BF172" s="5">
        <f t="shared" si="381"/>
        <v>7.94375220117205E-6</v>
      </c>
      <c r="BG172" s="5">
        <f t="shared" si="382"/>
        <v>3.6589215349979562E-6</v>
      </c>
      <c r="BH172" s="5">
        <f t="shared" si="383"/>
        <v>1.2639845560605976E-6</v>
      </c>
      <c r="BI172" s="5">
        <f t="shared" si="384"/>
        <v>3.493175664310824E-7</v>
      </c>
      <c r="BJ172" s="8">
        <f t="shared" si="385"/>
        <v>0.56202171549912316</v>
      </c>
      <c r="BK172" s="8">
        <f t="shared" si="386"/>
        <v>0.2788342890826051</v>
      </c>
      <c r="BL172" s="8">
        <f t="shared" si="387"/>
        <v>0.15455161492436234</v>
      </c>
      <c r="BM172" s="8">
        <f t="shared" si="388"/>
        <v>0.31570853486325584</v>
      </c>
      <c r="BN172" s="8">
        <f t="shared" si="389"/>
        <v>0.68371165141778045</v>
      </c>
    </row>
    <row r="173" spans="1:66" x14ac:dyDescent="0.25">
      <c r="A173" t="s">
        <v>341</v>
      </c>
      <c r="B173" t="s">
        <v>131</v>
      </c>
      <c r="C173" t="s">
        <v>133</v>
      </c>
      <c r="D173" t="s">
        <v>354</v>
      </c>
      <c r="E173">
        <f>VLOOKUP(A173,home!$A$2:$E$405,3,FALSE)</f>
        <v>1.3889</v>
      </c>
      <c r="F173">
        <f>VLOOKUP(B173,home!$B$2:$E$405,3,FALSE)</f>
        <v>0.51429999999999998</v>
      </c>
      <c r="G173">
        <f>VLOOKUP(C173,away!$B$2:$E$405,4,FALSE)</f>
        <v>1.6120000000000001</v>
      </c>
      <c r="H173">
        <f>VLOOKUP(A173,away!$A$2:$E$405,3,FALSE)</f>
        <v>1.3889</v>
      </c>
      <c r="I173">
        <f>VLOOKUP(C173,away!$B$2:$E$405,3,FALSE)</f>
        <v>1.1314</v>
      </c>
      <c r="J173">
        <f>VLOOKUP(B173,home!$B$2:$E$405,4,FALSE)</f>
        <v>0.92110000000000003</v>
      </c>
      <c r="K173" s="3">
        <f t="shared" si="334"/>
        <v>1.1514697672400001</v>
      </c>
      <c r="L173" s="3">
        <f t="shared" si="335"/>
        <v>1.447417884806</v>
      </c>
      <c r="M173" s="5">
        <f t="shared" si="336"/>
        <v>7.4356242244155588E-2</v>
      </c>
      <c r="N173" s="5">
        <f t="shared" si="337"/>
        <v>8.5618964949718893E-2</v>
      </c>
      <c r="O173" s="5">
        <f t="shared" si="338"/>
        <v>0.10762455487115821</v>
      </c>
      <c r="P173" s="5">
        <f t="shared" si="339"/>
        <v>0.12392642114680116</v>
      </c>
      <c r="Q173" s="5">
        <f t="shared" si="340"/>
        <v>4.9293824820991275E-2</v>
      </c>
      <c r="R173" s="5">
        <f t="shared" si="341"/>
        <v>7.7888852782399584E-2</v>
      </c>
      <c r="S173" s="5">
        <f t="shared" si="342"/>
        <v>5.1635738287532471E-2</v>
      </c>
      <c r="T173" s="5">
        <f t="shared" si="343"/>
        <v>7.1348763656396696E-2</v>
      </c>
      <c r="U173" s="5">
        <f t="shared" si="344"/>
        <v>8.9686659183940268E-2</v>
      </c>
      <c r="V173" s="5">
        <f t="shared" si="345"/>
        <v>9.5621236602435253E-3</v>
      </c>
      <c r="W173" s="5">
        <f t="shared" si="346"/>
        <v>1.8920116330998722E-2</v>
      </c>
      <c r="X173" s="5">
        <f t="shared" si="347"/>
        <v>2.7385314760097628E-2</v>
      </c>
      <c r="Y173" s="5">
        <f t="shared" si="348"/>
        <v>1.9818997182403524E-2</v>
      </c>
      <c r="Z173" s="5">
        <f t="shared" si="349"/>
        <v>3.7579239514755565E-2</v>
      </c>
      <c r="AA173" s="5">
        <f t="shared" si="350"/>
        <v>4.32713581771118E-2</v>
      </c>
      <c r="AB173" s="5">
        <f t="shared" si="351"/>
        <v>2.4912830364178806E-2</v>
      </c>
      <c r="AC173" s="5">
        <f t="shared" si="352"/>
        <v>9.9604932956240204E-4</v>
      </c>
      <c r="AD173" s="5">
        <f t="shared" si="353"/>
        <v>5.446485486952206E-3</v>
      </c>
      <c r="AE173" s="5">
        <f t="shared" si="354"/>
        <v>7.8833405031509384E-3</v>
      </c>
      <c r="AF173" s="5">
        <f t="shared" si="355"/>
        <v>5.7052440181381012E-3</v>
      </c>
      <c r="AG173" s="5">
        <f t="shared" si="356"/>
        <v>2.7526240763451775E-3</v>
      </c>
      <c r="AH173" s="5">
        <f t="shared" si="357"/>
        <v>1.3598215842766395E-2</v>
      </c>
      <c r="AI173" s="5">
        <f t="shared" si="358"/>
        <v>1.5657934431349503E-2</v>
      </c>
      <c r="AJ173" s="5">
        <f t="shared" si="359"/>
        <v>9.0148190575625991E-3</v>
      </c>
      <c r="AK173" s="5">
        <f t="shared" si="360"/>
        <v>3.460097200640774E-3</v>
      </c>
      <c r="AL173" s="5">
        <f t="shared" si="361"/>
        <v>6.6402940747340561E-5</v>
      </c>
      <c r="AM173" s="5">
        <f t="shared" si="362"/>
        <v>1.2542926751873788E-3</v>
      </c>
      <c r="AN173" s="5">
        <f t="shared" si="363"/>
        <v>1.8154856508473751E-3</v>
      </c>
      <c r="AO173" s="5">
        <f t="shared" si="364"/>
        <v>1.3138832003225763E-3</v>
      </c>
      <c r="AP173" s="5">
        <f t="shared" si="365"/>
        <v>6.3391268089768029E-4</v>
      </c>
      <c r="AQ173" s="5">
        <f t="shared" si="366"/>
        <v>2.293841379341554E-4</v>
      </c>
      <c r="AR173" s="5">
        <f t="shared" si="367"/>
        <v>3.9364601624544727E-3</v>
      </c>
      <c r="AS173" s="5">
        <f t="shared" si="368"/>
        <v>4.5327148670109849E-3</v>
      </c>
      <c r="AT173" s="5">
        <f t="shared" si="369"/>
        <v>2.6096420664412138E-3</v>
      </c>
      <c r="AU173" s="5">
        <f t="shared" si="370"/>
        <v>1.0016413142749257E-3</v>
      </c>
      <c r="AV173" s="5">
        <f t="shared" si="371"/>
        <v>2.8833992275152914E-4</v>
      </c>
      <c r="AW173" s="5">
        <f t="shared" si="372"/>
        <v>3.0741941138430653E-6</v>
      </c>
      <c r="AX173" s="5">
        <f t="shared" si="373"/>
        <v>2.4071334912480785E-4</v>
      </c>
      <c r="AY173" s="5">
        <f t="shared" si="374"/>
        <v>3.4841280663479757E-4</v>
      </c>
      <c r="AZ173" s="5">
        <f t="shared" si="375"/>
        <v>2.5214946380933037E-4</v>
      </c>
      <c r="BA173" s="5">
        <f t="shared" si="376"/>
        <v>1.2165521452062265E-4</v>
      </c>
      <c r="BB173" s="5">
        <f t="shared" si="377"/>
        <v>4.4021483319264972E-5</v>
      </c>
      <c r="BC173" s="5">
        <f t="shared" si="378"/>
        <v>1.2743496454398615E-5</v>
      </c>
      <c r="BD173" s="5">
        <f t="shared" si="379"/>
        <v>9.4961714032715532E-4</v>
      </c>
      <c r="BE173" s="5">
        <f t="shared" si="380"/>
        <v>1.0934554275396241E-3</v>
      </c>
      <c r="BF173" s="5">
        <f t="shared" si="381"/>
        <v>6.2954043331818292E-4</v>
      </c>
      <c r="BG173" s="5">
        <f t="shared" si="382"/>
        <v>2.4163225874035231E-4</v>
      </c>
      <c r="BH173" s="5">
        <f t="shared" si="383"/>
        <v>6.955806018235724E-5</v>
      </c>
      <c r="BI173" s="5">
        <f t="shared" si="384"/>
        <v>1.6018800673568958E-5</v>
      </c>
      <c r="BJ173" s="8">
        <f t="shared" si="385"/>
        <v>0.30044032994424552</v>
      </c>
      <c r="BK173" s="8">
        <f t="shared" si="386"/>
        <v>0.26089139041567722</v>
      </c>
      <c r="BL173" s="8">
        <f t="shared" si="387"/>
        <v>0.40048394236482232</v>
      </c>
      <c r="BM173" s="8">
        <f t="shared" si="388"/>
        <v>0.480340702811755</v>
      </c>
      <c r="BN173" s="8">
        <f t="shared" si="389"/>
        <v>0.51870886081522471</v>
      </c>
    </row>
    <row r="174" spans="1:66" x14ac:dyDescent="0.25">
      <c r="A174" t="s">
        <v>341</v>
      </c>
      <c r="B174" t="s">
        <v>143</v>
      </c>
      <c r="C174" t="s">
        <v>136</v>
      </c>
      <c r="D174" t="s">
        <v>354</v>
      </c>
      <c r="E174">
        <f>VLOOKUP(A174,home!$A$2:$E$405,3,FALSE)</f>
        <v>1.3889</v>
      </c>
      <c r="F174">
        <f>VLOOKUP(B174,home!$B$2:$E$405,3,FALSE)</f>
        <v>0.82289999999999996</v>
      </c>
      <c r="G174">
        <f>VLOOKUP(C174,away!$B$2:$E$405,4,FALSE)</f>
        <v>0.69089999999999996</v>
      </c>
      <c r="H174">
        <f>VLOOKUP(A174,away!$A$2:$E$405,3,FALSE)</f>
        <v>1.3889</v>
      </c>
      <c r="I174">
        <f>VLOOKUP(C174,away!$B$2:$E$405,3,FALSE)</f>
        <v>2.16</v>
      </c>
      <c r="J174">
        <f>VLOOKUP(B174,home!$B$2:$E$405,4,FALSE)</f>
        <v>0.69089999999999996</v>
      </c>
      <c r="K174" s="3">
        <f t="shared" si="334"/>
        <v>0.78964744212899995</v>
      </c>
      <c r="L174" s="3">
        <f t="shared" si="335"/>
        <v>2.0727165815999999</v>
      </c>
      <c r="M174" s="5">
        <f t="shared" si="336"/>
        <v>5.7133535457573222E-2</v>
      </c>
      <c r="N174" s="5">
        <f t="shared" si="337"/>
        <v>4.5115350133859214E-2</v>
      </c>
      <c r="O174" s="5">
        <f t="shared" si="338"/>
        <v>0.11842162630834355</v>
      </c>
      <c r="P174" s="5">
        <f t="shared" si="339"/>
        <v>9.351133430713976E-2</v>
      </c>
      <c r="Q174" s="5">
        <f t="shared" si="340"/>
        <v>1.781261041697808E-2</v>
      </c>
      <c r="R174" s="5">
        <f t="shared" si="341"/>
        <v>0.12272723423467126</v>
      </c>
      <c r="S174" s="5">
        <f t="shared" si="342"/>
        <v>3.8262858992837649E-2</v>
      </c>
      <c r="T174" s="5">
        <f t="shared" si="343"/>
        <v>3.6920492972851354E-2</v>
      </c>
      <c r="U174" s="5">
        <f t="shared" si="344"/>
        <v>9.6911246592974787E-2</v>
      </c>
      <c r="V174" s="5">
        <f t="shared" si="345"/>
        <v>6.9583787256186193E-3</v>
      </c>
      <c r="W174" s="5">
        <f t="shared" si="346"/>
        <v>4.6885607511357071E-3</v>
      </c>
      <c r="X174" s="5">
        <f t="shared" si="347"/>
        <v>9.7180576127179289E-3</v>
      </c>
      <c r="Y174" s="5">
        <f t="shared" si="348"/>
        <v>1.0071389577412285E-2</v>
      </c>
      <c r="Z174" s="5">
        <f t="shared" si="349"/>
        <v>8.4792924470703426E-2</v>
      </c>
      <c r="AA174" s="5">
        <f t="shared" si="350"/>
        <v>6.6956515918928441E-2</v>
      </c>
      <c r="AB174" s="5">
        <f t="shared" si="351"/>
        <v>2.6436020764625753E-2</v>
      </c>
      <c r="AC174" s="5">
        <f t="shared" si="352"/>
        <v>7.118053281183318E-4</v>
      </c>
      <c r="AD174" s="5">
        <f t="shared" si="353"/>
        <v>9.2557750110018328E-4</v>
      </c>
      <c r="AE174" s="5">
        <f t="shared" si="354"/>
        <v>1.9184598340862419E-3</v>
      </c>
      <c r="AF174" s="5">
        <f t="shared" si="355"/>
        <v>1.9882117546220698E-3</v>
      </c>
      <c r="AG174" s="5">
        <f t="shared" si="356"/>
        <v>1.373666490512398E-3</v>
      </c>
      <c r="AH174" s="5">
        <f t="shared" si="357"/>
        <v>4.3937925138195867E-2</v>
      </c>
      <c r="AI174" s="5">
        <f t="shared" si="358"/>
        <v>3.4695470197831847E-2</v>
      </c>
      <c r="AJ174" s="5">
        <f t="shared" si="359"/>
        <v>1.3698594647590432E-2</v>
      </c>
      <c r="AK174" s="5">
        <f t="shared" si="360"/>
        <v>3.6056867414105982E-3</v>
      </c>
      <c r="AL174" s="5">
        <f t="shared" si="361"/>
        <v>4.6600908181993978E-5</v>
      </c>
      <c r="AM174" s="5">
        <f t="shared" si="362"/>
        <v>1.4617598124718235E-4</v>
      </c>
      <c r="AN174" s="5">
        <f t="shared" si="363"/>
        <v>3.0298138016268548E-4</v>
      </c>
      <c r="AO174" s="5">
        <f t="shared" si="364"/>
        <v>3.1399726528962582E-4</v>
      </c>
      <c r="AP174" s="5">
        <f t="shared" si="365"/>
        <v>2.1694244611428716E-4</v>
      </c>
      <c r="AQ174" s="5">
        <f t="shared" si="366"/>
        <v>1.1241505132848691E-4</v>
      </c>
      <c r="AR174" s="5">
        <f t="shared" si="367"/>
        <v>1.8214173199007606E-2</v>
      </c>
      <c r="AS174" s="5">
        <f t="shared" si="368"/>
        <v>1.4382775277090937E-2</v>
      </c>
      <c r="AT174" s="5">
        <f t="shared" si="369"/>
        <v>5.6786608541355378E-3</v>
      </c>
      <c r="AU174" s="5">
        <f t="shared" si="370"/>
        <v>1.4947133393954034E-3</v>
      </c>
      <c r="AV174" s="5">
        <f t="shared" si="371"/>
        <v>2.9507414129241894E-4</v>
      </c>
      <c r="AW174" s="5">
        <f t="shared" si="372"/>
        <v>2.1186783778284308E-6</v>
      </c>
      <c r="AX174" s="5">
        <f t="shared" si="373"/>
        <v>1.9237914948755691E-5</v>
      </c>
      <c r="AY174" s="5">
        <f t="shared" si="374"/>
        <v>3.9874745309696431E-5</v>
      </c>
      <c r="AZ174" s="5">
        <f t="shared" si="375"/>
        <v>4.1324522895242316E-5</v>
      </c>
      <c r="BA174" s="5">
        <f t="shared" si="376"/>
        <v>2.8551341277225862E-5</v>
      </c>
      <c r="BB174" s="5">
        <f t="shared" si="377"/>
        <v>1.4794709623056647E-5</v>
      </c>
      <c r="BC174" s="5">
        <f t="shared" si="378"/>
        <v>6.1330479911333184E-6</v>
      </c>
      <c r="BD174" s="5">
        <f t="shared" si="379"/>
        <v>6.2921364682862226E-3</v>
      </c>
      <c r="BE174" s="5">
        <f t="shared" si="380"/>
        <v>4.9685694677088143E-3</v>
      </c>
      <c r="BF174" s="5">
        <f t="shared" si="381"/>
        <v>1.961709085608256E-3</v>
      </c>
      <c r="BG174" s="5">
        <f t="shared" si="382"/>
        <v>5.1635285388392622E-4</v>
      </c>
      <c r="BH174" s="5">
        <f t="shared" si="383"/>
        <v>1.0193417757636289E-4</v>
      </c>
      <c r="BI174" s="5">
        <f t="shared" si="384"/>
        <v>1.6098412517739651E-5</v>
      </c>
      <c r="BJ174" s="8">
        <f t="shared" si="385"/>
        <v>0.13177480545146283</v>
      </c>
      <c r="BK174" s="8">
        <f t="shared" si="386"/>
        <v>0.19666438846477924</v>
      </c>
      <c r="BL174" s="8">
        <f t="shared" si="387"/>
        <v>0.58131251782107562</v>
      </c>
      <c r="BM174" s="8">
        <f t="shared" si="388"/>
        <v>0.53978518928252417</v>
      </c>
      <c r="BN174" s="8">
        <f t="shared" si="389"/>
        <v>0.45472169085856506</v>
      </c>
    </row>
    <row r="175" spans="1:66" x14ac:dyDescent="0.25">
      <c r="A175" t="s">
        <v>352</v>
      </c>
      <c r="B175" t="s">
        <v>161</v>
      </c>
      <c r="C175" t="s">
        <v>156</v>
      </c>
      <c r="D175" t="s">
        <v>354</v>
      </c>
      <c r="E175">
        <f>VLOOKUP(A175,home!$A$2:$E$405,3,FALSE)</f>
        <v>1.1839</v>
      </c>
      <c r="F175">
        <f>VLOOKUP(B175,home!$B$2:$E$405,3,FALSE)</f>
        <v>1.0860000000000001</v>
      </c>
      <c r="G175">
        <f>VLOOKUP(C175,away!$B$2:$E$405,4,FALSE)</f>
        <v>1.3317000000000001</v>
      </c>
      <c r="H175">
        <f>VLOOKUP(A175,away!$A$2:$E$405,3,FALSE)</f>
        <v>1.1839</v>
      </c>
      <c r="I175">
        <f>VLOOKUP(C175,away!$B$2:$E$405,3,FALSE)</f>
        <v>0.52790000000000004</v>
      </c>
      <c r="J175">
        <f>VLOOKUP(B175,home!$B$2:$E$405,4,FALSE)</f>
        <v>0.88780000000000003</v>
      </c>
      <c r="K175" s="3">
        <f t="shared" si="334"/>
        <v>1.7121871981800001</v>
      </c>
      <c r="L175" s="3">
        <f t="shared" si="335"/>
        <v>0.55485796311800006</v>
      </c>
      <c r="M175" s="5">
        <f t="shared" si="336"/>
        <v>0.10361790236877838</v>
      </c>
      <c r="N175" s="5">
        <f t="shared" si="337"/>
        <v>0.17741324593808744</v>
      </c>
      <c r="O175" s="5">
        <f t="shared" si="338"/>
        <v>5.7493218250900174E-2</v>
      </c>
      <c r="P175" s="5">
        <f t="shared" si="339"/>
        <v>9.8439152271359992E-2</v>
      </c>
      <c r="Q175" s="5">
        <f t="shared" si="340"/>
        <v>0.15188234424137664</v>
      </c>
      <c r="R175" s="5">
        <f t="shared" si="341"/>
        <v>1.5950284985896544E-2</v>
      </c>
      <c r="S175" s="5">
        <f t="shared" si="342"/>
        <v>2.337980811804154E-2</v>
      </c>
      <c r="T175" s="5">
        <f t="shared" si="343"/>
        <v>8.4273128159357155E-2</v>
      </c>
      <c r="U175" s="5">
        <f t="shared" si="344"/>
        <v>2.7309873760174724E-2</v>
      </c>
      <c r="V175" s="5">
        <f t="shared" si="345"/>
        <v>2.4679224115110726E-3</v>
      </c>
      <c r="W175" s="5">
        <f t="shared" si="346"/>
        <v>8.6683668479884304E-2</v>
      </c>
      <c r="X175" s="5">
        <f t="shared" si="347"/>
        <v>4.8097123728344592E-2</v>
      </c>
      <c r="Y175" s="5">
        <f t="shared" si="348"/>
        <v>1.3343536051871852E-2</v>
      </c>
      <c r="Z175" s="5">
        <f t="shared" si="349"/>
        <v>2.9500475461420594E-3</v>
      </c>
      <c r="AA175" s="5">
        <f t="shared" si="350"/>
        <v>5.0510336425267565E-3</v>
      </c>
      <c r="AB175" s="5">
        <f t="shared" si="351"/>
        <v>4.324157570155405E-3</v>
      </c>
      <c r="AC175" s="5">
        <f t="shared" si="352"/>
        <v>1.4653608625226448E-4</v>
      </c>
      <c r="AD175" s="5">
        <f t="shared" si="353"/>
        <v>3.7104666865634281E-2</v>
      </c>
      <c r="AE175" s="5">
        <f t="shared" si="354"/>
        <v>2.0587819879237784E-2</v>
      </c>
      <c r="AF175" s="5">
        <f t="shared" si="355"/>
        <v>5.7116579016170729E-3</v>
      </c>
      <c r="AG175" s="5">
        <f t="shared" si="356"/>
        <v>1.0563862897726933E-3</v>
      </c>
      <c r="AH175" s="5">
        <f t="shared" si="357"/>
        <v>4.0921434313840926E-4</v>
      </c>
      <c r="AI175" s="5">
        <f t="shared" si="358"/>
        <v>7.0065155963322198E-4</v>
      </c>
      <c r="AJ175" s="5">
        <f t="shared" si="359"/>
        <v>5.9982331539442703E-4</v>
      </c>
      <c r="AK175" s="5">
        <f t="shared" si="360"/>
        <v>3.4233660059607406E-4</v>
      </c>
      <c r="AL175" s="5">
        <f t="shared" si="361"/>
        <v>5.568492616844267E-6</v>
      </c>
      <c r="AM175" s="5">
        <f t="shared" si="362"/>
        <v>1.2706027120014531E-2</v>
      </c>
      <c r="AN175" s="5">
        <f t="shared" si="363"/>
        <v>7.0500403271333313E-3</v>
      </c>
      <c r="AO175" s="5">
        <f t="shared" si="364"/>
        <v>1.9558855079064791E-3</v>
      </c>
      <c r="AP175" s="5">
        <f t="shared" si="365"/>
        <v>3.6174621633633483E-4</v>
      </c>
      <c r="AQ175" s="5">
        <f t="shared" si="366"/>
        <v>5.017944219050552E-5</v>
      </c>
      <c r="AR175" s="5">
        <f t="shared" si="367"/>
        <v>4.5411167382489633E-5</v>
      </c>
      <c r="AS175" s="5">
        <f t="shared" si="368"/>
        <v>7.7752419446707914E-5</v>
      </c>
      <c r="AT175" s="5">
        <f t="shared" si="369"/>
        <v>6.656334860208751E-5</v>
      </c>
      <c r="AU175" s="5">
        <f t="shared" si="370"/>
        <v>3.7989637781495603E-5</v>
      </c>
      <c r="AV175" s="5">
        <f t="shared" si="371"/>
        <v>1.6261342868243013E-5</v>
      </c>
      <c r="AW175" s="5">
        <f t="shared" si="372"/>
        <v>1.4694953502247862E-7</v>
      </c>
      <c r="AX175" s="5">
        <f t="shared" si="373"/>
        <v>3.6258494957694606E-3</v>
      </c>
      <c r="AY175" s="5">
        <f t="shared" si="374"/>
        <v>2.0118314657950704E-3</v>
      </c>
      <c r="AZ175" s="5">
        <f t="shared" si="375"/>
        <v>5.5814035462387653E-4</v>
      </c>
      <c r="BA175" s="5">
        <f t="shared" si="376"/>
        <v>1.0322954010018748E-4</v>
      </c>
      <c r="BB175" s="5">
        <f t="shared" si="377"/>
        <v>1.4319433088399481E-5</v>
      </c>
      <c r="BC175" s="5">
        <f t="shared" si="378"/>
        <v>1.5890502952867661E-6</v>
      </c>
      <c r="BD175" s="5">
        <f t="shared" si="379"/>
        <v>4.1994579727764596E-6</v>
      </c>
      <c r="BE175" s="5">
        <f t="shared" si="380"/>
        <v>7.1902581802827886E-6</v>
      </c>
      <c r="BF175" s="5">
        <f t="shared" si="381"/>
        <v>6.155534003944609E-6</v>
      </c>
      <c r="BG175" s="5">
        <f t="shared" si="382"/>
        <v>3.5131421731718785E-6</v>
      </c>
      <c r="BH175" s="5">
        <f t="shared" si="383"/>
        <v>1.5037892635727891E-6</v>
      </c>
      <c r="BI175" s="5">
        <f t="shared" si="384"/>
        <v>5.1495374516997206E-7</v>
      </c>
      <c r="BJ175" s="8">
        <f t="shared" si="385"/>
        <v>0.65459241548843738</v>
      </c>
      <c r="BK175" s="8">
        <f t="shared" si="386"/>
        <v>0.23006872121435515</v>
      </c>
      <c r="BL175" s="8">
        <f t="shared" si="387"/>
        <v>0.11244764907983569</v>
      </c>
      <c r="BM175" s="8">
        <f t="shared" si="388"/>
        <v>0.39325100075611091</v>
      </c>
      <c r="BN175" s="8">
        <f t="shared" si="389"/>
        <v>0.60479614805639925</v>
      </c>
    </row>
    <row r="176" spans="1:66" x14ac:dyDescent="0.25">
      <c r="A176" t="s">
        <v>352</v>
      </c>
      <c r="B176" t="s">
        <v>165</v>
      </c>
      <c r="C176" t="s">
        <v>163</v>
      </c>
      <c r="D176" t="s">
        <v>354</v>
      </c>
      <c r="E176">
        <f>VLOOKUP(A176,home!$A$2:$E$405,3,FALSE)</f>
        <v>1.1839</v>
      </c>
      <c r="F176">
        <f>VLOOKUP(B176,home!$B$2:$E$405,3,FALSE)</f>
        <v>1.4782</v>
      </c>
      <c r="G176">
        <f>VLOOKUP(C176,away!$B$2:$E$405,4,FALSE)</f>
        <v>1.6487000000000001</v>
      </c>
      <c r="H176">
        <f>VLOOKUP(A176,away!$A$2:$E$405,3,FALSE)</f>
        <v>1.1839</v>
      </c>
      <c r="I176">
        <f>VLOOKUP(C176,away!$B$2:$E$405,3,FALSE)</f>
        <v>0.48270000000000002</v>
      </c>
      <c r="J176">
        <f>VLOOKUP(B176,home!$B$2:$E$405,4,FALSE)</f>
        <v>0.88780000000000003</v>
      </c>
      <c r="K176" s="3">
        <f t="shared" ref="K176:K218" si="390">E176*F176*G176</f>
        <v>2.8852925637259998</v>
      </c>
      <c r="L176" s="3">
        <f t="shared" ref="L176:L218" si="391">H176*I176*J176</f>
        <v>0.50734976093399997</v>
      </c>
      <c r="M176" s="5">
        <f t="shared" ref="M176:M218" si="392">_xlfn.POISSON.DIST(0,K176,FALSE) * _xlfn.POISSON.DIST(0,L176,FALSE)</f>
        <v>3.3619725202729912E-2</v>
      </c>
      <c r="N176" s="5">
        <f t="shared" ref="N176:N218" si="393">_xlfn.POISSON.DIST(1,K176,FALSE) * _xlfn.POISSON.DIST(0,L176,FALSE)</f>
        <v>9.7002743121948232E-2</v>
      </c>
      <c r="O176" s="5">
        <f t="shared" ref="O176:O218" si="394">_xlfn.POISSON.DIST(0,K176,FALSE) * _xlfn.POISSON.DIST(1,L176,FALSE)</f>
        <v>1.7056959544271794E-2</v>
      </c>
      <c r="P176" s="5">
        <f t="shared" ref="P176:P218" si="395">_xlfn.POISSON.DIST(1,K176,FALSE) * _xlfn.POISSON.DIST(1,L176,FALSE)</f>
        <v>4.9214318532862643E-2</v>
      </c>
      <c r="Q176" s="5">
        <f t="shared" ref="Q176:Q218" si="396">_xlfn.POISSON.DIST(2,K176,FALSE) * _xlfn.POISSON.DIST(0,L176,FALSE)</f>
        <v>0.1399406466953903</v>
      </c>
      <c r="R176" s="5">
        <f t="shared" ref="R176:R218" si="397">_xlfn.POISSON.DIST(0,K176,FALSE) * _xlfn.POISSON.DIST(2,L176,FALSE)</f>
        <v>4.3269221735236021E-3</v>
      </c>
      <c r="S176" s="5">
        <f t="shared" ref="S176:S218" si="398">_xlfn.POISSON.DIST(2,K176,FALSE) * _xlfn.POISSON.DIST(2,L176,FALSE)</f>
        <v>1.8010625711906449E-2</v>
      </c>
      <c r="T176" s="5">
        <f t="shared" ref="T176:T218" si="399">_xlfn.POISSON.DIST(2,K176,FALSE) * _xlfn.POISSON.DIST(1,L176,FALSE)</f>
        <v>7.099885364585562E-2</v>
      </c>
      <c r="U176" s="5">
        <f t="shared" ref="U176:U218" si="400">_xlfn.POISSON.DIST(1,K176,FALSE) * _xlfn.POISSON.DIST(2,L176,FALSE)</f>
        <v>1.2484436371088791E-2</v>
      </c>
      <c r="V176" s="5">
        <f t="shared" ref="V176:V218" si="401">_xlfn.POISSON.DIST(3,K176,FALSE) * _xlfn.POISSON.DIST(3,L176,FALSE)</f>
        <v>2.9294332598463024E-3</v>
      </c>
      <c r="W176" s="5">
        <f t="shared" ref="W176:W218" si="402">_xlfn.POISSON.DIST(3,K176,FALSE) * _xlfn.POISSON.DIST(0,L176,FALSE)</f>
        <v>0.13458990242440569</v>
      </c>
      <c r="X176" s="5">
        <f t="shared" ref="X176:X218" si="403">_xlfn.POISSON.DIST(3,K176,FALSE) * _xlfn.POISSON.DIST(1,L176,FALSE)</f>
        <v>6.8284154819152593E-2</v>
      </c>
      <c r="Y176" s="5">
        <f t="shared" ref="Y176:Y218" si="404">_xlfn.POISSON.DIST(3,K176,FALSE) * _xlfn.POISSON.DIST(2,L176,FALSE)</f>
        <v>1.7321974811538656E-2</v>
      </c>
      <c r="Z176" s="5">
        <f t="shared" ref="Z176:Z218" si="405">_xlfn.POISSON.DIST(0,K176,FALSE) * _xlfn.POISSON.DIST(3,L176,FALSE)</f>
        <v>7.3175431010574104E-4</v>
      </c>
      <c r="AA176" s="5">
        <f t="shared" ref="AA176:AA218" si="406">_xlfn.POISSON.DIST(1,K176,FALSE) * _xlfn.POISSON.DIST(3,L176,FALSE)</f>
        <v>2.1113252694225444E-3</v>
      </c>
      <c r="AB176" s="5">
        <f t="shared" ref="AB176:AB218" si="407">_xlfn.POISSON.DIST(2,K176,FALSE) * _xlfn.POISSON.DIST(3,L176,FALSE)</f>
        <v>3.0458955497358305E-3</v>
      </c>
      <c r="AC176" s="5">
        <f t="shared" ref="AC176:AC218" si="408">_xlfn.POISSON.DIST(4,K176,FALSE) * _xlfn.POISSON.DIST(4,L176,FALSE)</f>
        <v>2.680161361772736E-4</v>
      </c>
      <c r="AD176" s="5">
        <f t="shared" ref="AD176:AD218" si="409">_xlfn.POISSON.DIST(4,K176,FALSE) * _xlfn.POISSON.DIST(0,L176,FALSE)</f>
        <v>9.7082811154436399E-2</v>
      </c>
      <c r="AE176" s="5">
        <f t="shared" ref="AE176:AE218" si="410">_xlfn.POISSON.DIST(4,K176,FALSE) * _xlfn.POISSON.DIST(1,L176,FALSE)</f>
        <v>4.9254941030003968E-2</v>
      </c>
      <c r="AF176" s="5">
        <f t="shared" ref="AF176:AF218" si="411">_xlfn.POISSON.DIST(4,K176,FALSE) * _xlfn.POISSON.DIST(2,L176,FALSE)</f>
        <v>1.2494741278195389E-2</v>
      </c>
      <c r="AG176" s="5">
        <f t="shared" ref="AG176:AG218" si="412">_xlfn.POISSON.DIST(4,K176,FALSE) * _xlfn.POISSON.DIST(3,L176,FALSE)</f>
        <v>2.1130680001415375E-3</v>
      </c>
      <c r="AH176" s="5">
        <f t="shared" ref="AH176:AH218" si="413">_xlfn.POISSON.DIST(0,K176,FALSE) * _xlfn.POISSON.DIST(4,L176,FALSE)</f>
        <v>9.2813843573642953E-5</v>
      </c>
      <c r="AI176" s="5">
        <f t="shared" ref="AI176:AI218" si="414">_xlfn.POISSON.DIST(1,K176,FALSE) * _xlfn.POISSON.DIST(4,L176,FALSE)</f>
        <v>2.6779509267386021E-4</v>
      </c>
      <c r="AJ176" s="5">
        <f t="shared" ref="AJ176:AJ218" si="415">_xlfn.POISSON.DIST(2,K176,FALSE) * _xlfn.POISSON.DIST(4,L176,FALSE)</f>
        <v>3.8633359474710198E-4</v>
      </c>
      <c r="AK176" s="5">
        <f t="shared" ref="AK176:AK218" si="416">_xlfn.POISSON.DIST(3,K176,FALSE) * _xlfn.POISSON.DIST(4,L176,FALSE)</f>
        <v>3.7156181601378239E-4</v>
      </c>
      <c r="AL176" s="5">
        <f t="shared" ref="AL176:AL218" si="417">_xlfn.POISSON.DIST(5,K176,FALSE) * _xlfn.POISSON.DIST(5,L176,FALSE)</f>
        <v>1.5693443558193491E-5</v>
      </c>
      <c r="AM176" s="5">
        <f t="shared" ref="AM176:AM218" si="418">_xlfn.POISSON.DIST(5,K176,FALSE) * _xlfn.POISSON.DIST(0,L176,FALSE)</f>
        <v>5.6022462617902162E-2</v>
      </c>
      <c r="AN176" s="5">
        <f t="shared" ref="AN176:AN218" si="419">_xlfn.POISSON.DIST(5,K176,FALSE) * _xlfn.POISSON.DIST(1,L176,FALSE)</f>
        <v>2.8422983016126609E-2</v>
      </c>
      <c r="AO176" s="5">
        <f t="shared" ref="AO176:AO218" si="420">_xlfn.POISSON.DIST(5,K176,FALSE) * _xlfn.POISSON.DIST(2,L176,FALSE)</f>
        <v>7.2101968191314878E-3</v>
      </c>
      <c r="AP176" s="5">
        <f t="shared" ref="AP176:AP218" si="421">_xlfn.POISSON.DIST(5,K176,FALSE) * _xlfn.POISSON.DIST(3,L176,FALSE)</f>
        <v>1.2193638774911492E-3</v>
      </c>
      <c r="AQ176" s="5">
        <f t="shared" ref="AQ176:AQ218" si="422">_xlfn.POISSON.DIST(5,K176,FALSE) * _xlfn.POISSON.DIST(4,L176,FALSE)</f>
        <v>1.5466099293417245E-4</v>
      </c>
      <c r="AR176" s="5">
        <f t="shared" ref="AR176:AR218" si="423">_xlfn.POISSON.DIST(0,K176,FALSE) * _xlfn.POISSON.DIST(5,L176,FALSE)</f>
        <v>9.4178162696906862E-6</v>
      </c>
      <c r="AS176" s="5">
        <f t="shared" ref="AS176:AS218" si="424">_xlfn.POISSON.DIST(1,K176,FALSE) * _xlfn.POISSON.DIST(5,L176,FALSE)</f>
        <v>2.7173155249476278E-5</v>
      </c>
      <c r="AT176" s="5">
        <f t="shared" ref="AT176:AT218" si="425">_xlfn.POISSON.DIST(2,K176,FALSE) * _xlfn.POISSON.DIST(5,L176,FALSE)</f>
        <v>3.9201251387143008E-5</v>
      </c>
      <c r="AU176" s="5">
        <f t="shared" ref="AU176:AU218" si="426">_xlfn.POISSON.DIST(3,K176,FALSE) * _xlfn.POISSON.DIST(5,L176,FALSE)</f>
        <v>3.7702359705359085E-5</v>
      </c>
      <c r="AV176" s="5">
        <f t="shared" ref="AV176:AV218" si="427">_xlfn.POISSON.DIST(4,K176,FALSE) * _xlfn.POISSON.DIST(5,L176,FALSE)</f>
        <v>2.7195584523198832E-5</v>
      </c>
      <c r="AW176" s="5">
        <f t="shared" ref="AW176:AW218" si="428">_xlfn.POISSON.DIST(6,K176,FALSE) * _xlfn.POISSON.DIST(6,L176,FALSE)</f>
        <v>6.3813573520798016E-7</v>
      </c>
      <c r="AX176" s="5">
        <f t="shared" ref="AX176:AX218" si="429">_xlfn.POISSON.DIST(6,K176,FALSE) * _xlfn.POISSON.DIST(0,L176,FALSE)</f>
        <v>2.6940199132175147E-2</v>
      </c>
      <c r="AY176" s="5">
        <f t="shared" ref="AY176:AY218" si="430">_xlfn.POISSON.DIST(6,K176,FALSE) * _xlfn.POISSON.DIST(1,L176,FALSE)</f>
        <v>1.3668103589223414E-2</v>
      </c>
      <c r="AZ176" s="5">
        <f t="shared" ref="AZ176:AZ218" si="431">_xlfn.POISSON.DIST(6,K176,FALSE) * _xlfn.POISSON.DIST(2,L176,FALSE)</f>
        <v>3.4672545442068227E-3</v>
      </c>
      <c r="BA176" s="5">
        <f t="shared" ref="BA176:BA218" si="432">_xlfn.POISSON.DIST(6,K176,FALSE) * _xlfn.POISSON.DIST(3,L176,FALSE)</f>
        <v>5.8637025470021894E-4</v>
      </c>
      <c r="BB176" s="5">
        <f t="shared" ref="BB176:BB218" si="433">_xlfn.POISSON.DIST(6,K176,FALSE) * _xlfn.POISSON.DIST(4,L176,FALSE)</f>
        <v>7.4373702135241185E-5</v>
      </c>
      <c r="BC176" s="5">
        <f t="shared" ref="BC176:BC218" si="434">_xlfn.POISSON.DIST(6,K176,FALSE) * _xlfn.POISSON.DIST(5,L176,FALSE)</f>
        <v>7.5466959996182287E-6</v>
      </c>
      <c r="BD176" s="5">
        <f t="shared" ref="BD176:BD218" si="435">_xlfn.POISSON.DIST(0,K176,FALSE) * _xlfn.POISSON.DIST(6,L176,FALSE)</f>
        <v>7.9635447215798385E-7</v>
      </c>
      <c r="BE176" s="5">
        <f t="shared" ref="BE176:BE218" si="436">_xlfn.POISSON.DIST(1,K176,FALSE) * _xlfn.POISSON.DIST(6,L176,FALSE)</f>
        <v>2.2977156366073751E-6</v>
      </c>
      <c r="BF176" s="5">
        <f t="shared" ref="BF176:BF218" si="437">_xlfn.POISSON.DIST(2,K176,FALSE) * _xlfn.POISSON.DIST(6,L176,FALSE)</f>
        <v>3.3147909199301055E-6</v>
      </c>
      <c r="BG176" s="5">
        <f t="shared" ref="BG176:BG218" si="438">_xlfn.POISSON.DIST(3,K176,FALSE) * _xlfn.POISSON.DIST(6,L176,FALSE)</f>
        <v>3.1880471971935998E-6</v>
      </c>
      <c r="BH176" s="5">
        <f t="shared" ref="BH176:BH218" si="439">_xlfn.POISSON.DIST(4,K176,FALSE) * _xlfn.POISSON.DIST(6,L176,FALSE)</f>
        <v>2.2996122177175522E-6</v>
      </c>
      <c r="BI176" s="5">
        <f t="shared" ref="BI176:BI218" si="440">_xlfn.POISSON.DIST(5,K176,FALSE) * _xlfn.POISSON.DIST(6,L176,FALSE)</f>
        <v>1.3270108062467811E-6</v>
      </c>
      <c r="BJ176" s="8">
        <f t="shared" ref="BJ176:BJ218" si="441">SUM(N176,Q176,T176,W176,X176,Y176,AD176,AE176,AF176,AG176,AM176,AN176,AO176,AP176,AQ176,AX176,AY176,AZ176,BA176,BB176,BC176)</f>
        <v>0.82685735222309431</v>
      </c>
      <c r="BK176" s="8">
        <f t="shared" ref="BK176:BK218" si="442">SUM(M176,P176,S176,V176,AC176,AL176,AY176)</f>
        <v>0.11772591587630418</v>
      </c>
      <c r="BL176" s="8">
        <f t="shared" ref="BL176:BL218" si="443">SUM(O176,R176,U176,AA176,AB176,AH176,AI176,AJ176,AK176,AR176,AS176,AT176,AU176,AV176,BD176,BE176,BF176,BG176,BH176,BI176)</f>
        <v>4.029795695343568E-2</v>
      </c>
      <c r="BM176" s="8">
        <f t="shared" ref="BM176:BM218" si="444">SUM(S176:BI176)</f>
        <v>0.63078419863872548</v>
      </c>
      <c r="BN176" s="8">
        <f t="shared" ref="BN176:BN218" si="445">SUM(M176:R176)</f>
        <v>0.34116131527072646</v>
      </c>
    </row>
    <row r="177" spans="1:66" x14ac:dyDescent="0.25">
      <c r="A177" t="s">
        <v>343</v>
      </c>
      <c r="B177" t="s">
        <v>170</v>
      </c>
      <c r="C177" t="s">
        <v>177</v>
      </c>
      <c r="D177" t="s">
        <v>354</v>
      </c>
      <c r="E177">
        <f>VLOOKUP(A177,home!$A$2:$E$405,3,FALSE)</f>
        <v>1.3063</v>
      </c>
      <c r="F177">
        <f>VLOOKUP(B177,home!$B$2:$E$405,3,FALSE)</f>
        <v>1.1134999999999999</v>
      </c>
      <c r="G177">
        <f>VLOOKUP(C177,away!$B$2:$E$405,4,FALSE)</f>
        <v>1.5813999999999999</v>
      </c>
      <c r="H177">
        <f>VLOOKUP(A177,away!$A$2:$E$405,3,FALSE)</f>
        <v>1.3063</v>
      </c>
      <c r="I177">
        <f>VLOOKUP(C177,away!$B$2:$E$405,3,FALSE)</f>
        <v>0.48709999999999998</v>
      </c>
      <c r="J177">
        <f>VLOOKUP(B177,home!$B$2:$E$405,4,FALSE)</f>
        <v>0.90369999999999995</v>
      </c>
      <c r="K177" s="3">
        <f t="shared" si="390"/>
        <v>2.3002491700699998</v>
      </c>
      <c r="L177" s="3">
        <f t="shared" si="391"/>
        <v>0.57502316230099992</v>
      </c>
      <c r="M177" s="5">
        <f t="shared" si="392"/>
        <v>5.6400777654602975E-2</v>
      </c>
      <c r="N177" s="5">
        <f t="shared" si="393"/>
        <v>0.12973584199130309</v>
      </c>
      <c r="O177" s="5">
        <f t="shared" si="394"/>
        <v>3.2431753523185378E-2</v>
      </c>
      <c r="P177" s="5">
        <f t="shared" si="395"/>
        <v>7.4601114125621953E-2</v>
      </c>
      <c r="Q177" s="5">
        <f t="shared" si="396"/>
        <v>0.14921238143441382</v>
      </c>
      <c r="R177" s="5">
        <f t="shared" si="397"/>
        <v>9.324504734934326E-3</v>
      </c>
      <c r="S177" s="5">
        <f t="shared" si="398"/>
        <v>2.4668659104604897E-2</v>
      </c>
      <c r="T177" s="5">
        <f t="shared" si="399"/>
        <v>8.5800575426879647E-2</v>
      </c>
      <c r="U177" s="5">
        <f t="shared" si="400"/>
        <v>2.1448684277846464E-2</v>
      </c>
      <c r="V177" s="5">
        <f t="shared" si="401"/>
        <v>3.6254611485022513E-3</v>
      </c>
      <c r="W177" s="5">
        <f t="shared" si="402"/>
        <v>0.11440855218622617</v>
      </c>
      <c r="X177" s="5">
        <f t="shared" si="403"/>
        <v>6.5787567472402761E-2</v>
      </c>
      <c r="Y177" s="5">
        <f t="shared" si="404"/>
        <v>1.8914687544035715E-2</v>
      </c>
      <c r="Z177" s="5">
        <f t="shared" si="405"/>
        <v>1.7872687331908614E-3</v>
      </c>
      <c r="AA177" s="5">
        <f t="shared" si="406"/>
        <v>4.1111634202143383E-3</v>
      </c>
      <c r="AB177" s="5">
        <f t="shared" si="407"/>
        <v>4.7283501226850879E-3</v>
      </c>
      <c r="AC177" s="5">
        <f t="shared" si="408"/>
        <v>2.9971156000026337E-4</v>
      </c>
      <c r="AD177" s="5">
        <f t="shared" si="409"/>
        <v>6.5792044303819269E-2</v>
      </c>
      <c r="AE177" s="5">
        <f t="shared" si="410"/>
        <v>3.783194936982965E-2</v>
      </c>
      <c r="AF177" s="5">
        <f t="shared" si="411"/>
        <v>1.0877123581325383E-2</v>
      </c>
      <c r="AG177" s="5">
        <f t="shared" si="412"/>
        <v>2.0848659994908334E-3</v>
      </c>
      <c r="AH177" s="5">
        <f t="shared" si="413"/>
        <v>2.569302297102777E-4</v>
      </c>
      <c r="AI177" s="5">
        <f t="shared" si="414"/>
        <v>5.9100354765696068E-4</v>
      </c>
      <c r="AJ177" s="5">
        <f t="shared" si="415"/>
        <v>6.7972771000317483E-4</v>
      </c>
      <c r="AK177" s="5">
        <f t="shared" si="416"/>
        <v>5.2118103360279471E-4</v>
      </c>
      <c r="AL177" s="5">
        <f t="shared" si="417"/>
        <v>1.5857097878524083E-5</v>
      </c>
      <c r="AM177" s="5">
        <f t="shared" si="418"/>
        <v>3.0267619061413776E-2</v>
      </c>
      <c r="AN177" s="5">
        <f t="shared" si="419"/>
        <v>1.7404582028016174E-2</v>
      </c>
      <c r="AO177" s="5">
        <f t="shared" si="420"/>
        <v>5.0040188981385052E-3</v>
      </c>
      <c r="AP177" s="5">
        <f t="shared" si="421"/>
        <v>9.5914225700718969E-4</v>
      </c>
      <c r="AQ177" s="5">
        <f t="shared" si="422"/>
        <v>1.3788225343019811E-4</v>
      </c>
      <c r="AR177" s="5">
        <f t="shared" si="423"/>
        <v>2.9548166635745244E-5</v>
      </c>
      <c r="AS177" s="5">
        <f t="shared" si="424"/>
        <v>6.796814578096305E-5</v>
      </c>
      <c r="AT177" s="5">
        <f t="shared" si="425"/>
        <v>7.8171835461928528E-5</v>
      </c>
      <c r="AU177" s="5">
        <f t="shared" si="426"/>
        <v>5.9938233214716549E-5</v>
      </c>
      <c r="AV177" s="5">
        <f t="shared" si="427"/>
        <v>3.4468217801903468E-5</v>
      </c>
      <c r="AW177" s="5">
        <f t="shared" si="428"/>
        <v>5.8261468573148966E-7</v>
      </c>
      <c r="AX177" s="5">
        <f t="shared" si="429"/>
        <v>1.1603844271001992E-2</v>
      </c>
      <c r="AY177" s="5">
        <f t="shared" si="430"/>
        <v>6.6724792275599069E-3</v>
      </c>
      <c r="AZ177" s="5">
        <f t="shared" si="431"/>
        <v>1.9184150529096154E-3</v>
      </c>
      <c r="BA177" s="5">
        <f t="shared" si="432"/>
        <v>3.6771103010997577E-4</v>
      </c>
      <c r="BB177" s="5">
        <f t="shared" si="433"/>
        <v>5.2860589836699101E-5</v>
      </c>
      <c r="BC177" s="5">
        <f t="shared" si="434"/>
        <v>6.079212705798963E-6</v>
      </c>
      <c r="BD177" s="5">
        <f t="shared" si="435"/>
        <v>2.8318133698471882E-6</v>
      </c>
      <c r="BE177" s="5">
        <f t="shared" si="436"/>
        <v>6.5138763537841226E-6</v>
      </c>
      <c r="BF177" s="5">
        <f t="shared" si="437"/>
        <v>7.4917693383652647E-6</v>
      </c>
      <c r="BG177" s="5">
        <f t="shared" si="438"/>
        <v>5.7443120676435223E-6</v>
      </c>
      <c r="BH177" s="5">
        <f t="shared" si="439"/>
        <v>3.3033372665550252E-6</v>
      </c>
      <c r="BI177" s="5">
        <f t="shared" si="440"/>
        <v>1.519699761170899E-6</v>
      </c>
      <c r="BJ177" s="8">
        <f t="shared" si="441"/>
        <v>0.75484022319185617</v>
      </c>
      <c r="BK177" s="8">
        <f t="shared" si="442"/>
        <v>0.16628405991877077</v>
      </c>
      <c r="BL177" s="8">
        <f t="shared" si="443"/>
        <v>7.4390798006891426E-2</v>
      </c>
      <c r="BM177" s="8">
        <f t="shared" si="444"/>
        <v>0.5389240797737731</v>
      </c>
      <c r="BN177" s="8">
        <f t="shared" si="445"/>
        <v>0.45170637346406156</v>
      </c>
    </row>
    <row r="178" spans="1:66" x14ac:dyDescent="0.25">
      <c r="A178" t="s">
        <v>343</v>
      </c>
      <c r="B178" t="s">
        <v>174</v>
      </c>
      <c r="C178" t="s">
        <v>176</v>
      </c>
      <c r="D178" t="s">
        <v>354</v>
      </c>
      <c r="E178">
        <f>VLOOKUP(A178,home!$A$2:$E$405,3,FALSE)</f>
        <v>1.3063</v>
      </c>
      <c r="F178">
        <f>VLOOKUP(B178,home!$B$2:$E$405,3,FALSE)</f>
        <v>1.2759</v>
      </c>
      <c r="G178">
        <f>VLOOKUP(C178,away!$B$2:$E$405,4,FALSE)</f>
        <v>0.52710000000000001</v>
      </c>
      <c r="H178">
        <f>VLOOKUP(A178,away!$A$2:$E$405,3,FALSE)</f>
        <v>1.3063</v>
      </c>
      <c r="I178">
        <f>VLOOKUP(C178,away!$B$2:$E$405,3,FALSE)</f>
        <v>1.3918999999999999</v>
      </c>
      <c r="J178">
        <f>VLOOKUP(B178,home!$B$2:$E$405,4,FALSE)</f>
        <v>0.69030000000000002</v>
      </c>
      <c r="K178" s="3">
        <f t="shared" si="390"/>
        <v>0.87852187640700008</v>
      </c>
      <c r="L178" s="3">
        <f t="shared" si="391"/>
        <v>1.2551303609910001</v>
      </c>
      <c r="M178" s="5">
        <f t="shared" si="392"/>
        <v>0.11840406345521974</v>
      </c>
      <c r="N178" s="5">
        <f t="shared" si="393"/>
        <v>0.10402056000089316</v>
      </c>
      <c r="O178" s="5">
        <f t="shared" si="394"/>
        <v>0.14861253490735124</v>
      </c>
      <c r="P178" s="5">
        <f t="shared" si="395"/>
        <v>0.13055936302440699</v>
      </c>
      <c r="Q178" s="5">
        <f t="shared" si="396"/>
        <v>4.5692168778445792E-2</v>
      </c>
      <c r="R178" s="5">
        <f t="shared" si="397"/>
        <v>9.3264052293025701E-2</v>
      </c>
      <c r="S178" s="5">
        <f t="shared" si="398"/>
        <v>3.5990629831267523E-2</v>
      </c>
      <c r="T178" s="5">
        <f t="shared" si="399"/>
        <v>5.734962829335237E-2</v>
      </c>
      <c r="U178" s="5">
        <f t="shared" si="400"/>
        <v>8.1934510221789519E-2</v>
      </c>
      <c r="V178" s="5">
        <f t="shared" si="401"/>
        <v>4.4094899077838472E-3</v>
      </c>
      <c r="W178" s="5">
        <f t="shared" si="402"/>
        <v>1.3380523284115181E-2</v>
      </c>
      <c r="X178" s="5">
        <f t="shared" si="403"/>
        <v>1.6794301019839968E-2</v>
      </c>
      <c r="Y178" s="5">
        <f t="shared" si="404"/>
        <v>1.0539518550811634E-2</v>
      </c>
      <c r="Z178" s="5">
        <f t="shared" si="405"/>
        <v>3.9019514540676266E-2</v>
      </c>
      <c r="AA178" s="5">
        <f t="shared" si="406"/>
        <v>3.4279497130765134E-2</v>
      </c>
      <c r="AB178" s="5">
        <f t="shared" si="407"/>
        <v>1.505764407080408E-2</v>
      </c>
      <c r="AC178" s="5">
        <f t="shared" si="408"/>
        <v>3.0388536551394381E-4</v>
      </c>
      <c r="AD178" s="5">
        <f t="shared" si="409"/>
        <v>2.9387706057171057E-3</v>
      </c>
      <c r="AE178" s="5">
        <f t="shared" si="410"/>
        <v>3.6885402112234503E-3</v>
      </c>
      <c r="AF178" s="5">
        <f t="shared" si="411"/>
        <v>2.3147994034213551E-3</v>
      </c>
      <c r="AG178" s="5">
        <f t="shared" si="412"/>
        <v>9.684583369459985E-4</v>
      </c>
      <c r="AH178" s="5">
        <f t="shared" si="413"/>
        <v>1.2243644342783151E-2</v>
      </c>
      <c r="AI178" s="5">
        <f t="shared" si="414"/>
        <v>1.0756309402081804E-2</v>
      </c>
      <c r="AJ178" s="5">
        <f t="shared" si="415"/>
        <v>4.724826559565581E-3</v>
      </c>
      <c r="AK178" s="5">
        <f t="shared" si="416"/>
        <v>1.3836211649357285E-3</v>
      </c>
      <c r="AL178" s="5">
        <f t="shared" si="417"/>
        <v>1.3403283163147412E-5</v>
      </c>
      <c r="AM178" s="5">
        <f t="shared" si="418"/>
        <v>5.1635485337286576E-4</v>
      </c>
      <c r="AN178" s="5">
        <f t="shared" si="419"/>
        <v>6.4809265351333987E-4</v>
      </c>
      <c r="AO178" s="5">
        <f t="shared" si="420"/>
        <v>4.0672038307990684E-4</v>
      </c>
      <c r="AP178" s="5">
        <f t="shared" si="421"/>
        <v>1.7016236707916032E-4</v>
      </c>
      <c r="AQ178" s="5">
        <f t="shared" si="422"/>
        <v>5.3393988304787416E-5</v>
      </c>
      <c r="AR178" s="5">
        <f t="shared" si="423"/>
        <v>3.0734739487605659E-3</v>
      </c>
      <c r="AS178" s="5">
        <f t="shared" si="424"/>
        <v>2.7001141005531643E-3</v>
      </c>
      <c r="AT178" s="5">
        <f t="shared" si="425"/>
        <v>1.1860546530654825E-3</v>
      </c>
      <c r="AU178" s="5">
        <f t="shared" si="426"/>
        <v>3.4732498644411377E-4</v>
      </c>
      <c r="AV178" s="5">
        <f t="shared" si="427"/>
        <v>7.6283149703479649E-5</v>
      </c>
      <c r="AW178" s="5">
        <f t="shared" si="428"/>
        <v>4.1053492336859563E-7</v>
      </c>
      <c r="AX178" s="5">
        <f t="shared" si="429"/>
        <v>7.5604839112831861E-5</v>
      </c>
      <c r="AY178" s="5">
        <f t="shared" si="430"/>
        <v>9.4893929008355135E-5</v>
      </c>
      <c r="AZ178" s="5">
        <f t="shared" si="431"/>
        <v>5.9552125686055573E-5</v>
      </c>
      <c r="BA178" s="5">
        <f t="shared" si="432"/>
        <v>2.4915227003373433E-5</v>
      </c>
      <c r="BB178" s="5">
        <f t="shared" si="433"/>
        <v>7.8179644657292061E-6</v>
      </c>
      <c r="BC178" s="5">
        <f t="shared" si="434"/>
        <v>1.9625129124171016E-6</v>
      </c>
      <c r="BD178" s="5">
        <f t="shared" si="435"/>
        <v>6.4293507780071343E-4</v>
      </c>
      <c r="BE178" s="5">
        <f t="shared" si="436"/>
        <v>5.6483253095736328E-4</v>
      </c>
      <c r="BF178" s="5">
        <f t="shared" si="437"/>
        <v>2.4810886747618889E-4</v>
      </c>
      <c r="BG178" s="5">
        <f t="shared" si="438"/>
        <v>7.2656355936132392E-5</v>
      </c>
      <c r="BH178" s="5">
        <f t="shared" si="439"/>
        <v>1.5957549537476474E-5</v>
      </c>
      <c r="BI178" s="5">
        <f t="shared" si="440"/>
        <v>2.8038112725042988E-6</v>
      </c>
      <c r="BJ178" s="8">
        <f t="shared" si="441"/>
        <v>0.25974673932830483</v>
      </c>
      <c r="BK178" s="8">
        <f t="shared" si="442"/>
        <v>0.28977572879636349</v>
      </c>
      <c r="BL178" s="8">
        <f t="shared" si="443"/>
        <v>0.411187185124609</v>
      </c>
      <c r="BM178" s="8">
        <f t="shared" si="444"/>
        <v>0.35908194193652615</v>
      </c>
      <c r="BN178" s="8">
        <f t="shared" si="445"/>
        <v>0.64055274245934268</v>
      </c>
    </row>
    <row r="179" spans="1:66" x14ac:dyDescent="0.25">
      <c r="A179" t="s">
        <v>344</v>
      </c>
      <c r="B179" t="s">
        <v>182</v>
      </c>
      <c r="C179" t="s">
        <v>181</v>
      </c>
      <c r="D179" t="s">
        <v>354</v>
      </c>
      <c r="E179">
        <f>VLOOKUP(A179,home!$A$2:$E$405,3,FALSE)</f>
        <v>1.3012999999999999</v>
      </c>
      <c r="F179">
        <f>VLOOKUP(B179,home!$B$2:$E$405,3,FALSE)</f>
        <v>1.3972</v>
      </c>
      <c r="G179">
        <f>VLOOKUP(C179,away!$B$2:$E$405,4,FALSE)</f>
        <v>1.2491000000000001</v>
      </c>
      <c r="H179">
        <f>VLOOKUP(A179,away!$A$2:$E$405,3,FALSE)</f>
        <v>1.3012999999999999</v>
      </c>
      <c r="I179">
        <f>VLOOKUP(C179,away!$B$2:$E$405,3,FALSE)</f>
        <v>0.6986</v>
      </c>
      <c r="J179">
        <f>VLOOKUP(B179,home!$B$2:$E$405,4,FALSE)</f>
        <v>1.1657999999999999</v>
      </c>
      <c r="K179" s="3">
        <f t="shared" si="390"/>
        <v>2.2710840912759998</v>
      </c>
      <c r="L179" s="3">
        <f t="shared" si="391"/>
        <v>1.0598150002439999</v>
      </c>
      <c r="M179" s="5">
        <f t="shared" si="392"/>
        <v>3.5760938253036521E-2</v>
      </c>
      <c r="N179" s="5">
        <f t="shared" si="393"/>
        <v>8.1216097955574593E-2</v>
      </c>
      <c r="O179" s="5">
        <f t="shared" si="394"/>
        <v>3.7899978783367559E-2</v>
      </c>
      <c r="P179" s="5">
        <f t="shared" si="395"/>
        <v>8.6074038874603992E-2</v>
      </c>
      <c r="Q179" s="5">
        <f t="shared" si="396"/>
        <v>9.2224294011209351E-2</v>
      </c>
      <c r="R179" s="5">
        <f t="shared" si="397"/>
        <v>2.0083483011771139E-2</v>
      </c>
      <c r="S179" s="5">
        <f t="shared" si="398"/>
        <v>5.1793524793478762E-2</v>
      </c>
      <c r="T179" s="5">
        <f t="shared" si="399"/>
        <v>9.7740690179992568E-2</v>
      </c>
      <c r="U179" s="5">
        <f t="shared" si="400"/>
        <v>4.5611278765445247E-2</v>
      </c>
      <c r="V179" s="5">
        <f t="shared" si="401"/>
        <v>1.3851481794596603E-2</v>
      </c>
      <c r="W179" s="5">
        <f t="shared" si="402"/>
        <v>6.981637565267268E-2</v>
      </c>
      <c r="X179" s="5">
        <f t="shared" si="403"/>
        <v>7.3992442179372481E-2</v>
      </c>
      <c r="Y179" s="5">
        <f t="shared" si="404"/>
        <v>3.9209150063192894E-2</v>
      </c>
      <c r="Z179" s="5">
        <f t="shared" si="405"/>
        <v>7.0949255176735336E-3</v>
      </c>
      <c r="AA179" s="5">
        <f t="shared" si="406"/>
        <v>1.6113172471976502E-2</v>
      </c>
      <c r="AB179" s="5">
        <f t="shared" si="407"/>
        <v>1.8297184830546105E-2</v>
      </c>
      <c r="AC179" s="5">
        <f t="shared" si="408"/>
        <v>2.0837208150532474E-3</v>
      </c>
      <c r="AD179" s="5">
        <f t="shared" si="409"/>
        <v>3.9639715013833503E-2</v>
      </c>
      <c r="AE179" s="5">
        <f t="shared" si="410"/>
        <v>4.2010764577058039E-2</v>
      </c>
      <c r="AF179" s="5">
        <f t="shared" si="411"/>
        <v>2.2261819235242692E-2</v>
      </c>
      <c r="AG179" s="5">
        <f t="shared" si="412"/>
        <v>7.8644699860768719E-3</v>
      </c>
      <c r="AH179" s="5">
        <f t="shared" si="413"/>
        <v>1.8798271223110839E-3</v>
      </c>
      <c r="AI179" s="5">
        <f t="shared" si="414"/>
        <v>4.2692454718298465E-3</v>
      </c>
      <c r="AJ179" s="5">
        <f t="shared" si="415"/>
        <v>4.8479077364124322E-3</v>
      </c>
      <c r="AK179" s="5">
        <f t="shared" si="416"/>
        <v>3.670002045380039E-3</v>
      </c>
      <c r="AL179" s="5">
        <f t="shared" si="417"/>
        <v>2.0061472120182477E-4</v>
      </c>
      <c r="AM179" s="5">
        <f t="shared" si="418"/>
        <v>1.8005025230126336E-2</v>
      </c>
      <c r="AN179" s="5">
        <f t="shared" si="419"/>
        <v>1.9081995818659565E-2</v>
      </c>
      <c r="AO179" s="5">
        <f t="shared" si="420"/>
        <v>1.0111692701604346E-2</v>
      </c>
      <c r="AP179" s="5">
        <f t="shared" si="421"/>
        <v>3.572174534339354E-3</v>
      </c>
      <c r="AQ179" s="5">
        <f t="shared" si="422"/>
        <v>9.4646103874561805E-4</v>
      </c>
      <c r="AR179" s="5">
        <f t="shared" si="423"/>
        <v>3.9845379641815994E-4</v>
      </c>
      <c r="AS179" s="5">
        <f t="shared" si="424"/>
        <v>9.0492207815380901E-4</v>
      </c>
      <c r="AT179" s="5">
        <f t="shared" si="425"/>
        <v>1.0275770677697664E-3</v>
      </c>
      <c r="AU179" s="5">
        <f t="shared" si="426"/>
        <v>7.7790464372398541E-4</v>
      </c>
      <c r="AV179" s="5">
        <f t="shared" si="427"/>
        <v>4.4167171522281709E-4</v>
      </c>
      <c r="AW179" s="5">
        <f t="shared" si="428"/>
        <v>1.3412927434150136E-5</v>
      </c>
      <c r="AX179" s="5">
        <f t="shared" si="429"/>
        <v>6.8151543938604828E-3</v>
      </c>
      <c r="AY179" s="5">
        <f t="shared" si="430"/>
        <v>7.2228028555921435E-3</v>
      </c>
      <c r="AZ179" s="5">
        <f t="shared" si="431"/>
        <v>3.8274174050808752E-3</v>
      </c>
      <c r="BA179" s="5">
        <f t="shared" si="432"/>
        <v>1.352118126033226E-3</v>
      </c>
      <c r="BB179" s="5">
        <f t="shared" si="433"/>
        <v>3.5824876801795493E-4</v>
      </c>
      <c r="BC179" s="5">
        <f t="shared" si="434"/>
        <v>7.593548363287234E-5</v>
      </c>
      <c r="BD179" s="5">
        <f t="shared" si="435"/>
        <v>7.0381218391355783E-5</v>
      </c>
      <c r="BE179" s="5">
        <f t="shared" si="436"/>
        <v>1.5984166541322995E-4</v>
      </c>
      <c r="BF179" s="5">
        <f t="shared" si="437"/>
        <v>1.8150693172152389E-4</v>
      </c>
      <c r="BG179" s="5">
        <f t="shared" si="438"/>
        <v>1.3740583502969066E-4</v>
      </c>
      <c r="BH179" s="5">
        <f t="shared" si="439"/>
        <v>7.8015051496106266E-5</v>
      </c>
      <c r="BI179" s="5">
        <f t="shared" si="440"/>
        <v>3.5435748466576967E-5</v>
      </c>
      <c r="BJ179" s="8">
        <f t="shared" si="441"/>
        <v>0.63734484520991841</v>
      </c>
      <c r="BK179" s="8">
        <f t="shared" si="442"/>
        <v>0.19698712210756314</v>
      </c>
      <c r="BL179" s="8">
        <f t="shared" si="443"/>
        <v>0.15688519599084699</v>
      </c>
      <c r="BM179" s="8">
        <f t="shared" si="444"/>
        <v>0.63784386800828075</v>
      </c>
      <c r="BN179" s="8">
        <f t="shared" si="445"/>
        <v>0.35325883088956317</v>
      </c>
    </row>
    <row r="180" spans="1:66" x14ac:dyDescent="0.25">
      <c r="A180" t="s">
        <v>347</v>
      </c>
      <c r="B180" t="s">
        <v>246</v>
      </c>
      <c r="C180" t="s">
        <v>323</v>
      </c>
      <c r="D180" t="s">
        <v>354</v>
      </c>
      <c r="E180">
        <f>VLOOKUP(A180,home!$A$2:$E$405,3,FALSE)</f>
        <v>1.3846000000000001</v>
      </c>
      <c r="F180">
        <f>VLOOKUP(B180,home!$B$2:$E$405,3,FALSE)</f>
        <v>2.1667000000000001</v>
      </c>
      <c r="G180">
        <f>VLOOKUP(C180,away!$B$2:$E$405,4,FALSE)</f>
        <v>2.4073000000000002</v>
      </c>
      <c r="H180">
        <f>VLOOKUP(A180,away!$A$2:$E$405,3,FALSE)</f>
        <v>1.3846000000000001</v>
      </c>
      <c r="I180">
        <f>VLOOKUP(C180,away!$B$2:$E$405,3,FALSE)</f>
        <v>0.36109999999999998</v>
      </c>
      <c r="J180">
        <f>VLOOKUP(B180,home!$B$2:$E$405,4,FALSE)</f>
        <v>0.96289999999999998</v>
      </c>
      <c r="K180" s="3">
        <f t="shared" si="390"/>
        <v>7.2219308615860012</v>
      </c>
      <c r="L180" s="3">
        <f t="shared" si="391"/>
        <v>0.48142983687399998</v>
      </c>
      <c r="M180" s="5">
        <f t="shared" si="392"/>
        <v>4.5130792159008796E-4</v>
      </c>
      <c r="N180" s="5">
        <f t="shared" si="393"/>
        <v>3.2593146070096913E-3</v>
      </c>
      <c r="O180" s="5">
        <f t="shared" si="394"/>
        <v>2.1727309907105998E-4</v>
      </c>
      <c r="P180" s="5">
        <f t="shared" si="395"/>
        <v>1.5691312995737207E-3</v>
      </c>
      <c r="Q180" s="5">
        <f t="shared" si="396"/>
        <v>1.1769272373990671E-2</v>
      </c>
      <c r="R180" s="5">
        <f t="shared" si="397"/>
        <v>5.2300876321444416E-5</v>
      </c>
      <c r="S180" s="5">
        <f t="shared" si="398"/>
        <v>1.363909715248831E-3</v>
      </c>
      <c r="T180" s="5">
        <f t="shared" si="399"/>
        <v>5.6660788791360025E-3</v>
      </c>
      <c r="U180" s="5">
        <f t="shared" si="400"/>
        <v>3.7771331279383202E-4</v>
      </c>
      <c r="V180" s="5">
        <f t="shared" si="401"/>
        <v>5.2690150895183963E-4</v>
      </c>
      <c r="W180" s="5">
        <f t="shared" si="402"/>
        <v>2.8332290458711596E-2</v>
      </c>
      <c r="X180" s="5">
        <f t="shared" si="403"/>
        <v>1.3640009973804308E-2</v>
      </c>
      <c r="Y180" s="5">
        <f t="shared" si="404"/>
        <v>3.28335388832417E-3</v>
      </c>
      <c r="Z180" s="5">
        <f t="shared" si="405"/>
        <v>8.3930674519334133E-6</v>
      </c>
      <c r="AA180" s="5">
        <f t="shared" si="406"/>
        <v>6.0614152854490898E-5</v>
      </c>
      <c r="AB180" s="5">
        <f t="shared" si="407"/>
        <v>2.1887561057436954E-4</v>
      </c>
      <c r="AC180" s="5">
        <f t="shared" si="408"/>
        <v>1.144974431448016E-4</v>
      </c>
      <c r="AD180" s="5">
        <f t="shared" si="409"/>
        <v>5.1153460710796982E-2</v>
      </c>
      <c r="AE180" s="5">
        <f t="shared" si="410"/>
        <v>2.4626802245539554E-2</v>
      </c>
      <c r="AF180" s="5">
        <f t="shared" si="411"/>
        <v>5.9280386938991821E-3</v>
      </c>
      <c r="AG180" s="5">
        <f t="shared" si="412"/>
        <v>9.5131156712888112E-4</v>
      </c>
      <c r="AH180" s="5">
        <f t="shared" si="413"/>
        <v>1.0101682735641952E-6</v>
      </c>
      <c r="AI180" s="5">
        <f t="shared" si="414"/>
        <v>7.2953654302483118E-6</v>
      </c>
      <c r="AJ180" s="5">
        <f t="shared" si="415"/>
        <v>2.6343312373628962E-5</v>
      </c>
      <c r="AK180" s="5">
        <f t="shared" si="416"/>
        <v>6.3416526875837139E-5</v>
      </c>
      <c r="AL180" s="5">
        <f t="shared" si="417"/>
        <v>1.5923631132081296E-5</v>
      </c>
      <c r="AM180" s="5">
        <f t="shared" si="418"/>
        <v>7.3885351316846273E-2</v>
      </c>
      <c r="AN180" s="5">
        <f t="shared" si="419"/>
        <v>3.5570612631847479E-2</v>
      </c>
      <c r="AO180" s="5">
        <f t="shared" si="420"/>
        <v>8.5623771184292867E-3</v>
      </c>
      <c r="AP180" s="5">
        <f t="shared" si="421"/>
        <v>1.3740612731263607E-3</v>
      </c>
      <c r="AQ180" s="5">
        <f t="shared" si="422"/>
        <v>1.653785236440261E-4</v>
      </c>
      <c r="AR180" s="5">
        <f t="shared" si="423"/>
        <v>9.7265029431460177E-8</v>
      </c>
      <c r="AS180" s="5">
        <f t="shared" si="424"/>
        <v>7.0244131780413305E-7</v>
      </c>
      <c r="AT180" s="5">
        <f t="shared" si="425"/>
        <v>2.5364913157514048E-6</v>
      </c>
      <c r="AU180" s="5">
        <f t="shared" si="426"/>
        <v>6.1061216377899848E-6</v>
      </c>
      <c r="AV180" s="5">
        <f t="shared" si="427"/>
        <v>1.102449707513839E-5</v>
      </c>
      <c r="AW180" s="5">
        <f t="shared" si="428"/>
        <v>1.5378923505129917E-6</v>
      </c>
      <c r="AX180" s="5">
        <f t="shared" si="429"/>
        <v>8.8932483149042688E-2</v>
      </c>
      <c r="AY180" s="5">
        <f t="shared" si="430"/>
        <v>4.2814750855243368E-2</v>
      </c>
      <c r="AZ180" s="5">
        <f t="shared" si="431"/>
        <v>1.0306149260020383E-2</v>
      </c>
      <c r="BA180" s="5">
        <f t="shared" si="432"/>
        <v>1.653895919016903E-3</v>
      </c>
      <c r="BB180" s="5">
        <f t="shared" si="433"/>
        <v>1.9905871062472042E-4</v>
      </c>
      <c r="BC180" s="5">
        <f t="shared" si="434"/>
        <v>1.9166560516881596E-5</v>
      </c>
      <c r="BD180" s="5">
        <f t="shared" si="435"/>
        <v>7.8043812087887765E-9</v>
      </c>
      <c r="BE180" s="5">
        <f t="shared" si="436"/>
        <v>5.6362701507333528E-8</v>
      </c>
      <c r="BF180" s="5">
        <f t="shared" si="437"/>
        <v>2.0352376672908593E-7</v>
      </c>
      <c r="BG180" s="5">
        <f t="shared" si="438"/>
        <v>4.8994485733567211E-7</v>
      </c>
      <c r="BH180" s="5">
        <f t="shared" si="439"/>
        <v>8.8458697141696037E-7</v>
      </c>
      <c r="BI180" s="5">
        <f t="shared" si="440"/>
        <v>1.2776851897266069E-6</v>
      </c>
      <c r="BJ180" s="8">
        <f t="shared" si="441"/>
        <v>0.41209321871669929</v>
      </c>
      <c r="BK180" s="8">
        <f t="shared" si="442"/>
        <v>4.6856422374884729E-2</v>
      </c>
      <c r="BL180" s="8">
        <f t="shared" si="443"/>
        <v>1.048229148812315E-3</v>
      </c>
      <c r="BM180" s="8">
        <f t="shared" si="444"/>
        <v>0.39987445016739875</v>
      </c>
      <c r="BN180" s="8">
        <f t="shared" si="445"/>
        <v>1.7318600177556674E-2</v>
      </c>
    </row>
    <row r="181" spans="1:66" x14ac:dyDescent="0.25">
      <c r="A181" t="s">
        <v>347</v>
      </c>
      <c r="B181" t="s">
        <v>233</v>
      </c>
      <c r="C181" t="s">
        <v>235</v>
      </c>
      <c r="D181" t="s">
        <v>354</v>
      </c>
      <c r="E181">
        <f>VLOOKUP(A181,home!$A$2:$E$405,3,FALSE)</f>
        <v>1.3846000000000001</v>
      </c>
      <c r="F181">
        <f>VLOOKUP(B181,home!$B$2:$E$405,3,FALSE)</f>
        <v>0.72219999999999995</v>
      </c>
      <c r="G181">
        <f>VLOOKUP(C181,away!$B$2:$E$405,4,FALSE)</f>
        <v>0</v>
      </c>
      <c r="H181">
        <f>VLOOKUP(A181,away!$A$2:$E$405,3,FALSE)</f>
        <v>1.3846000000000001</v>
      </c>
      <c r="I181">
        <f>VLOOKUP(C181,away!$B$2:$E$405,3,FALSE)</f>
        <v>0.72219999999999995</v>
      </c>
      <c r="J181">
        <f>VLOOKUP(B181,home!$B$2:$E$405,4,FALSE)</f>
        <v>1.4443999999999999</v>
      </c>
      <c r="K181" s="3">
        <f t="shared" si="390"/>
        <v>0</v>
      </c>
      <c r="L181" s="3">
        <f t="shared" si="391"/>
        <v>1.4443395085279997</v>
      </c>
      <c r="M181" s="5">
        <f t="shared" si="392"/>
        <v>0.2359018362623026</v>
      </c>
      <c r="N181" s="5">
        <f t="shared" si="393"/>
        <v>0</v>
      </c>
      <c r="O181" s="5">
        <f t="shared" si="394"/>
        <v>0.34072234224794679</v>
      </c>
      <c r="P181" s="5">
        <f t="shared" si="395"/>
        <v>0</v>
      </c>
      <c r="Q181" s="5">
        <f t="shared" si="396"/>
        <v>0</v>
      </c>
      <c r="R181" s="5">
        <f t="shared" si="397"/>
        <v>0.24605937017345425</v>
      </c>
      <c r="S181" s="5">
        <f t="shared" si="398"/>
        <v>0</v>
      </c>
      <c r="T181" s="5">
        <f t="shared" si="399"/>
        <v>0</v>
      </c>
      <c r="U181" s="5">
        <f t="shared" si="400"/>
        <v>0</v>
      </c>
      <c r="V181" s="5">
        <f t="shared" si="401"/>
        <v>0</v>
      </c>
      <c r="W181" s="5">
        <f t="shared" si="402"/>
        <v>0</v>
      </c>
      <c r="X181" s="5">
        <f t="shared" si="403"/>
        <v>0</v>
      </c>
      <c r="Y181" s="5">
        <f t="shared" si="404"/>
        <v>0</v>
      </c>
      <c r="Z181" s="5">
        <f t="shared" si="405"/>
        <v>0.11846442326167865</v>
      </c>
      <c r="AA181" s="5">
        <f t="shared" si="406"/>
        <v>0</v>
      </c>
      <c r="AB181" s="5">
        <f t="shared" si="407"/>
        <v>0</v>
      </c>
      <c r="AC181" s="5">
        <f t="shared" si="408"/>
        <v>0</v>
      </c>
      <c r="AD181" s="5">
        <f t="shared" si="409"/>
        <v>0</v>
      </c>
      <c r="AE181" s="5">
        <f t="shared" si="410"/>
        <v>0</v>
      </c>
      <c r="AF181" s="5">
        <f t="shared" si="411"/>
        <v>0</v>
      </c>
      <c r="AG181" s="5">
        <f t="shared" si="412"/>
        <v>0</v>
      </c>
      <c r="AH181" s="5">
        <f t="shared" si="413"/>
        <v>4.2775711717956494E-2</v>
      </c>
      <c r="AI181" s="5">
        <f t="shared" si="414"/>
        <v>0</v>
      </c>
      <c r="AJ181" s="5">
        <f t="shared" si="415"/>
        <v>0</v>
      </c>
      <c r="AK181" s="5">
        <f t="shared" si="416"/>
        <v>0</v>
      </c>
      <c r="AL181" s="5">
        <f t="shared" si="417"/>
        <v>0</v>
      </c>
      <c r="AM181" s="5">
        <f t="shared" si="418"/>
        <v>0</v>
      </c>
      <c r="AN181" s="5">
        <f t="shared" si="419"/>
        <v>0</v>
      </c>
      <c r="AO181" s="5">
        <f t="shared" si="420"/>
        <v>0</v>
      </c>
      <c r="AP181" s="5">
        <f t="shared" si="421"/>
        <v>0</v>
      </c>
      <c r="AQ181" s="5">
        <f t="shared" si="422"/>
        <v>0</v>
      </c>
      <c r="AR181" s="5">
        <f t="shared" si="423"/>
        <v>1.2356530087929736E-2</v>
      </c>
      <c r="AS181" s="5">
        <f t="shared" si="424"/>
        <v>0</v>
      </c>
      <c r="AT181" s="5">
        <f t="shared" si="425"/>
        <v>0</v>
      </c>
      <c r="AU181" s="5">
        <f t="shared" si="426"/>
        <v>0</v>
      </c>
      <c r="AV181" s="5">
        <f t="shared" si="427"/>
        <v>0</v>
      </c>
      <c r="AW181" s="5">
        <f t="shared" si="428"/>
        <v>0</v>
      </c>
      <c r="AX181" s="5">
        <f t="shared" si="429"/>
        <v>0</v>
      </c>
      <c r="AY181" s="5">
        <f t="shared" si="430"/>
        <v>0</v>
      </c>
      <c r="AZ181" s="5">
        <f t="shared" si="431"/>
        <v>0</v>
      </c>
      <c r="BA181" s="5">
        <f t="shared" si="432"/>
        <v>0</v>
      </c>
      <c r="BB181" s="5">
        <f t="shared" si="433"/>
        <v>0</v>
      </c>
      <c r="BC181" s="5">
        <f t="shared" si="434"/>
        <v>0</v>
      </c>
      <c r="BD181" s="5">
        <f t="shared" si="435"/>
        <v>2.9745040990519773E-3</v>
      </c>
      <c r="BE181" s="5">
        <f t="shared" si="436"/>
        <v>0</v>
      </c>
      <c r="BF181" s="5">
        <f t="shared" si="437"/>
        <v>0</v>
      </c>
      <c r="BG181" s="5">
        <f t="shared" si="438"/>
        <v>0</v>
      </c>
      <c r="BH181" s="5">
        <f t="shared" si="439"/>
        <v>0</v>
      </c>
      <c r="BI181" s="5">
        <f t="shared" si="440"/>
        <v>0</v>
      </c>
      <c r="BJ181" s="8">
        <f t="shared" si="441"/>
        <v>0</v>
      </c>
      <c r="BK181" s="8">
        <f t="shared" si="442"/>
        <v>0.2359018362623026</v>
      </c>
      <c r="BL181" s="8">
        <f t="shared" si="443"/>
        <v>0.64488845832633912</v>
      </c>
      <c r="BM181" s="8">
        <f t="shared" si="444"/>
        <v>0.17657116916661683</v>
      </c>
      <c r="BN181" s="8">
        <f t="shared" si="445"/>
        <v>0.82268354868370364</v>
      </c>
    </row>
    <row r="182" spans="1:66" x14ac:dyDescent="0.25">
      <c r="A182" t="s">
        <v>348</v>
      </c>
      <c r="B182" t="s">
        <v>256</v>
      </c>
      <c r="C182" t="s">
        <v>251</v>
      </c>
      <c r="D182" t="s">
        <v>354</v>
      </c>
      <c r="E182">
        <f>VLOOKUP(A182,home!$A$2:$E$405,3,FALSE)</f>
        <v>1.2811999999999999</v>
      </c>
      <c r="F182">
        <f>VLOOKUP(B182,home!$B$2:$E$405,3,FALSE)</f>
        <v>1.1708000000000001</v>
      </c>
      <c r="G182">
        <f>VLOOKUP(C182,away!$B$2:$E$405,4,FALSE)</f>
        <v>1.1851</v>
      </c>
      <c r="H182">
        <f>VLOOKUP(A182,away!$A$2:$E$405,3,FALSE)</f>
        <v>1.2811999999999999</v>
      </c>
      <c r="I182">
        <f>VLOOKUP(C182,away!$B$2:$E$405,3,FALSE)</f>
        <v>0</v>
      </c>
      <c r="J182">
        <f>VLOOKUP(B182,home!$B$2:$E$405,4,FALSE)</f>
        <v>1.1851</v>
      </c>
      <c r="K182" s="3">
        <f t="shared" si="390"/>
        <v>1.777684320496</v>
      </c>
      <c r="L182" s="3">
        <f t="shared" si="391"/>
        <v>0</v>
      </c>
      <c r="M182" s="5">
        <f t="shared" si="392"/>
        <v>0.16902911166923459</v>
      </c>
      <c r="N182" s="5">
        <f t="shared" si="393"/>
        <v>0.30048040152176575</v>
      </c>
      <c r="O182" s="5">
        <f t="shared" si="394"/>
        <v>0</v>
      </c>
      <c r="P182" s="5">
        <f t="shared" si="395"/>
        <v>0</v>
      </c>
      <c r="Q182" s="5">
        <f t="shared" si="396"/>
        <v>0.2670796492007928</v>
      </c>
      <c r="R182" s="5">
        <f t="shared" si="397"/>
        <v>0</v>
      </c>
      <c r="S182" s="5">
        <f t="shared" si="398"/>
        <v>0</v>
      </c>
      <c r="T182" s="5">
        <f t="shared" si="399"/>
        <v>0</v>
      </c>
      <c r="U182" s="5">
        <f t="shared" si="400"/>
        <v>0</v>
      </c>
      <c r="V182" s="5">
        <f t="shared" si="401"/>
        <v>0</v>
      </c>
      <c r="W182" s="5">
        <f t="shared" si="402"/>
        <v>0.15826110156927381</v>
      </c>
      <c r="X182" s="5">
        <f t="shared" si="403"/>
        <v>0</v>
      </c>
      <c r="Y182" s="5">
        <f t="shared" si="404"/>
        <v>0</v>
      </c>
      <c r="Z182" s="5">
        <f t="shared" si="405"/>
        <v>0</v>
      </c>
      <c r="AA182" s="5">
        <f t="shared" si="406"/>
        <v>0</v>
      </c>
      <c r="AB182" s="5">
        <f t="shared" si="407"/>
        <v>0</v>
      </c>
      <c r="AC182" s="5">
        <f t="shared" si="408"/>
        <v>0</v>
      </c>
      <c r="AD182" s="5">
        <f t="shared" si="409"/>
        <v>7.0334569701030691E-2</v>
      </c>
      <c r="AE182" s="5">
        <f t="shared" si="410"/>
        <v>0</v>
      </c>
      <c r="AF182" s="5">
        <f t="shared" si="411"/>
        <v>0</v>
      </c>
      <c r="AG182" s="5">
        <f t="shared" si="412"/>
        <v>0</v>
      </c>
      <c r="AH182" s="5">
        <f t="shared" si="413"/>
        <v>0</v>
      </c>
      <c r="AI182" s="5">
        <f t="shared" si="414"/>
        <v>0</v>
      </c>
      <c r="AJ182" s="5">
        <f t="shared" si="415"/>
        <v>0</v>
      </c>
      <c r="AK182" s="5">
        <f t="shared" si="416"/>
        <v>0</v>
      </c>
      <c r="AL182" s="5">
        <f t="shared" si="417"/>
        <v>0</v>
      </c>
      <c r="AM182" s="5">
        <f t="shared" si="418"/>
        <v>2.5006532349271068E-2</v>
      </c>
      <c r="AN182" s="5">
        <f t="shared" si="419"/>
        <v>0</v>
      </c>
      <c r="AO182" s="5">
        <f t="shared" si="420"/>
        <v>0</v>
      </c>
      <c r="AP182" s="5">
        <f t="shared" si="421"/>
        <v>0</v>
      </c>
      <c r="AQ182" s="5">
        <f t="shared" si="422"/>
        <v>0</v>
      </c>
      <c r="AR182" s="5">
        <f t="shared" si="423"/>
        <v>0</v>
      </c>
      <c r="AS182" s="5">
        <f t="shared" si="424"/>
        <v>0</v>
      </c>
      <c r="AT182" s="5">
        <f t="shared" si="425"/>
        <v>0</v>
      </c>
      <c r="AU182" s="5">
        <f t="shared" si="426"/>
        <v>0</v>
      </c>
      <c r="AV182" s="5">
        <f t="shared" si="427"/>
        <v>0</v>
      </c>
      <c r="AW182" s="5">
        <f t="shared" si="428"/>
        <v>0</v>
      </c>
      <c r="AX182" s="5">
        <f t="shared" si="429"/>
        <v>7.4089534112125347E-3</v>
      </c>
      <c r="AY182" s="5">
        <f t="shared" si="430"/>
        <v>0</v>
      </c>
      <c r="AZ182" s="5">
        <f t="shared" si="431"/>
        <v>0</v>
      </c>
      <c r="BA182" s="5">
        <f t="shared" si="432"/>
        <v>0</v>
      </c>
      <c r="BB182" s="5">
        <f t="shared" si="433"/>
        <v>0</v>
      </c>
      <c r="BC182" s="5">
        <f t="shared" si="434"/>
        <v>0</v>
      </c>
      <c r="BD182" s="5">
        <f t="shared" si="435"/>
        <v>0</v>
      </c>
      <c r="BE182" s="5">
        <f t="shared" si="436"/>
        <v>0</v>
      </c>
      <c r="BF182" s="5">
        <f t="shared" si="437"/>
        <v>0</v>
      </c>
      <c r="BG182" s="5">
        <f t="shared" si="438"/>
        <v>0</v>
      </c>
      <c r="BH182" s="5">
        <f t="shared" si="439"/>
        <v>0</v>
      </c>
      <c r="BI182" s="5">
        <f t="shared" si="440"/>
        <v>0</v>
      </c>
      <c r="BJ182" s="8">
        <f t="shared" si="441"/>
        <v>0.82857120775334658</v>
      </c>
      <c r="BK182" s="8">
        <f t="shared" si="442"/>
        <v>0.16902911166923459</v>
      </c>
      <c r="BL182" s="8">
        <f t="shared" si="443"/>
        <v>0</v>
      </c>
      <c r="BM182" s="8">
        <f t="shared" si="444"/>
        <v>0.26101115703078814</v>
      </c>
      <c r="BN182" s="8">
        <f t="shared" si="445"/>
        <v>0.73658916239179306</v>
      </c>
    </row>
    <row r="183" spans="1:66" x14ac:dyDescent="0.25">
      <c r="A183" t="s">
        <v>348</v>
      </c>
      <c r="B183" t="s">
        <v>324</v>
      </c>
      <c r="C183" t="s">
        <v>325</v>
      </c>
      <c r="D183" t="s">
        <v>354</v>
      </c>
      <c r="E183">
        <f>VLOOKUP(A183,home!$A$2:$E$405,3,FALSE)</f>
        <v>1.2811999999999999</v>
      </c>
      <c r="F183">
        <f>VLOOKUP(B183,home!$B$2:$E$405,3,FALSE)</f>
        <v>0.39029999999999998</v>
      </c>
      <c r="G183">
        <f>VLOOKUP(C183,away!$B$2:$E$405,4,FALSE)</f>
        <v>0</v>
      </c>
      <c r="H183">
        <f>VLOOKUP(A183,away!$A$2:$E$405,3,FALSE)</f>
        <v>1.2811999999999999</v>
      </c>
      <c r="I183">
        <f>VLOOKUP(C183,away!$B$2:$E$405,3,FALSE)</f>
        <v>1.1708000000000001</v>
      </c>
      <c r="J183">
        <f>VLOOKUP(B183,home!$B$2:$E$405,4,FALSE)</f>
        <v>0</v>
      </c>
      <c r="K183" s="3">
        <f t="shared" si="390"/>
        <v>0</v>
      </c>
      <c r="L183" s="3">
        <f t="shared" si="391"/>
        <v>0</v>
      </c>
      <c r="M183" s="5">
        <f t="shared" si="392"/>
        <v>1</v>
      </c>
      <c r="N183" s="5">
        <f t="shared" si="393"/>
        <v>0</v>
      </c>
      <c r="O183" s="5">
        <f t="shared" si="394"/>
        <v>0</v>
      </c>
      <c r="P183" s="5">
        <f t="shared" si="395"/>
        <v>0</v>
      </c>
      <c r="Q183" s="5">
        <f t="shared" si="396"/>
        <v>0</v>
      </c>
      <c r="R183" s="5">
        <f t="shared" si="397"/>
        <v>0</v>
      </c>
      <c r="S183" s="5">
        <f t="shared" si="398"/>
        <v>0</v>
      </c>
      <c r="T183" s="5">
        <f t="shared" si="399"/>
        <v>0</v>
      </c>
      <c r="U183" s="5">
        <f t="shared" si="400"/>
        <v>0</v>
      </c>
      <c r="V183" s="5">
        <f t="shared" si="401"/>
        <v>0</v>
      </c>
      <c r="W183" s="5">
        <f t="shared" si="402"/>
        <v>0</v>
      </c>
      <c r="X183" s="5">
        <f t="shared" si="403"/>
        <v>0</v>
      </c>
      <c r="Y183" s="5">
        <f t="shared" si="404"/>
        <v>0</v>
      </c>
      <c r="Z183" s="5">
        <f t="shared" si="405"/>
        <v>0</v>
      </c>
      <c r="AA183" s="5">
        <f t="shared" si="406"/>
        <v>0</v>
      </c>
      <c r="AB183" s="5">
        <f t="shared" si="407"/>
        <v>0</v>
      </c>
      <c r="AC183" s="5">
        <f t="shared" si="408"/>
        <v>0</v>
      </c>
      <c r="AD183" s="5">
        <f t="shared" si="409"/>
        <v>0</v>
      </c>
      <c r="AE183" s="5">
        <f t="shared" si="410"/>
        <v>0</v>
      </c>
      <c r="AF183" s="5">
        <f t="shared" si="411"/>
        <v>0</v>
      </c>
      <c r="AG183" s="5">
        <f t="shared" si="412"/>
        <v>0</v>
      </c>
      <c r="AH183" s="5">
        <f t="shared" si="413"/>
        <v>0</v>
      </c>
      <c r="AI183" s="5">
        <f t="shared" si="414"/>
        <v>0</v>
      </c>
      <c r="AJ183" s="5">
        <f t="shared" si="415"/>
        <v>0</v>
      </c>
      <c r="AK183" s="5">
        <f t="shared" si="416"/>
        <v>0</v>
      </c>
      <c r="AL183" s="5">
        <f t="shared" si="417"/>
        <v>0</v>
      </c>
      <c r="AM183" s="5">
        <f t="shared" si="418"/>
        <v>0</v>
      </c>
      <c r="AN183" s="5">
        <f t="shared" si="419"/>
        <v>0</v>
      </c>
      <c r="AO183" s="5">
        <f t="shared" si="420"/>
        <v>0</v>
      </c>
      <c r="AP183" s="5">
        <f t="shared" si="421"/>
        <v>0</v>
      </c>
      <c r="AQ183" s="5">
        <f t="shared" si="422"/>
        <v>0</v>
      </c>
      <c r="AR183" s="5">
        <f t="shared" si="423"/>
        <v>0</v>
      </c>
      <c r="AS183" s="5">
        <f t="shared" si="424"/>
        <v>0</v>
      </c>
      <c r="AT183" s="5">
        <f t="shared" si="425"/>
        <v>0</v>
      </c>
      <c r="AU183" s="5">
        <f t="shared" si="426"/>
        <v>0</v>
      </c>
      <c r="AV183" s="5">
        <f t="shared" si="427"/>
        <v>0</v>
      </c>
      <c r="AW183" s="5">
        <f t="shared" si="428"/>
        <v>0</v>
      </c>
      <c r="AX183" s="5">
        <f t="shared" si="429"/>
        <v>0</v>
      </c>
      <c r="AY183" s="5">
        <f t="shared" si="430"/>
        <v>0</v>
      </c>
      <c r="AZ183" s="5">
        <f t="shared" si="431"/>
        <v>0</v>
      </c>
      <c r="BA183" s="5">
        <f t="shared" si="432"/>
        <v>0</v>
      </c>
      <c r="BB183" s="5">
        <f t="shared" si="433"/>
        <v>0</v>
      </c>
      <c r="BC183" s="5">
        <f t="shared" si="434"/>
        <v>0</v>
      </c>
      <c r="BD183" s="5">
        <f t="shared" si="435"/>
        <v>0</v>
      </c>
      <c r="BE183" s="5">
        <f t="shared" si="436"/>
        <v>0</v>
      </c>
      <c r="BF183" s="5">
        <f t="shared" si="437"/>
        <v>0</v>
      </c>
      <c r="BG183" s="5">
        <f t="shared" si="438"/>
        <v>0</v>
      </c>
      <c r="BH183" s="5">
        <f t="shared" si="439"/>
        <v>0</v>
      </c>
      <c r="BI183" s="5">
        <f t="shared" si="440"/>
        <v>0</v>
      </c>
      <c r="BJ183" s="8">
        <f t="shared" si="441"/>
        <v>0</v>
      </c>
      <c r="BK183" s="8">
        <f t="shared" si="442"/>
        <v>1</v>
      </c>
      <c r="BL183" s="8">
        <f t="shared" si="443"/>
        <v>0</v>
      </c>
      <c r="BM183" s="8">
        <f t="shared" si="444"/>
        <v>0</v>
      </c>
      <c r="BN183" s="8">
        <f t="shared" si="445"/>
        <v>1</v>
      </c>
    </row>
    <row r="184" spans="1:66" x14ac:dyDescent="0.25">
      <c r="A184" t="s">
        <v>349</v>
      </c>
      <c r="B184" t="s">
        <v>262</v>
      </c>
      <c r="C184" t="s">
        <v>269</v>
      </c>
      <c r="D184" t="s">
        <v>354</v>
      </c>
      <c r="E184">
        <f>VLOOKUP(A184,home!$A$2:$E$405,3,FALSE)</f>
        <v>1.2082999999999999</v>
      </c>
      <c r="F184">
        <f>VLOOKUP(B184,home!$B$2:$E$405,3,FALSE)</f>
        <v>0.8276</v>
      </c>
      <c r="G184">
        <f>VLOOKUP(C184,away!$B$2:$E$405,4,FALSE)</f>
        <v>0.32429999999999998</v>
      </c>
      <c r="H184">
        <f>VLOOKUP(A184,away!$A$2:$E$405,3,FALSE)</f>
        <v>1.2082999999999999</v>
      </c>
      <c r="I184">
        <f>VLOOKUP(C184,away!$B$2:$E$405,3,FALSE)</f>
        <v>1.2414000000000001</v>
      </c>
      <c r="J184">
        <f>VLOOKUP(B184,home!$B$2:$E$405,4,FALSE)</f>
        <v>1.2972999999999999</v>
      </c>
      <c r="K184" s="3">
        <f t="shared" si="390"/>
        <v>0.32429645864399997</v>
      </c>
      <c r="L184" s="3">
        <f t="shared" si="391"/>
        <v>1.9459287502259999</v>
      </c>
      <c r="M184" s="5">
        <f t="shared" si="392"/>
        <v>0.10328891588351685</v>
      </c>
      <c r="N184" s="5">
        <f t="shared" si="393"/>
        <v>3.3496229638202514E-2</v>
      </c>
      <c r="O184" s="5">
        <f t="shared" si="394"/>
        <v>0.20099287099741034</v>
      </c>
      <c r="P184" s="5">
        <f t="shared" si="395"/>
        <v>6.5181276277150493E-2</v>
      </c>
      <c r="Q184" s="5">
        <f t="shared" si="396"/>
        <v>5.4313543247976334E-3</v>
      </c>
      <c r="R184" s="5">
        <f t="shared" si="397"/>
        <v>0.19555890313216323</v>
      </c>
      <c r="S184" s="5">
        <f t="shared" si="398"/>
        <v>1.0283288242442064E-2</v>
      </c>
      <c r="T184" s="5">
        <f t="shared" si="399"/>
        <v>1.0569028533288036E-2</v>
      </c>
      <c r="U184" s="5">
        <f t="shared" si="400"/>
        <v>6.3419059742065562E-2</v>
      </c>
      <c r="V184" s="5">
        <f t="shared" si="401"/>
        <v>7.2103880893999584E-4</v>
      </c>
      <c r="W184" s="5">
        <f t="shared" si="402"/>
        <v>5.8712299105754856E-4</v>
      </c>
      <c r="X184" s="5">
        <f t="shared" si="403"/>
        <v>1.1424995082175661E-3</v>
      </c>
      <c r="Y184" s="5">
        <f t="shared" si="404"/>
        <v>1.1116113200798144E-3</v>
      </c>
      <c r="Z184" s="5">
        <f t="shared" si="405"/>
        <v>0.12684789732251259</v>
      </c>
      <c r="AA184" s="5">
        <f t="shared" si="406"/>
        <v>4.1136323888128559E-2</v>
      </c>
      <c r="AB184" s="5">
        <f t="shared" si="407"/>
        <v>6.6701820792763357E-3</v>
      </c>
      <c r="AC184" s="5">
        <f t="shared" si="408"/>
        <v>2.843857289166151E-5</v>
      </c>
      <c r="AD184" s="5">
        <f t="shared" si="409"/>
        <v>4.760047669710897E-5</v>
      </c>
      <c r="AE184" s="5">
        <f t="shared" si="410"/>
        <v>9.2627136129367062E-5</v>
      </c>
      <c r="AF184" s="5">
        <f t="shared" si="411"/>
        <v>9.0122903622616446E-5</v>
      </c>
      <c r="AG184" s="5">
        <f t="shared" si="412"/>
        <v>5.8457583071032089E-5</v>
      </c>
      <c r="AH184" s="5">
        <f t="shared" si="413"/>
        <v>6.1709242576398218E-2</v>
      </c>
      <c r="AI184" s="5">
        <f t="shared" si="414"/>
        <v>2.0012088833129486E-2</v>
      </c>
      <c r="AJ184" s="5">
        <f t="shared" si="415"/>
        <v>3.244924769326515E-3</v>
      </c>
      <c r="AK184" s="5">
        <f t="shared" si="416"/>
        <v>3.5077253708626235E-4</v>
      </c>
      <c r="AL184" s="5">
        <f t="shared" si="417"/>
        <v>7.1785533257788283E-7</v>
      </c>
      <c r="AM184" s="5">
        <f t="shared" si="418"/>
        <v>3.0873332045277382E-6</v>
      </c>
      <c r="AN184" s="5">
        <f t="shared" si="419"/>
        <v>6.0077304442178916E-6</v>
      </c>
      <c r="AO184" s="5">
        <f t="shared" si="420"/>
        <v>5.8453076975058092E-6</v>
      </c>
      <c r="AP184" s="5">
        <f t="shared" si="421"/>
        <v>3.7915174341646323E-6</v>
      </c>
      <c r="AQ184" s="5">
        <f t="shared" si="422"/>
        <v>1.844505695531018E-6</v>
      </c>
      <c r="AR184" s="5">
        <f t="shared" si="423"/>
        <v>2.4016357856816741E-2</v>
      </c>
      <c r="AS184" s="5">
        <f t="shared" si="424"/>
        <v>7.7884198024926734E-3</v>
      </c>
      <c r="AT184" s="5">
        <f t="shared" si="425"/>
        <v>1.2628784801905879E-3</v>
      </c>
      <c r="AU184" s="5">
        <f t="shared" si="426"/>
        <v>1.3651567294117479E-4</v>
      </c>
      <c r="AV184" s="5">
        <f t="shared" si="427"/>
        <v>1.1067887321056381E-5</v>
      </c>
      <c r="AW184" s="5">
        <f t="shared" si="428"/>
        <v>1.2583561351924658E-8</v>
      </c>
      <c r="AX184" s="5">
        <f t="shared" si="429"/>
        <v>1.6686853748039611E-7</v>
      </c>
      <c r="AY184" s="5">
        <f t="shared" si="430"/>
        <v>3.2471428459126751E-7</v>
      </c>
      <c r="AZ184" s="5">
        <f t="shared" si="431"/>
        <v>3.1593543099760756E-7</v>
      </c>
      <c r="BA184" s="5">
        <f t="shared" si="432"/>
        <v>2.0492927946442904E-7</v>
      </c>
      <c r="BB184" s="5">
        <f t="shared" si="433"/>
        <v>9.9694444168232762E-8</v>
      </c>
      <c r="BC184" s="5">
        <f t="shared" si="434"/>
        <v>3.8799657028952999E-8</v>
      </c>
      <c r="BD184" s="5">
        <f t="shared" si="435"/>
        <v>7.7890202048826289E-3</v>
      </c>
      <c r="BE184" s="5">
        <f t="shared" si="436"/>
        <v>2.5259516687499996E-3</v>
      </c>
      <c r="BF184" s="5">
        <f t="shared" si="437"/>
        <v>4.0957859044076346E-4</v>
      </c>
      <c r="BG184" s="5">
        <f t="shared" si="438"/>
        <v>4.4274962138780272E-5</v>
      </c>
      <c r="BH184" s="5">
        <f t="shared" si="439"/>
        <v>3.5895533570509054E-6</v>
      </c>
      <c r="BI184" s="5">
        <f t="shared" si="440"/>
        <v>2.3281588836105817E-7</v>
      </c>
      <c r="BJ184" s="8">
        <f t="shared" si="441"/>
        <v>5.264838175127292E-2</v>
      </c>
      <c r="BK184" s="8">
        <f t="shared" si="442"/>
        <v>0.17950400035455824</v>
      </c>
      <c r="BL184" s="8">
        <f t="shared" si="443"/>
        <v>0.63708225605020419</v>
      </c>
      <c r="BM184" s="8">
        <f t="shared" si="444"/>
        <v>0.39213267309458366</v>
      </c>
      <c r="BN184" s="8">
        <f t="shared" si="445"/>
        <v>0.60394955025324104</v>
      </c>
    </row>
    <row r="185" spans="1:66" x14ac:dyDescent="0.25">
      <c r="A185" t="s">
        <v>349</v>
      </c>
      <c r="B185" t="s">
        <v>327</v>
      </c>
      <c r="C185" t="s">
        <v>271</v>
      </c>
      <c r="D185" t="s">
        <v>354</v>
      </c>
      <c r="E185">
        <f>VLOOKUP(A185,home!$A$2:$E$405,3,FALSE)</f>
        <v>1.2082999999999999</v>
      </c>
      <c r="F185">
        <f>VLOOKUP(B185,home!$B$2:$E$405,3,FALSE)</f>
        <v>0.4138</v>
      </c>
      <c r="G185">
        <f>VLOOKUP(C185,away!$B$2:$E$405,4,FALSE)</f>
        <v>1.2972999999999999</v>
      </c>
      <c r="H185">
        <f>VLOOKUP(A185,away!$A$2:$E$405,3,FALSE)</f>
        <v>1.2082999999999999</v>
      </c>
      <c r="I185">
        <f>VLOOKUP(C185,away!$B$2:$E$405,3,FALSE)</f>
        <v>0.8276</v>
      </c>
      <c r="J185">
        <f>VLOOKUP(B185,home!$B$2:$E$405,4,FALSE)</f>
        <v>0.97299999999999998</v>
      </c>
      <c r="K185" s="3">
        <f t="shared" si="390"/>
        <v>0.64864291674199992</v>
      </c>
      <c r="L185" s="3">
        <f t="shared" si="391"/>
        <v>0.97298937483999992</v>
      </c>
      <c r="M185" s="5">
        <f t="shared" si="392"/>
        <v>0.19757593419787867</v>
      </c>
      <c r="N185" s="5">
        <f t="shared" si="393"/>
        <v>0.12815623023613745</v>
      </c>
      <c r="O185" s="5">
        <f t="shared" si="394"/>
        <v>0.19223928469862292</v>
      </c>
      <c r="P185" s="5">
        <f t="shared" si="395"/>
        <v>0.12469465033931046</v>
      </c>
      <c r="Q185" s="5">
        <f t="shared" si="396"/>
        <v>4.1563815489513739E-2</v>
      </c>
      <c r="R185" s="5">
        <f t="shared" si="397"/>
        <v>9.3523390719300936E-2</v>
      </c>
      <c r="S185" s="5">
        <f t="shared" si="398"/>
        <v>1.9674405041241412E-2</v>
      </c>
      <c r="T185" s="5">
        <f t="shared" si="399"/>
        <v>4.0441150849107071E-2</v>
      </c>
      <c r="U185" s="5">
        <f t="shared" si="400"/>
        <v>6.0663284939769031E-2</v>
      </c>
      <c r="V185" s="5">
        <f t="shared" si="401"/>
        <v>1.379662551408667E-3</v>
      </c>
      <c r="W185" s="5">
        <f t="shared" si="402"/>
        <v>8.9866915033481685E-3</v>
      </c>
      <c r="X185" s="5">
        <f t="shared" si="403"/>
        <v>8.743955347722673E-3</v>
      </c>
      <c r="Y185" s="5">
        <f t="shared" si="404"/>
        <v>4.2538878237047793E-3</v>
      </c>
      <c r="Z185" s="5">
        <f t="shared" si="405"/>
        <v>3.0332421822963227E-2</v>
      </c>
      <c r="AA185" s="5">
        <f t="shared" si="406"/>
        <v>1.9674910563095553E-2</v>
      </c>
      <c r="AB185" s="5">
        <f t="shared" si="407"/>
        <v>6.3809956871421413E-3</v>
      </c>
      <c r="AC185" s="5">
        <f t="shared" si="408"/>
        <v>5.4421019231346671E-5</v>
      </c>
      <c r="AD185" s="5">
        <f t="shared" si="409"/>
        <v>1.4572884471480757E-3</v>
      </c>
      <c r="AE185" s="5">
        <f t="shared" si="410"/>
        <v>1.4179261751521603E-3</v>
      </c>
      <c r="AF185" s="5">
        <f t="shared" si="411"/>
        <v>6.8981355136528638E-4</v>
      </c>
      <c r="AG185" s="5">
        <f t="shared" si="412"/>
        <v>2.2372708536635673E-4</v>
      </c>
      <c r="AH185" s="5">
        <f t="shared" si="413"/>
        <v>7.3782810367270385E-3</v>
      </c>
      <c r="AI185" s="5">
        <f t="shared" si="414"/>
        <v>4.7858697322048123E-3</v>
      </c>
      <c r="AJ185" s="5">
        <f t="shared" si="415"/>
        <v>1.5521602511222917E-3</v>
      </c>
      <c r="AK185" s="5">
        <f t="shared" si="416"/>
        <v>3.3559925084631947E-4</v>
      </c>
      <c r="AL185" s="5">
        <f t="shared" si="417"/>
        <v>1.3738535498691378E-6</v>
      </c>
      <c r="AM185" s="5">
        <f t="shared" si="418"/>
        <v>1.890519657785096E-4</v>
      </c>
      <c r="AN185" s="5">
        <f t="shared" si="419"/>
        <v>1.8394555399510511E-4</v>
      </c>
      <c r="AO185" s="5">
        <f t="shared" si="420"/>
        <v>8.9488534793147383E-5</v>
      </c>
      <c r="AP185" s="5">
        <f t="shared" si="421"/>
        <v>2.9023797841244023E-5</v>
      </c>
      <c r="AQ185" s="5">
        <f t="shared" si="422"/>
        <v>7.0599617292586387E-6</v>
      </c>
      <c r="AR185" s="5">
        <f t="shared" si="423"/>
        <v>1.4357978106637739E-3</v>
      </c>
      <c r="AS185" s="5">
        <f t="shared" si="424"/>
        <v>9.3132007976072788E-4</v>
      </c>
      <c r="AT185" s="5">
        <f t="shared" si="425"/>
        <v>3.0204708647819527E-4</v>
      </c>
      <c r="AU185" s="5">
        <f t="shared" si="426"/>
        <v>6.5306901055546556E-5</v>
      </c>
      <c r="AV185" s="5">
        <f t="shared" si="427"/>
        <v>1.0590214696012725E-5</v>
      </c>
      <c r="AW185" s="5">
        <f t="shared" si="428"/>
        <v>2.4085280976744446E-8</v>
      </c>
      <c r="AX185" s="5">
        <f t="shared" si="429"/>
        <v>2.0437869749730195E-5</v>
      </c>
      <c r="AY185" s="5">
        <f t="shared" si="430"/>
        <v>1.9885830110851324E-5</v>
      </c>
      <c r="AZ185" s="5">
        <f t="shared" si="431"/>
        <v>9.6743507038658376E-6</v>
      </c>
      <c r="BA185" s="5">
        <f t="shared" si="432"/>
        <v>3.137680147779112E-6</v>
      </c>
      <c r="BB185" s="5">
        <f t="shared" si="433"/>
        <v>7.6323236135886904E-7</v>
      </c>
      <c r="BC185" s="5">
        <f t="shared" si="434"/>
        <v>1.4852339562724462E-7</v>
      </c>
      <c r="BD185" s="5">
        <f t="shared" si="435"/>
        <v>2.3283600236573092E-4</v>
      </c>
      <c r="BE185" s="5">
        <f t="shared" si="436"/>
        <v>1.5102742369705487E-4</v>
      </c>
      <c r="BF185" s="5">
        <f t="shared" si="437"/>
        <v>4.8981434307443752E-5</v>
      </c>
      <c r="BG185" s="5">
        <f t="shared" si="438"/>
        <v>1.0590486805128994E-5</v>
      </c>
      <c r="BH185" s="5">
        <f t="shared" si="439"/>
        <v>1.7173610627491332E-6</v>
      </c>
      <c r="BI185" s="5">
        <f t="shared" si="440"/>
        <v>2.2279081776814779E-7</v>
      </c>
      <c r="BJ185" s="8">
        <f t="shared" si="441"/>
        <v>0.23648710380917229</v>
      </c>
      <c r="BK185" s="8">
        <f t="shared" si="442"/>
        <v>0.3434003328327313</v>
      </c>
      <c r="BL185" s="8">
        <f t="shared" si="443"/>
        <v>0.38972421447054117</v>
      </c>
      <c r="BM185" s="8">
        <f t="shared" si="444"/>
        <v>0.22217090550981394</v>
      </c>
      <c r="BN185" s="8">
        <f t="shared" si="445"/>
        <v>0.77775330568076417</v>
      </c>
    </row>
    <row r="186" spans="1:66" x14ac:dyDescent="0.25">
      <c r="A186" t="s">
        <v>339</v>
      </c>
      <c r="B186" t="s">
        <v>78</v>
      </c>
      <c r="C186" t="s">
        <v>82</v>
      </c>
      <c r="D186" t="s">
        <v>355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1.8973</v>
      </c>
      <c r="H186">
        <f>VLOOKUP(A186,away!$A$2:$E$405,3,FALSE)</f>
        <v>1.3068</v>
      </c>
      <c r="I186">
        <f>VLOOKUP(C186,away!$B$2:$E$405,3,FALSE)</f>
        <v>0.89280000000000004</v>
      </c>
      <c r="J186">
        <f>VLOOKUP(B186,home!$B$2:$E$405,4,FALSE)</f>
        <v>0.48649999999999999</v>
      </c>
      <c r="K186" s="3">
        <f t="shared" si="390"/>
        <v>2.7404715796919996</v>
      </c>
      <c r="L186" s="3">
        <f t="shared" si="391"/>
        <v>0.56760492096000004</v>
      </c>
      <c r="M186" s="5">
        <f t="shared" si="392"/>
        <v>3.6586480185658229E-2</v>
      </c>
      <c r="N186" s="5">
        <f t="shared" si="393"/>
        <v>0.10026420914976085</v>
      </c>
      <c r="O186" s="5">
        <f t="shared" si="394"/>
        <v>2.0766666193985147E-2</v>
      </c>
      <c r="P186" s="5">
        <f t="shared" si="395"/>
        <v>5.6910458509566927E-2</v>
      </c>
      <c r="Q186" s="5">
        <f t="shared" si="396"/>
        <v>0.13738560781760711</v>
      </c>
      <c r="R186" s="5">
        <f t="shared" si="397"/>
        <v>5.8936309618198221E-3</v>
      </c>
      <c r="S186" s="5">
        <f t="shared" si="398"/>
        <v>2.2131127887499935E-2</v>
      </c>
      <c r="T186" s="5">
        <f t="shared" si="399"/>
        <v>7.7980747066354453E-2</v>
      </c>
      <c r="U186" s="5">
        <f t="shared" si="400"/>
        <v>1.6151328152060045E-2</v>
      </c>
      <c r="V186" s="5">
        <f t="shared" si="401"/>
        <v>3.8250092779269058E-3</v>
      </c>
      <c r="W186" s="5">
        <f t="shared" si="402"/>
        <v>0.12550045122762107</v>
      </c>
      <c r="X186" s="5">
        <f t="shared" si="403"/>
        <v>7.1234673699498208E-2</v>
      </c>
      <c r="Y186" s="5">
        <f t="shared" si="404"/>
        <v>2.0216575667407536E-2</v>
      </c>
      <c r="Z186" s="5">
        <f t="shared" si="405"/>
        <v>1.11508464541705E-3</v>
      </c>
      <c r="AA186" s="5">
        <f t="shared" si="406"/>
        <v>3.0558577797163561E-3</v>
      </c>
      <c r="AB186" s="5">
        <f t="shared" si="407"/>
        <v>4.1872456984466851E-3</v>
      </c>
      <c r="AC186" s="5">
        <f t="shared" si="408"/>
        <v>3.7186385296141889E-4</v>
      </c>
      <c r="AD186" s="5">
        <f t="shared" si="409"/>
        <v>8.5982604956954381E-2</v>
      </c>
      <c r="AE186" s="5">
        <f t="shared" si="410"/>
        <v>4.8804149690527002E-2</v>
      </c>
      <c r="AF186" s="5">
        <f t="shared" si="411"/>
        <v>1.3850737763805795E-2</v>
      </c>
      <c r="AG186" s="5">
        <f t="shared" si="412"/>
        <v>2.6205823045542258E-3</v>
      </c>
      <c r="AH186" s="5">
        <f t="shared" si="413"/>
        <v>1.5823188300641351E-4</v>
      </c>
      <c r="AI186" s="5">
        <f t="shared" si="414"/>
        <v>4.3362997838022573E-4</v>
      </c>
      <c r="AJ186" s="5">
        <f t="shared" si="415"/>
        <v>5.9417531592673254E-4</v>
      </c>
      <c r="AK186" s="5">
        <f t="shared" si="416"/>
        <v>5.4277352221724186E-4</v>
      </c>
      <c r="AL186" s="5">
        <f t="shared" si="417"/>
        <v>2.3137445600426277E-5</v>
      </c>
      <c r="AM186" s="5">
        <f t="shared" si="418"/>
        <v>4.7126577046483584E-2</v>
      </c>
      <c r="AN186" s="5">
        <f t="shared" si="419"/>
        <v>2.6749277039584671E-2</v>
      </c>
      <c r="AO186" s="5">
        <f t="shared" si="420"/>
        <v>7.5915106398952992E-3</v>
      </c>
      <c r="AP186" s="5">
        <f t="shared" si="421"/>
        <v>1.436326265574924E-3</v>
      </c>
      <c r="AQ186" s="5">
        <f t="shared" si="422"/>
        <v>2.0381646411110662E-4</v>
      </c>
      <c r="AR186" s="5">
        <f t="shared" si="423"/>
        <v>1.7962639089441468E-5</v>
      </c>
      <c r="AS186" s="5">
        <f t="shared" si="424"/>
        <v>4.9226101920878922E-5</v>
      </c>
      <c r="AT186" s="5">
        <f t="shared" si="425"/>
        <v>6.7451366646595234E-5</v>
      </c>
      <c r="AU186" s="5">
        <f t="shared" si="426"/>
        <v>6.161618443545969E-5</v>
      </c>
      <c r="AV186" s="5">
        <f t="shared" si="427"/>
        <v>4.2214350573609462E-5</v>
      </c>
      <c r="AW186" s="5">
        <f t="shared" si="428"/>
        <v>9.9973377474297754E-7</v>
      </c>
      <c r="AX186" s="5">
        <f t="shared" si="429"/>
        <v>2.1524840840675602E-2</v>
      </c>
      <c r="AY186" s="5">
        <f t="shared" si="430"/>
        <v>1.2217605584048257E-2</v>
      </c>
      <c r="AZ186" s="5">
        <f t="shared" si="431"/>
        <v>3.4673865259270825E-3</v>
      </c>
      <c r="BA186" s="5">
        <f t="shared" si="432"/>
        <v>6.5603521832887041E-4</v>
      </c>
      <c r="BB186" s="5">
        <f t="shared" si="433"/>
        <v>9.3092204561633687E-5</v>
      </c>
      <c r="BC186" s="5">
        <f t="shared" si="434"/>
        <v>1.0567918682439651E-5</v>
      </c>
      <c r="BD186" s="5">
        <f t="shared" si="435"/>
        <v>1.6992803900992382E-6</v>
      </c>
      <c r="BE186" s="5">
        <f t="shared" si="436"/>
        <v>4.656829614994897E-6</v>
      </c>
      <c r="BF186" s="5">
        <f t="shared" si="437"/>
        <v>6.3809546056807764E-6</v>
      </c>
      <c r="BG186" s="5">
        <f t="shared" si="438"/>
        <v>5.8289415827243128E-6</v>
      </c>
      <c r="BH186" s="5">
        <f t="shared" si="439"/>
        <v>3.9935121867852206E-6</v>
      </c>
      <c r="BI186" s="5">
        <f t="shared" si="440"/>
        <v>2.1888213302077092E-6</v>
      </c>
      <c r="BJ186" s="8">
        <f t="shared" si="441"/>
        <v>0.80491737509196415</v>
      </c>
      <c r="BK186" s="8">
        <f t="shared" si="442"/>
        <v>0.13206568274326211</v>
      </c>
      <c r="BL186" s="8">
        <f t="shared" si="443"/>
        <v>5.2046758467935154E-2</v>
      </c>
      <c r="BM186" s="8">
        <f t="shared" si="444"/>
        <v>0.62012124227990695</v>
      </c>
      <c r="BN186" s="8">
        <f t="shared" si="445"/>
        <v>0.35780705281839809</v>
      </c>
    </row>
    <row r="187" spans="1:66" x14ac:dyDescent="0.25">
      <c r="A187" t="s">
        <v>339</v>
      </c>
      <c r="B187" t="s">
        <v>85</v>
      </c>
      <c r="C187" t="s">
        <v>95</v>
      </c>
      <c r="D187" t="s">
        <v>355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0.72970000000000002</v>
      </c>
      <c r="H187">
        <f>VLOOKUP(A187,away!$A$2:$E$405,3,FALSE)</f>
        <v>1.3068</v>
      </c>
      <c r="I187">
        <f>VLOOKUP(C187,away!$B$2:$E$405,3,FALSE)</f>
        <v>0.89280000000000004</v>
      </c>
      <c r="J187">
        <f>VLOOKUP(B187,home!$B$2:$E$405,4,FALSE)</f>
        <v>1.3134999999999999</v>
      </c>
      <c r="K187" s="3">
        <f t="shared" si="390"/>
        <v>1.337766102684</v>
      </c>
      <c r="L187" s="3">
        <f t="shared" si="391"/>
        <v>1.53247495104</v>
      </c>
      <c r="M187" s="5">
        <f t="shared" si="392"/>
        <v>5.6685260739615058E-2</v>
      </c>
      <c r="N187" s="5">
        <f t="shared" si="393"/>
        <v>7.5831620339261177E-2</v>
      </c>
      <c r="O187" s="5">
        <f t="shared" si="394"/>
        <v>8.6868742176631222E-2</v>
      </c>
      <c r="P187" s="5">
        <f t="shared" si="395"/>
        <v>0.11621005866669315</v>
      </c>
      <c r="Q187" s="5">
        <f t="shared" si="396"/>
        <v>5.07224856007331E-2</v>
      </c>
      <c r="R187" s="5">
        <f t="shared" si="397"/>
        <v>6.6562085707019658E-2</v>
      </c>
      <c r="S187" s="5">
        <f t="shared" si="398"/>
        <v>5.9560358191482747E-2</v>
      </c>
      <c r="T187" s="5">
        <f t="shared" si="399"/>
        <v>7.7730938637610561E-2</v>
      </c>
      <c r="U187" s="5">
        <f t="shared" si="400"/>
        <v>8.9044501982798063E-2</v>
      </c>
      <c r="V187" s="5">
        <f t="shared" si="401"/>
        <v>1.3567141772210091E-2</v>
      </c>
      <c r="W187" s="5">
        <f t="shared" si="402"/>
        <v>2.2618273960179347E-2</v>
      </c>
      <c r="X187" s="5">
        <f t="shared" si="403"/>
        <v>3.4661938279735155E-2</v>
      </c>
      <c r="Y187" s="5">
        <f t="shared" si="404"/>
        <v>2.6559276084094318E-2</v>
      </c>
      <c r="Z187" s="5">
        <f t="shared" si="405"/>
        <v>3.4001576344995066E-2</v>
      </c>
      <c r="AA187" s="5">
        <f t="shared" si="406"/>
        <v>4.5486156272156533E-2</v>
      </c>
      <c r="AB187" s="5">
        <f t="shared" si="407"/>
        <v>3.0424919001139122E-2</v>
      </c>
      <c r="AC187" s="5">
        <f t="shared" si="408"/>
        <v>1.7383689347948397E-3</v>
      </c>
      <c r="AD187" s="5">
        <f t="shared" si="409"/>
        <v>7.5644900512870285E-3</v>
      </c>
      <c r="AE187" s="5">
        <f t="shared" si="410"/>
        <v>1.1592391520988655E-2</v>
      </c>
      <c r="AF187" s="5">
        <f t="shared" si="411"/>
        <v>8.8825248142818027E-3</v>
      </c>
      <c r="AG187" s="5">
        <f t="shared" si="412"/>
        <v>4.5374155932926949E-3</v>
      </c>
      <c r="AH187" s="5">
        <f t="shared" si="413"/>
        <v>1.3026641011144792E-2</v>
      </c>
      <c r="AI187" s="5">
        <f t="shared" si="414"/>
        <v>1.7426598776542727E-2</v>
      </c>
      <c r="AJ187" s="5">
        <f t="shared" si="415"/>
        <v>1.1656356564166666E-2</v>
      </c>
      <c r="AK187" s="5">
        <f t="shared" si="416"/>
        <v>5.1978262307801016E-3</v>
      </c>
      <c r="AL187" s="5">
        <f t="shared" si="417"/>
        <v>1.4255272235569647E-4</v>
      </c>
      <c r="AM187" s="5">
        <f t="shared" si="418"/>
        <v>2.0239036749404278E-3</v>
      </c>
      <c r="AN187" s="5">
        <f t="shared" si="419"/>
        <v>3.1015816851640084E-3</v>
      </c>
      <c r="AO187" s="5">
        <f t="shared" si="420"/>
        <v>2.3765481205591374E-3</v>
      </c>
      <c r="AP187" s="5">
        <f t="shared" si="421"/>
        <v>1.2140001548993557E-3</v>
      </c>
      <c r="AQ187" s="5">
        <f t="shared" si="422"/>
        <v>4.651062069854859E-4</v>
      </c>
      <c r="AR187" s="5">
        <f t="shared" si="423"/>
        <v>3.9926002091539526E-3</v>
      </c>
      <c r="AS187" s="5">
        <f t="shared" si="424"/>
        <v>5.3411652213752065E-3</v>
      </c>
      <c r="AT187" s="5">
        <f t="shared" si="425"/>
        <v>3.5726148909952177E-3</v>
      </c>
      <c r="AU187" s="5">
        <f t="shared" si="426"/>
        <v>1.5931076997058324E-3</v>
      </c>
      <c r="AV187" s="5">
        <f t="shared" si="427"/>
        <v>5.3280136964783563E-4</v>
      </c>
      <c r="AW187" s="5">
        <f t="shared" si="428"/>
        <v>8.1179540089250405E-6</v>
      </c>
      <c r="AX187" s="5">
        <f t="shared" si="429"/>
        <v>4.5125162190547992E-4</v>
      </c>
      <c r="AY187" s="5">
        <f t="shared" si="430"/>
        <v>6.9153180718632093E-4</v>
      </c>
      <c r="AZ187" s="5">
        <f t="shared" si="431"/>
        <v>5.2987758618023E-4</v>
      </c>
      <c r="BA187" s="5">
        <f t="shared" si="432"/>
        <v>2.7067470931291373E-4</v>
      </c>
      <c r="BB187" s="5">
        <f t="shared" si="433"/>
        <v>1.0370055297551848E-4</v>
      </c>
      <c r="BC187" s="5">
        <f t="shared" si="434"/>
        <v>3.1783699968795711E-5</v>
      </c>
      <c r="BD187" s="5">
        <f t="shared" si="435"/>
        <v>1.019759968340916E-3</v>
      </c>
      <c r="BE187" s="5">
        <f t="shared" si="436"/>
        <v>1.3642003185205863E-3</v>
      </c>
      <c r="BF187" s="5">
        <f t="shared" si="437"/>
        <v>9.1249047169377818E-4</v>
      </c>
      <c r="BG187" s="5">
        <f t="shared" si="438"/>
        <v>4.0689960735135693E-4</v>
      </c>
      <c r="BH187" s="5">
        <f t="shared" si="439"/>
        <v>1.3608412547751859E-4</v>
      </c>
      <c r="BI187" s="5">
        <f t="shared" si="440"/>
        <v>3.6409746035444098E-5</v>
      </c>
      <c r="BJ187" s="8">
        <f t="shared" si="441"/>
        <v>0.3319613147015415</v>
      </c>
      <c r="BK187" s="8">
        <f t="shared" si="442"/>
        <v>0.24859527283433788</v>
      </c>
      <c r="BL187" s="8">
        <f t="shared" si="443"/>
        <v>0.38460196135067654</v>
      </c>
      <c r="BM187" s="8">
        <f t="shared" si="444"/>
        <v>0.5455964581484205</v>
      </c>
      <c r="BN187" s="8">
        <f t="shared" si="445"/>
        <v>0.4528802532299534</v>
      </c>
    </row>
    <row r="188" spans="1:66" x14ac:dyDescent="0.25">
      <c r="A188" t="s">
        <v>339</v>
      </c>
      <c r="B188" t="s">
        <v>89</v>
      </c>
      <c r="C188" t="s">
        <v>93</v>
      </c>
      <c r="D188" t="s">
        <v>355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0.87570000000000003</v>
      </c>
      <c r="H188">
        <f>VLOOKUP(A188,away!$A$2:$E$405,3,FALSE)</f>
        <v>1.3068</v>
      </c>
      <c r="I188">
        <f>VLOOKUP(C188,away!$B$2:$E$405,3,FALSE)</f>
        <v>0.89280000000000004</v>
      </c>
      <c r="J188">
        <f>VLOOKUP(B188,home!$B$2:$E$405,4,FALSE)</f>
        <v>0.76619999999999999</v>
      </c>
      <c r="K188" s="3">
        <f t="shared" si="390"/>
        <v>1.2041006004719998</v>
      </c>
      <c r="L188" s="3">
        <f t="shared" si="391"/>
        <v>0.89393399884800007</v>
      </c>
      <c r="M188" s="5">
        <f t="shared" si="392"/>
        <v>0.12269734086769934</v>
      </c>
      <c r="N188" s="5">
        <f t="shared" si="393"/>
        <v>0.14773994181511441</v>
      </c>
      <c r="O188" s="5">
        <f t="shared" si="394"/>
        <v>0.1096833245698786</v>
      </c>
      <c r="P188" s="5">
        <f t="shared" si="395"/>
        <v>0.13206975697635606</v>
      </c>
      <c r="Q188" s="5">
        <f t="shared" si="396"/>
        <v>8.8946876326638807E-2</v>
      </c>
      <c r="R188" s="5">
        <f t="shared" si="397"/>
        <v>4.9024826469847335E-2</v>
      </c>
      <c r="S188" s="5">
        <f t="shared" si="398"/>
        <v>3.553952470453571E-2</v>
      </c>
      <c r="T188" s="5">
        <f t="shared" si="399"/>
        <v>7.9512636839710729E-2</v>
      </c>
      <c r="U188" s="5">
        <f t="shared" si="400"/>
        <v>5.9030822990378769E-2</v>
      </c>
      <c r="V188" s="5">
        <f t="shared" si="401"/>
        <v>4.2504737063574806E-3</v>
      </c>
      <c r="W188" s="5">
        <f t="shared" si="402"/>
        <v>3.5700329065004831E-2</v>
      </c>
      <c r="X188" s="5">
        <f t="shared" si="403"/>
        <v>3.1913737921269246E-2</v>
      </c>
      <c r="Y188" s="5">
        <f t="shared" si="404"/>
        <v>1.4264387679073639E-2</v>
      </c>
      <c r="Z188" s="5">
        <f t="shared" si="405"/>
        <v>1.4608319723006639E-2</v>
      </c>
      <c r="AA188" s="5">
        <f t="shared" si="406"/>
        <v>1.7589886550359254E-2</v>
      </c>
      <c r="AB188" s="5">
        <f t="shared" si="407"/>
        <v>1.0589996478760967E-2</v>
      </c>
      <c r="AC188" s="5">
        <f t="shared" si="408"/>
        <v>2.859470229056961E-4</v>
      </c>
      <c r="AD188" s="5">
        <f t="shared" si="409"/>
        <v>1.0746696916055083E-2</v>
      </c>
      <c r="AE188" s="5">
        <f t="shared" si="410"/>
        <v>9.6068377485765879E-3</v>
      </c>
      <c r="AF188" s="5">
        <f t="shared" si="411"/>
        <v>4.2939394424344936E-3</v>
      </c>
      <c r="AG188" s="5">
        <f t="shared" si="412"/>
        <v>1.2794994855288731E-3</v>
      </c>
      <c r="AH188" s="5">
        <f t="shared" si="413"/>
        <v>3.2647184166093583E-3</v>
      </c>
      <c r="AI188" s="5">
        <f t="shared" si="414"/>
        <v>3.9310494058113245E-3</v>
      </c>
      <c r="AJ188" s="5">
        <f t="shared" si="415"/>
        <v>2.3666894750112577E-3</v>
      </c>
      <c r="AK188" s="5">
        <f t="shared" si="416"/>
        <v>9.4991073933060573E-4</v>
      </c>
      <c r="AL188" s="5">
        <f t="shared" si="417"/>
        <v>1.2311580204167113E-5</v>
      </c>
      <c r="AM188" s="5">
        <f t="shared" si="418"/>
        <v>2.5880208419425009E-3</v>
      </c>
      <c r="AN188" s="5">
        <f t="shared" si="419"/>
        <v>2.3135198203396274E-3</v>
      </c>
      <c r="AO188" s="5">
        <f t="shared" si="420"/>
        <v>1.0340670122051549E-3</v>
      </c>
      <c r="AP188" s="5">
        <f t="shared" si="421"/>
        <v>3.08129219765786E-4</v>
      </c>
      <c r="AQ188" s="5">
        <f t="shared" si="422"/>
        <v>6.8861796396785816E-5</v>
      </c>
      <c r="AR188" s="5">
        <f t="shared" si="423"/>
        <v>5.836885578544631E-4</v>
      </c>
      <c r="AS188" s="5">
        <f t="shared" si="424"/>
        <v>7.0281974300119457E-4</v>
      </c>
      <c r="AT188" s="5">
        <f t="shared" si="425"/>
        <v>4.2313283728565758E-4</v>
      </c>
      <c r="AU188" s="5">
        <f t="shared" si="426"/>
        <v>1.6983150115169375E-4</v>
      </c>
      <c r="AV188" s="5">
        <f t="shared" si="427"/>
        <v>5.1123553128953927E-5</v>
      </c>
      <c r="AW188" s="5">
        <f t="shared" si="428"/>
        <v>3.6811161922239329E-7</v>
      </c>
      <c r="AX188" s="5">
        <f t="shared" si="429"/>
        <v>5.1937290830283609E-4</v>
      </c>
      <c r="AY188" s="5">
        <f t="shared" si="430"/>
        <v>4.6428510081246985E-4</v>
      </c>
      <c r="AZ188" s="5">
        <f t="shared" si="431"/>
        <v>2.07520118387419E-4</v>
      </c>
      <c r="BA188" s="5">
        <f t="shared" si="432"/>
        <v>6.1836429757158634E-5</v>
      </c>
      <c r="BB188" s="5">
        <f t="shared" si="433"/>
        <v>1.381942173182507E-5</v>
      </c>
      <c r="BC188" s="5">
        <f t="shared" si="434"/>
        <v>2.4707301860994683E-6</v>
      </c>
      <c r="BD188" s="5">
        <f t="shared" si="435"/>
        <v>8.6963174434110345E-5</v>
      </c>
      <c r="BE188" s="5">
        <f t="shared" si="436"/>
        <v>1.0471241055506353E-4</v>
      </c>
      <c r="BF188" s="5">
        <f t="shared" si="437"/>
        <v>6.3042138213111295E-5</v>
      </c>
      <c r="BG188" s="5">
        <f t="shared" si="438"/>
        <v>2.5303025492482038E-5</v>
      </c>
      <c r="BH188" s="5">
        <f t="shared" si="439"/>
        <v>7.6168470473139906E-6</v>
      </c>
      <c r="BI188" s="5">
        <f t="shared" si="440"/>
        <v>1.8342900206748296E-6</v>
      </c>
      <c r="BJ188" s="8">
        <f t="shared" si="441"/>
        <v>0.43158678663923433</v>
      </c>
      <c r="BK188" s="8">
        <f t="shared" si="442"/>
        <v>0.29531963995887089</v>
      </c>
      <c r="BL188" s="8">
        <f t="shared" si="443"/>
        <v>0.25865129317417218</v>
      </c>
      <c r="BM188" s="8">
        <f t="shared" si="444"/>
        <v>0.34954005548055633</v>
      </c>
      <c r="BN188" s="8">
        <f t="shared" si="445"/>
        <v>0.65016206702553447</v>
      </c>
    </row>
    <row r="189" spans="1:66" s="10" customFormat="1" x14ac:dyDescent="0.25">
      <c r="A189" t="s">
        <v>351</v>
      </c>
      <c r="B189" t="s">
        <v>98</v>
      </c>
      <c r="C189" t="s">
        <v>97</v>
      </c>
      <c r="D189" t="s">
        <v>355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1.599</v>
      </c>
      <c r="I189">
        <f>VLOOKUP(C189,away!$B$2:$E$405,3,FALSE)</f>
        <v>2.5015999999999998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4.6332676447200001</v>
      </c>
      <c r="M189" s="5">
        <f t="shared" si="392"/>
        <v>9.7229360368191742E-3</v>
      </c>
      <c r="N189" s="5">
        <f t="shared" si="393"/>
        <v>0</v>
      </c>
      <c r="O189" s="5">
        <f t="shared" si="394"/>
        <v>4.5048964951076388E-2</v>
      </c>
      <c r="P189" s="5">
        <f t="shared" si="395"/>
        <v>0</v>
      </c>
      <c r="Q189" s="5">
        <f t="shared" si="396"/>
        <v>0</v>
      </c>
      <c r="R189" s="5">
        <f t="shared" si="397"/>
        <v>0.10436195586797374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0.16117895782092651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0.18669631257034708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0.17300279688414416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0.13359471020822855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9.7229360368191742E-3</v>
      </c>
      <c r="BL189" s="8">
        <f t="shared" si="443"/>
        <v>0.64270474048176995</v>
      </c>
      <c r="BM189" s="8">
        <f t="shared" si="444"/>
        <v>0.6544727774836463</v>
      </c>
      <c r="BN189" s="8">
        <f t="shared" si="445"/>
        <v>0.15913385685586931</v>
      </c>
    </row>
    <row r="190" spans="1:66" x14ac:dyDescent="0.25">
      <c r="A190" t="s">
        <v>351</v>
      </c>
      <c r="B190" t="s">
        <v>101</v>
      </c>
      <c r="C190" t="s">
        <v>99</v>
      </c>
      <c r="D190" t="s">
        <v>355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0.85799999999999998</v>
      </c>
      <c r="H190">
        <f>VLOOKUP(A190,away!$A$2:$E$405,3,FALSE)</f>
        <v>1.599</v>
      </c>
      <c r="I190">
        <f>VLOOKUP(C190,away!$B$2:$E$405,3,FALSE)</f>
        <v>0.66449999999999998</v>
      </c>
      <c r="J190">
        <f>VLOOKUP(B190,home!$B$2:$E$405,4,FALSE)</f>
        <v>0.84789999999999999</v>
      </c>
      <c r="K190" s="3">
        <f t="shared" si="390"/>
        <v>0.95898745799999985</v>
      </c>
      <c r="L190" s="3">
        <f t="shared" si="391"/>
        <v>0.9009238504499999</v>
      </c>
      <c r="M190" s="5">
        <f t="shared" si="392"/>
        <v>0.1556864378271707</v>
      </c>
      <c r="N190" s="5">
        <f t="shared" si="393"/>
        <v>0.14930134125695343</v>
      </c>
      <c r="O190" s="5">
        <f t="shared" si="394"/>
        <v>0.14026162503009915</v>
      </c>
      <c r="P190" s="5">
        <f t="shared" si="395"/>
        <v>0.13450913924256391</v>
      </c>
      <c r="Q190" s="5">
        <f t="shared" si="396"/>
        <v>7.1589056863998135E-2</v>
      </c>
      <c r="R190" s="5">
        <f t="shared" si="397"/>
        <v>6.3182521646245479E-2</v>
      </c>
      <c r="S190" s="5">
        <f t="shared" si="398"/>
        <v>2.9053122404695854E-2</v>
      </c>
      <c r="T190" s="5">
        <f t="shared" si="399"/>
        <v>6.4496288759997189E-2</v>
      </c>
      <c r="U190" s="5">
        <f t="shared" si="400"/>
        <v>6.0591245823562921E-2</v>
      </c>
      <c r="V190" s="5">
        <f t="shared" si="401"/>
        <v>2.7890179927644813E-3</v>
      </c>
      <c r="W190" s="5">
        <f t="shared" si="402"/>
        <v>2.2884335887541012E-2</v>
      </c>
      <c r="X190" s="5">
        <f t="shared" si="403"/>
        <v>2.0617044002794561E-2</v>
      </c>
      <c r="Y190" s="5">
        <f t="shared" si="404"/>
        <v>9.2871933339473758E-3</v>
      </c>
      <c r="Z190" s="5">
        <f t="shared" si="405"/>
        <v>1.8974213560891986E-2</v>
      </c>
      <c r="AA190" s="5">
        <f t="shared" si="406"/>
        <v>1.8196032830308934E-2</v>
      </c>
      <c r="AB190" s="5">
        <f t="shared" si="407"/>
        <v>8.7248836348112514E-3</v>
      </c>
      <c r="AC190" s="5">
        <f t="shared" si="408"/>
        <v>1.5060255680203745E-4</v>
      </c>
      <c r="AD190" s="5">
        <f t="shared" si="409"/>
        <v>5.4864477752027798E-3</v>
      </c>
      <c r="AE190" s="5">
        <f t="shared" si="410"/>
        <v>4.9428716549285235E-3</v>
      </c>
      <c r="AF190" s="5">
        <f t="shared" si="411"/>
        <v>2.2265754818191837E-3</v>
      </c>
      <c r="AG190" s="5">
        <f t="shared" si="412"/>
        <v>6.686583187993678E-4</v>
      </c>
      <c r="AH190" s="5">
        <f t="shared" si="413"/>
        <v>4.2735803851348519E-3</v>
      </c>
      <c r="AI190" s="5">
        <f t="shared" si="414"/>
        <v>4.0983099900991325E-3</v>
      </c>
      <c r="AJ190" s="5">
        <f t="shared" si="415"/>
        <v>1.9651139397505856E-3</v>
      </c>
      <c r="AK190" s="5">
        <f t="shared" si="416"/>
        <v>6.2817320725392647E-4</v>
      </c>
      <c r="AL190" s="5">
        <f t="shared" si="417"/>
        <v>5.204671791812569E-6</v>
      </c>
      <c r="AM190" s="5">
        <f t="shared" si="418"/>
        <v>1.0522869210782941E-3</v>
      </c>
      <c r="AN190" s="5">
        <f t="shared" si="419"/>
        <v>9.4803038471603181E-4</v>
      </c>
      <c r="AO190" s="5">
        <f t="shared" si="420"/>
        <v>4.2705159227098097E-4</v>
      </c>
      <c r="AP190" s="5">
        <f t="shared" si="421"/>
        <v>1.282469882831919E-4</v>
      </c>
      <c r="AQ190" s="5">
        <f t="shared" si="422"/>
        <v>2.8885192623177309E-5</v>
      </c>
      <c r="AR190" s="5">
        <f t="shared" si="423"/>
        <v>7.7003409915665723E-4</v>
      </c>
      <c r="AS190" s="5">
        <f t="shared" si="424"/>
        <v>7.3845304332356254E-4</v>
      </c>
      <c r="AT190" s="5">
        <f t="shared" si="425"/>
        <v>3.5408360343461341E-4</v>
      </c>
      <c r="AU190" s="5">
        <f t="shared" si="426"/>
        <v>1.1318724492574669E-4</v>
      </c>
      <c r="AV190" s="5">
        <f t="shared" si="427"/>
        <v>2.7136287072341294E-5</v>
      </c>
      <c r="AW190" s="5">
        <f t="shared" si="428"/>
        <v>1.2490846140045844E-7</v>
      </c>
      <c r="AX190" s="5">
        <f t="shared" si="429"/>
        <v>1.6818832658858655E-4</v>
      </c>
      <c r="AY190" s="5">
        <f t="shared" si="430"/>
        <v>1.5152487479093147E-4</v>
      </c>
      <c r="AZ190" s="5">
        <f t="shared" si="431"/>
        <v>6.8256186817800045E-5</v>
      </c>
      <c r="BA190" s="5">
        <f t="shared" si="432"/>
        <v>2.0497875548308985E-5</v>
      </c>
      <c r="BB190" s="5">
        <f t="shared" si="433"/>
        <v>4.6167562412568572E-6</v>
      </c>
      <c r="BC190" s="5">
        <f t="shared" si="434"/>
        <v>8.318691618924396E-7</v>
      </c>
      <c r="BD190" s="5">
        <f t="shared" si="435"/>
        <v>1.156236809316687E-4</v>
      </c>
      <c r="BE190" s="5">
        <f t="shared" si="436"/>
        <v>1.1088165986126403E-4</v>
      </c>
      <c r="BF190" s="5">
        <f t="shared" si="437"/>
        <v>5.3167060564587092E-5</v>
      </c>
      <c r="BG190" s="5">
        <f t="shared" si="438"/>
        <v>1.6995514753388476E-5</v>
      </c>
      <c r="BH190" s="5">
        <f t="shared" si="439"/>
        <v>4.074621372688376E-6</v>
      </c>
      <c r="BI190" s="5">
        <f t="shared" si="440"/>
        <v>7.815021585013795E-7</v>
      </c>
      <c r="BJ190" s="8">
        <f t="shared" si="441"/>
        <v>0.35449823030410205</v>
      </c>
      <c r="BK190" s="8">
        <f t="shared" si="442"/>
        <v>0.3223450495705798</v>
      </c>
      <c r="BL190" s="8">
        <f t="shared" si="443"/>
        <v>0.30422590480482131</v>
      </c>
      <c r="BM190" s="8">
        <f t="shared" si="444"/>
        <v>0.2853618764070347</v>
      </c>
      <c r="BN190" s="8">
        <f t="shared" si="445"/>
        <v>0.71453012186703069</v>
      </c>
    </row>
    <row r="191" spans="1:66" x14ac:dyDescent="0.25">
      <c r="A191" t="s">
        <v>351</v>
      </c>
      <c r="B191" t="s">
        <v>102</v>
      </c>
      <c r="C191" t="s">
        <v>103</v>
      </c>
      <c r="D191" t="s">
        <v>355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0.60060000000000002</v>
      </c>
      <c r="H191">
        <f>VLOOKUP(A191,away!$A$2:$E$405,3,FALSE)</f>
        <v>1.599</v>
      </c>
      <c r="I191">
        <f>VLOOKUP(C191,away!$B$2:$E$405,3,FALSE)</f>
        <v>1.2507999999999999</v>
      </c>
      <c r="J191">
        <f>VLOOKUP(B191,home!$B$2:$E$405,4,FALSE)</f>
        <v>0.85799999999999998</v>
      </c>
      <c r="K191" s="3">
        <f t="shared" si="390"/>
        <v>1.2012175375199998</v>
      </c>
      <c r="L191" s="3">
        <f t="shared" si="391"/>
        <v>1.7160250535999997</v>
      </c>
      <c r="M191" s="5">
        <f t="shared" si="392"/>
        <v>5.4082609754339164E-2</v>
      </c>
      <c r="N191" s="5">
        <f t="shared" si="393"/>
        <v>6.49649793117624E-2</v>
      </c>
      <c r="O191" s="5">
        <f t="shared" si="394"/>
        <v>9.280711330251773E-2</v>
      </c>
      <c r="P191" s="5">
        <f t="shared" si="395"/>
        <v>0.11148153210558995</v>
      </c>
      <c r="Q191" s="5">
        <f t="shared" si="396"/>
        <v>3.9018536236956503E-2</v>
      </c>
      <c r="R191" s="5">
        <f t="shared" si="397"/>
        <v>7.9629665789707135E-2</v>
      </c>
      <c r="S191" s="5">
        <f t="shared" si="398"/>
        <v>5.7449760916967199E-2</v>
      </c>
      <c r="T191" s="5">
        <f t="shared" si="399"/>
        <v>6.6956785737416813E-2</v>
      </c>
      <c r="U191" s="5">
        <f t="shared" si="400"/>
        <v>9.5652551053452564E-2</v>
      </c>
      <c r="V191" s="5">
        <f t="shared" si="401"/>
        <v>1.3158034009278827E-2</v>
      </c>
      <c r="W191" s="5">
        <f t="shared" si="402"/>
        <v>1.5623250005397256E-2</v>
      </c>
      <c r="X191" s="5">
        <f t="shared" si="403"/>
        <v>2.6809888427918021E-2</v>
      </c>
      <c r="Y191" s="5">
        <f t="shared" si="404"/>
        <v>2.3003220113264021E-2</v>
      </c>
      <c r="Z191" s="5">
        <f t="shared" si="405"/>
        <v>4.5548833834977411E-2</v>
      </c>
      <c r="AA191" s="5">
        <f t="shared" si="406"/>
        <v>5.4714058016159209E-2</v>
      </c>
      <c r="AB191" s="5">
        <f t="shared" si="407"/>
        <v>3.2861743018948605E-2</v>
      </c>
      <c r="AC191" s="5">
        <f t="shared" si="408"/>
        <v>1.6951819141990587E-3</v>
      </c>
      <c r="AD191" s="5">
        <f t="shared" si="409"/>
        <v>4.6917304748856524E-3</v>
      </c>
      <c r="AE191" s="5">
        <f t="shared" si="410"/>
        <v>8.0511270396424039E-3</v>
      </c>
      <c r="AF191" s="5">
        <f t="shared" si="411"/>
        <v>6.9079678548713821E-3</v>
      </c>
      <c r="AG191" s="5">
        <f t="shared" si="412"/>
        <v>3.95141530280758E-3</v>
      </c>
      <c r="AH191" s="5">
        <f t="shared" si="413"/>
        <v>1.9540735005771144E-2</v>
      </c>
      <c r="AI191" s="5">
        <f t="shared" si="414"/>
        <v>2.3472673584963272E-2</v>
      </c>
      <c r="AJ191" s="5">
        <f t="shared" si="415"/>
        <v>1.4097893581370171E-2</v>
      </c>
      <c r="AK191" s="5">
        <f t="shared" si="416"/>
        <v>5.6448790040108292E-3</v>
      </c>
      <c r="AL191" s="5">
        <f t="shared" si="417"/>
        <v>1.3977245391893123E-4</v>
      </c>
      <c r="AM191" s="5">
        <f t="shared" si="418"/>
        <v>1.1271577855499362E-3</v>
      </c>
      <c r="AN191" s="5">
        <f t="shared" si="419"/>
        <v>1.9342309993639862E-3</v>
      </c>
      <c r="AO191" s="5">
        <f t="shared" si="420"/>
        <v>1.659594427179183E-3</v>
      </c>
      <c r="AP191" s="5">
        <f t="shared" si="421"/>
        <v>9.4930187195147277E-4</v>
      </c>
      <c r="AQ191" s="5">
        <f t="shared" si="422"/>
        <v>4.0725644892452645E-4</v>
      </c>
      <c r="AR191" s="5">
        <f t="shared" si="423"/>
        <v>6.7064781671323645E-3</v>
      </c>
      <c r="AS191" s="5">
        <f t="shared" si="424"/>
        <v>8.0559391893543809E-3</v>
      </c>
      <c r="AT191" s="5">
        <f t="shared" si="425"/>
        <v>4.838467717723568E-3</v>
      </c>
      <c r="AU191" s="5">
        <f t="shared" si="426"/>
        <v>1.9373507590846393E-3</v>
      </c>
      <c r="AV191" s="5">
        <f t="shared" si="427"/>
        <v>5.8179492703503799E-4</v>
      </c>
      <c r="AW191" s="5">
        <f t="shared" si="428"/>
        <v>8.0032130372299157E-6</v>
      </c>
      <c r="AX191" s="5">
        <f t="shared" si="429"/>
        <v>2.2566028325913146E-4</v>
      </c>
      <c r="AY191" s="5">
        <f t="shared" si="430"/>
        <v>3.8723869967514219E-4</v>
      </c>
      <c r="AZ191" s="5">
        <f t="shared" si="431"/>
        <v>3.322556551830151E-4</v>
      </c>
      <c r="BA191" s="5">
        <f t="shared" si="432"/>
        <v>1.9005300949811215E-4</v>
      </c>
      <c r="BB191" s="5">
        <f t="shared" si="433"/>
        <v>8.1533931452709783E-5</v>
      </c>
      <c r="BC191" s="5">
        <f t="shared" si="434"/>
        <v>2.7982853818271006E-5</v>
      </c>
      <c r="BD191" s="5">
        <f t="shared" si="435"/>
        <v>1.9180807593700922E-3</v>
      </c>
      <c r="BE191" s="5">
        <f t="shared" si="436"/>
        <v>2.3040322465350334E-3</v>
      </c>
      <c r="BF191" s="5">
        <f t="shared" si="437"/>
        <v>1.3838219707747435E-3</v>
      </c>
      <c r="BG191" s="5">
        <f t="shared" si="438"/>
        <v>5.5409040670003685E-4</v>
      </c>
      <c r="BH191" s="5">
        <f t="shared" si="439"/>
        <v>1.663957784749183E-4</v>
      </c>
      <c r="BI191" s="5">
        <f t="shared" si="440"/>
        <v>3.9975505454672938E-5</v>
      </c>
      <c r="BJ191" s="8">
        <f t="shared" si="441"/>
        <v>0.26730116647077751</v>
      </c>
      <c r="BK191" s="8">
        <f t="shared" si="442"/>
        <v>0.2383941298539683</v>
      </c>
      <c r="BL191" s="8">
        <f t="shared" si="443"/>
        <v>0.44690773978454013</v>
      </c>
      <c r="BM191" s="8">
        <f t="shared" si="444"/>
        <v>0.55578819795675227</v>
      </c>
      <c r="BN191" s="8">
        <f t="shared" si="445"/>
        <v>0.44198443650087288</v>
      </c>
    </row>
    <row r="192" spans="1:66" x14ac:dyDescent="0.25">
      <c r="A192" t="s">
        <v>340</v>
      </c>
      <c r="B192" t="s">
        <v>128</v>
      </c>
      <c r="C192" t="s">
        <v>126</v>
      </c>
      <c r="D192" t="s">
        <v>355</v>
      </c>
      <c r="E192">
        <f>VLOOKUP(A192,home!$A$2:$E$405,3,FALSE)</f>
        <v>1.1721999999999999</v>
      </c>
      <c r="F192">
        <f>VLOOKUP(B192,home!$B$2:$E$405,3,FALSE)</f>
        <v>0.60940000000000005</v>
      </c>
      <c r="G192">
        <f>VLOOKUP(C192,away!$B$2:$E$405,4,FALSE)</f>
        <v>1.1797</v>
      </c>
      <c r="H192">
        <f>VLOOKUP(A192,away!$A$2:$E$405,3,FALSE)</f>
        <v>1.1721999999999999</v>
      </c>
      <c r="I192">
        <f>VLOOKUP(C192,away!$B$2:$E$405,3,FALSE)</f>
        <v>1.8128</v>
      </c>
      <c r="J192">
        <f>VLOOKUP(B192,home!$B$2:$E$405,4,FALSE)</f>
        <v>0.80889999999999995</v>
      </c>
      <c r="K192" s="3">
        <f t="shared" si="390"/>
        <v>0.84270534079600001</v>
      </c>
      <c r="L192" s="3">
        <f t="shared" si="391"/>
        <v>1.7188835090239998</v>
      </c>
      <c r="M192" s="5">
        <f t="shared" si="392"/>
        <v>7.7182012344438514E-2</v>
      </c>
      <c r="N192" s="5">
        <f t="shared" si="393"/>
        <v>6.5041694016041138E-2</v>
      </c>
      <c r="O192" s="5">
        <f t="shared" si="394"/>
        <v>0.13266688821214218</v>
      </c>
      <c r="P192" s="5">
        <f t="shared" si="395"/>
        <v>0.11179909524315809</v>
      </c>
      <c r="Q192" s="5">
        <f t="shared" si="396"/>
        <v>2.7405491460868552E-2</v>
      </c>
      <c r="R192" s="5">
        <f t="shared" si="397"/>
        <v>0.11401946317069082</v>
      </c>
      <c r="S192" s="5">
        <f t="shared" si="398"/>
        <v>4.0485591517779904E-2</v>
      </c>
      <c r="T192" s="5">
        <f t="shared" si="399"/>
        <v>4.7106847328785E-2</v>
      </c>
      <c r="U192" s="5">
        <f t="shared" si="400"/>
        <v>9.608481056863398E-2</v>
      </c>
      <c r="V192" s="5">
        <f t="shared" si="401"/>
        <v>6.5159864247941023E-3</v>
      </c>
      <c r="W192" s="5">
        <f t="shared" si="402"/>
        <v>7.6982513404043676E-3</v>
      </c>
      <c r="X192" s="5">
        <f t="shared" si="403"/>
        <v>1.323239727734297E-2</v>
      </c>
      <c r="Y192" s="5">
        <f t="shared" si="404"/>
        <v>1.1372474732439453E-2</v>
      </c>
      <c r="Z192" s="5">
        <f t="shared" si="405"/>
        <v>6.5328724983956601E-2</v>
      </c>
      <c r="AA192" s="5">
        <f t="shared" si="406"/>
        <v>5.5052865451373306E-2</v>
      </c>
      <c r="AB192" s="5">
        <f t="shared" si="407"/>
        <v>2.3196671870997939E-2</v>
      </c>
      <c r="AC192" s="5">
        <f t="shared" si="408"/>
        <v>5.8990541058461096E-4</v>
      </c>
      <c r="AD192" s="5">
        <f t="shared" si="409"/>
        <v>1.6218393798371812E-3</v>
      </c>
      <c r="AE192" s="5">
        <f t="shared" si="410"/>
        <v>2.787752964287842E-3</v>
      </c>
      <c r="AF192" s="5">
        <f t="shared" si="411"/>
        <v>2.3959112987735716E-3</v>
      </c>
      <c r="AG192" s="5">
        <f t="shared" si="412"/>
        <v>1.3727641401820557E-3</v>
      </c>
      <c r="AH192" s="5">
        <f t="shared" si="413"/>
        <v>2.807311701012177E-2</v>
      </c>
      <c r="AI192" s="5">
        <f t="shared" si="414"/>
        <v>2.3657365637220651E-2</v>
      </c>
      <c r="AJ192" s="5">
        <f t="shared" si="415"/>
        <v>9.9680941858248037E-3</v>
      </c>
      <c r="AK192" s="5">
        <f t="shared" si="416"/>
        <v>2.8000554026507063E-3</v>
      </c>
      <c r="AL192" s="5">
        <f t="shared" si="417"/>
        <v>3.4179410035636581E-5</v>
      </c>
      <c r="AM192" s="5">
        <f t="shared" si="418"/>
        <v>2.7334654146041307E-4</v>
      </c>
      <c r="AN192" s="5">
        <f t="shared" si="419"/>
        <v>4.6985086236504917E-4</v>
      </c>
      <c r="AO192" s="5">
        <f t="shared" si="420"/>
        <v>4.0380944950999404E-4</v>
      </c>
      <c r="AP192" s="5">
        <f t="shared" si="421"/>
        <v>2.3136713451692951E-4</v>
      </c>
      <c r="AQ192" s="5">
        <f t="shared" si="422"/>
        <v>9.9423288012821803E-5</v>
      </c>
      <c r="AR192" s="5">
        <f t="shared" si="423"/>
        <v>9.6508835751198882E-3</v>
      </c>
      <c r="AS192" s="5">
        <f t="shared" si="424"/>
        <v>8.1328511321539232E-3</v>
      </c>
      <c r="AT192" s="5">
        <f t="shared" si="425"/>
        <v>3.4267985424824539E-3</v>
      </c>
      <c r="AU192" s="5">
        <f t="shared" si="426"/>
        <v>9.6259381119397081E-4</v>
      </c>
      <c r="AV192" s="5">
        <f t="shared" si="427"/>
        <v>2.0279573642758387E-4</v>
      </c>
      <c r="AW192" s="5">
        <f t="shared" si="428"/>
        <v>1.3752582304612718E-6</v>
      </c>
      <c r="AX192" s="5">
        <f t="shared" si="429"/>
        <v>3.8391765062800884E-5</v>
      </c>
      <c r="AY192" s="5">
        <f t="shared" si="430"/>
        <v>6.599097184877219E-5</v>
      </c>
      <c r="AZ192" s="5">
        <f t="shared" si="431"/>
        <v>5.6715396627660763E-5</v>
      </c>
      <c r="BA192" s="5">
        <f t="shared" si="432"/>
        <v>3.2495719990347161E-5</v>
      </c>
      <c r="BB192" s="5">
        <f t="shared" si="433"/>
        <v>1.3964089301317306E-5</v>
      </c>
      <c r="BC192" s="5">
        <f t="shared" si="434"/>
        <v>4.8005285637145566E-6</v>
      </c>
      <c r="BD192" s="5">
        <f t="shared" si="435"/>
        <v>2.7647907707973639E-3</v>
      </c>
      <c r="BE192" s="5">
        <f t="shared" si="436"/>
        <v>2.3299039487344277E-3</v>
      </c>
      <c r="BF192" s="5">
        <f t="shared" si="437"/>
        <v>9.8171125057009627E-4</v>
      </c>
      <c r="BG192" s="5">
        <f t="shared" si="438"/>
        <v>2.7576443799164676E-4</v>
      </c>
      <c r="BH192" s="5">
        <f t="shared" si="439"/>
        <v>5.8097041174292013E-5</v>
      </c>
      <c r="BI192" s="5">
        <f t="shared" si="440"/>
        <v>9.7917373764042023E-6</v>
      </c>
      <c r="BJ192" s="8">
        <f t="shared" si="441"/>
        <v>0.18172557968622197</v>
      </c>
      <c r="BK192" s="8">
        <f t="shared" si="442"/>
        <v>0.23667276132263967</v>
      </c>
      <c r="BL192" s="8">
        <f t="shared" si="443"/>
        <v>0.51431531349367821</v>
      </c>
      <c r="BM192" s="8">
        <f t="shared" si="444"/>
        <v>0.46986311932553892</v>
      </c>
      <c r="BN192" s="8">
        <f t="shared" si="445"/>
        <v>0.52811464444733924</v>
      </c>
    </row>
    <row r="193" spans="1:66" x14ac:dyDescent="0.25">
      <c r="A193" t="s">
        <v>341</v>
      </c>
      <c r="B193" t="s">
        <v>145</v>
      </c>
      <c r="C193" t="s">
        <v>132</v>
      </c>
      <c r="D193" t="s">
        <v>355</v>
      </c>
      <c r="E193">
        <f>VLOOKUP(A193,home!$A$2:$E$405,3,FALSE)</f>
        <v>1.3889</v>
      </c>
      <c r="F193">
        <f>VLOOKUP(B193,home!$B$2:$E$405,3,FALSE)</f>
        <v>0.72</v>
      </c>
      <c r="G193">
        <f>VLOOKUP(C193,away!$B$2:$E$405,4,FALSE)</f>
        <v>0.1343</v>
      </c>
      <c r="H193">
        <f>VLOOKUP(A193,away!$A$2:$E$405,3,FALSE)</f>
        <v>1.3889</v>
      </c>
      <c r="I193">
        <f>VLOOKUP(C193,away!$B$2:$E$405,3,FALSE)</f>
        <v>0.96</v>
      </c>
      <c r="J193">
        <f>VLOOKUP(B193,home!$B$2:$E$405,4,FALSE)</f>
        <v>1.2090000000000001</v>
      </c>
      <c r="K193" s="3">
        <f t="shared" si="390"/>
        <v>0.1343010744</v>
      </c>
      <c r="L193" s="3">
        <f t="shared" si="391"/>
        <v>1.612012896</v>
      </c>
      <c r="M193" s="5">
        <f t="shared" si="392"/>
        <v>0.17441566131866579</v>
      </c>
      <c r="N193" s="5">
        <f t="shared" si="393"/>
        <v>2.342421070728334E-2</v>
      </c>
      <c r="O193" s="5">
        <f t="shared" si="394"/>
        <v>0.2811602953100576</v>
      </c>
      <c r="P193" s="5">
        <f t="shared" si="395"/>
        <v>3.776012973876202E-2</v>
      </c>
      <c r="Q193" s="5">
        <f t="shared" si="396"/>
        <v>1.572948332480068E-3</v>
      </c>
      <c r="R193" s="5">
        <f t="shared" si="397"/>
        <v>0.22661701094149064</v>
      </c>
      <c r="S193" s="5">
        <f t="shared" si="398"/>
        <v>2.0437204249724528E-3</v>
      </c>
      <c r="T193" s="5">
        <f t="shared" si="399"/>
        <v>2.5356129966995649E-3</v>
      </c>
      <c r="U193" s="5">
        <f t="shared" si="400"/>
        <v>3.0434908046758753E-2</v>
      </c>
      <c r="V193" s="5">
        <f t="shared" si="401"/>
        <v>4.9161709328462123E-5</v>
      </c>
      <c r="W193" s="5">
        <f t="shared" si="402"/>
        <v>7.0416217009253867E-5</v>
      </c>
      <c r="X193" s="5">
        <f t="shared" si="403"/>
        <v>1.1351184990645177E-4</v>
      </c>
      <c r="Y193" s="5">
        <f t="shared" si="404"/>
        <v>9.1491282949008348E-5</v>
      </c>
      <c r="Z193" s="5">
        <f t="shared" si="405"/>
        <v>0.12176984803021869</v>
      </c>
      <c r="AA193" s="5">
        <f t="shared" si="406"/>
        <v>1.6353821419983094E-2</v>
      </c>
      <c r="AB193" s="5">
        <f t="shared" si="407"/>
        <v>1.0981678936247314E-3</v>
      </c>
      <c r="AC193" s="5">
        <f t="shared" si="408"/>
        <v>6.6520421259303925E-7</v>
      </c>
      <c r="AD193" s="5">
        <f t="shared" si="409"/>
        <v>2.3642433998815865E-6</v>
      </c>
      <c r="AE193" s="5">
        <f t="shared" si="410"/>
        <v>3.8111908498920017E-6</v>
      </c>
      <c r="AF193" s="5">
        <f t="shared" si="411"/>
        <v>3.0718443995715543E-6</v>
      </c>
      <c r="AG193" s="5">
        <f t="shared" si="412"/>
        <v>1.6506175955382408E-6</v>
      </c>
      <c r="AH193" s="5">
        <f t="shared" si="413"/>
        <v>4.9073641342168184E-2</v>
      </c>
      <c r="AI193" s="5">
        <f t="shared" si="414"/>
        <v>6.5906427569734456E-3</v>
      </c>
      <c r="AJ193" s="5">
        <f t="shared" si="415"/>
        <v>4.425652016240559E-4</v>
      </c>
      <c r="AK193" s="5">
        <f t="shared" si="416"/>
        <v>1.9812327356721113E-5</v>
      </c>
      <c r="AL193" s="5">
        <f t="shared" si="417"/>
        <v>5.7605371399285185E-9</v>
      </c>
      <c r="AM193" s="5">
        <f t="shared" si="418"/>
        <v>6.3504085749441254E-8</v>
      </c>
      <c r="AN193" s="5">
        <f t="shared" si="419"/>
        <v>1.0236940517678913E-7</v>
      </c>
      <c r="AO193" s="5">
        <f t="shared" si="420"/>
        <v>8.2510400650416639E-8</v>
      </c>
      <c r="AP193" s="5">
        <f t="shared" si="421"/>
        <v>4.4335943300866135E-8</v>
      </c>
      <c r="AQ193" s="5">
        <f t="shared" si="422"/>
        <v>1.7867528089330255E-8</v>
      </c>
      <c r="AR193" s="5">
        <f t="shared" si="423"/>
        <v>1.582146853945076E-2</v>
      </c>
      <c r="AS193" s="5">
        <f t="shared" si="424"/>
        <v>2.1248402234340358E-3</v>
      </c>
      <c r="AT193" s="5">
        <f t="shared" si="425"/>
        <v>1.4268416246776354E-4</v>
      </c>
      <c r="AU193" s="5">
        <f t="shared" si="426"/>
        <v>6.3875454397616E-6</v>
      </c>
      <c r="AV193" s="5">
        <f t="shared" si="427"/>
        <v>2.1446355383470078E-7</v>
      </c>
      <c r="AW193" s="5">
        <f t="shared" si="428"/>
        <v>3.4642440446911089E-11</v>
      </c>
      <c r="AX193" s="5">
        <f t="shared" si="429"/>
        <v>1.4214444908232798E-9</v>
      </c>
      <c r="AY193" s="5">
        <f t="shared" si="430"/>
        <v>2.2913868501552801E-9</v>
      </c>
      <c r="AZ193" s="5">
        <f t="shared" si="431"/>
        <v>1.8468725760875662E-9</v>
      </c>
      <c r="BA193" s="5">
        <f t="shared" si="432"/>
        <v>9.9239413664063275E-10</v>
      </c>
      <c r="BB193" s="5">
        <f t="shared" si="433"/>
        <v>3.9993803654487157E-10</v>
      </c>
      <c r="BC193" s="5">
        <f t="shared" si="434"/>
        <v>1.2894105450225034E-10</v>
      </c>
      <c r="BD193" s="5">
        <f t="shared" si="435"/>
        <v>4.250735219875487E-3</v>
      </c>
      <c r="BE193" s="5">
        <f t="shared" si="436"/>
        <v>5.7087830701919818E-4</v>
      </c>
      <c r="BF193" s="5">
        <f t="shared" si="437"/>
        <v>3.8334784992165687E-5</v>
      </c>
      <c r="BG193" s="5">
        <f t="shared" si="438"/>
        <v>1.7161342704469494E-6</v>
      </c>
      <c r="BH193" s="5">
        <f t="shared" si="439"/>
        <v>5.761966908392135E-8</v>
      </c>
      <c r="BI193" s="5">
        <f t="shared" si="440"/>
        <v>1.5476766929086221E-9</v>
      </c>
      <c r="BJ193" s="8">
        <f t="shared" si="441"/>
        <v>2.7819406950912687E-2</v>
      </c>
      <c r="BK193" s="8">
        <f t="shared" si="442"/>
        <v>0.2142693464478653</v>
      </c>
      <c r="BL193" s="8">
        <f t="shared" si="443"/>
        <v>0.63474818378788633</v>
      </c>
      <c r="BM193" s="8">
        <f t="shared" si="444"/>
        <v>0.25365652661139931</v>
      </c>
      <c r="BN193" s="8">
        <f t="shared" si="445"/>
        <v>0.74495025634873946</v>
      </c>
    </row>
    <row r="194" spans="1:66" x14ac:dyDescent="0.25">
      <c r="A194" t="s">
        <v>341</v>
      </c>
      <c r="B194" t="s">
        <v>134</v>
      </c>
      <c r="C194" t="s">
        <v>130</v>
      </c>
      <c r="D194" t="s">
        <v>355</v>
      </c>
      <c r="E194">
        <f>VLOOKUP(A194,home!$A$2:$E$405,3,FALSE)</f>
        <v>1.3889</v>
      </c>
      <c r="F194">
        <f>VLOOKUP(B194,home!$B$2:$E$405,3,FALSE)</f>
        <v>0.51429999999999998</v>
      </c>
      <c r="G194">
        <f>VLOOKUP(C194,away!$B$2:$E$405,4,FALSE)</f>
        <v>0.5373</v>
      </c>
      <c r="H194">
        <f>VLOOKUP(A194,away!$A$2:$E$405,3,FALSE)</f>
        <v>1.3889</v>
      </c>
      <c r="I194">
        <f>VLOOKUP(C194,away!$B$2:$E$405,3,FALSE)</f>
        <v>1.08</v>
      </c>
      <c r="J194">
        <f>VLOOKUP(B194,home!$B$2:$E$405,4,FALSE)</f>
        <v>1.6120000000000001</v>
      </c>
      <c r="K194" s="3">
        <f t="shared" si="390"/>
        <v>0.38379944537099997</v>
      </c>
      <c r="L194" s="3">
        <f t="shared" si="391"/>
        <v>2.4180193440000002</v>
      </c>
      <c r="M194" s="5">
        <f t="shared" si="392"/>
        <v>6.0699562448400073E-2</v>
      </c>
      <c r="N194" s="5">
        <f t="shared" si="393"/>
        <v>2.3296458401958323E-2</v>
      </c>
      <c r="O194" s="5">
        <f t="shared" si="394"/>
        <v>0.1467727161725674</v>
      </c>
      <c r="P194" s="5">
        <f t="shared" si="395"/>
        <v>5.6331287062626564E-2</v>
      </c>
      <c r="Q194" s="5">
        <f t="shared" si="396"/>
        <v>4.4705839068900875E-3</v>
      </c>
      <c r="R194" s="5">
        <f t="shared" si="397"/>
        <v>0.17744963343834483</v>
      </c>
      <c r="S194" s="5">
        <f t="shared" si="398"/>
        <v>1.306934421821223E-2</v>
      </c>
      <c r="T194" s="5">
        <f t="shared" si="399"/>
        <v>1.0809958365835329E-2</v>
      </c>
      <c r="U194" s="5">
        <f t="shared" si="400"/>
        <v>6.8105070894924E-2</v>
      </c>
      <c r="V194" s="5">
        <f t="shared" si="401"/>
        <v>1.3476446784791484E-3</v>
      </c>
      <c r="W194" s="5">
        <f t="shared" si="402"/>
        <v>5.7193587464964468E-4</v>
      </c>
      <c r="X194" s="5">
        <f t="shared" si="403"/>
        <v>1.3829520084304003E-3</v>
      </c>
      <c r="Y194" s="5">
        <f t="shared" si="404"/>
        <v>1.6720023541041799E-3</v>
      </c>
      <c r="Z194" s="5">
        <f t="shared" si="405"/>
        <v>0.14302554874654236</v>
      </c>
      <c r="AA194" s="5">
        <f t="shared" si="406"/>
        <v>5.4893126282805876E-2</v>
      </c>
      <c r="AB194" s="5">
        <f t="shared" si="407"/>
        <v>1.0533975711010576E-2</v>
      </c>
      <c r="AC194" s="5">
        <f t="shared" si="408"/>
        <v>7.8166295789162366E-5</v>
      </c>
      <c r="AD194" s="5">
        <f t="shared" si="409"/>
        <v>5.4877167869577847E-5</v>
      </c>
      <c r="AE194" s="5">
        <f t="shared" si="410"/>
        <v>1.3269405345257452E-4</v>
      </c>
      <c r="AF194" s="5">
        <f t="shared" si="411"/>
        <v>1.6042839404104762E-4</v>
      </c>
      <c r="AG194" s="5">
        <f t="shared" si="412"/>
        <v>1.2930632003936918E-4</v>
      </c>
      <c r="AH194" s="5">
        <f t="shared" si="413"/>
        <v>8.6459635888838593E-2</v>
      </c>
      <c r="AI194" s="5">
        <f t="shared" si="414"/>
        <v>3.3183160301114852E-2</v>
      </c>
      <c r="AJ194" s="5">
        <f t="shared" si="415"/>
        <v>6.3678392596124315E-3</v>
      </c>
      <c r="AK194" s="5">
        <f t="shared" si="416"/>
        <v>8.1465772535031019E-4</v>
      </c>
      <c r="AL194" s="5">
        <f t="shared" si="417"/>
        <v>2.9016407164151133E-6</v>
      </c>
      <c r="AM194" s="5">
        <f t="shared" si="418"/>
        <v>4.2123653183750512E-6</v>
      </c>
      <c r="AN194" s="5">
        <f t="shared" si="419"/>
        <v>1.0185580823825594E-5</v>
      </c>
      <c r="AO194" s="5">
        <f t="shared" si="420"/>
        <v>1.2314465730942873E-5</v>
      </c>
      <c r="AP194" s="5">
        <f t="shared" si="421"/>
        <v>9.9255387828149892E-6</v>
      </c>
      <c r="AQ194" s="5">
        <f t="shared" si="422"/>
        <v>6.0000361941172149E-6</v>
      </c>
      <c r="AR194" s="5">
        <f t="shared" si="423"/>
        <v>4.1812214410881676E-2</v>
      </c>
      <c r="AS194" s="5">
        <f t="shared" si="424"/>
        <v>1.6047504700629718E-2</v>
      </c>
      <c r="AT194" s="5">
        <f t="shared" si="425"/>
        <v>3.0795117018450999E-3</v>
      </c>
      <c r="AU194" s="5">
        <f t="shared" si="426"/>
        <v>3.9397162772721793E-4</v>
      </c>
      <c r="AV194" s="5">
        <f t="shared" si="427"/>
        <v>3.7801523053404076E-5</v>
      </c>
      <c r="AW194" s="5">
        <f t="shared" si="428"/>
        <v>7.4800628957459478E-8</v>
      </c>
      <c r="AX194" s="5">
        <f t="shared" si="429"/>
        <v>2.6945057881539648E-7</v>
      </c>
      <c r="AY194" s="5">
        <f t="shared" si="430"/>
        <v>6.5153671182762541E-7</v>
      </c>
      <c r="AZ194" s="5">
        <f t="shared" si="431"/>
        <v>7.8771418626267614E-7</v>
      </c>
      <c r="BA194" s="5">
        <f t="shared" si="432"/>
        <v>6.3490271330879004E-7</v>
      </c>
      <c r="BB194" s="5">
        <f t="shared" si="433"/>
        <v>3.838017605846851E-7</v>
      </c>
      <c r="BC194" s="5">
        <f t="shared" si="434"/>
        <v>1.856080162710051E-7</v>
      </c>
      <c r="BD194" s="5">
        <f t="shared" si="435"/>
        <v>1.6850457210164569E-2</v>
      </c>
      <c r="BE194" s="5">
        <f t="shared" si="436"/>
        <v>6.4671961315089293E-3</v>
      </c>
      <c r="BF194" s="5">
        <f t="shared" si="437"/>
        <v>1.2410531441893015E-3</v>
      </c>
      <c r="BG194" s="5">
        <f t="shared" si="438"/>
        <v>1.5877183613859655E-4</v>
      </c>
      <c r="BH194" s="5">
        <f t="shared" si="439"/>
        <v>1.5234135662632161E-5</v>
      </c>
      <c r="BI194" s="5">
        <f t="shared" si="440"/>
        <v>1.1693705636049599E-6</v>
      </c>
      <c r="BJ194" s="8">
        <f t="shared" si="441"/>
        <v>4.2726747848087679E-2</v>
      </c>
      <c r="BK194" s="8">
        <f t="shared" si="442"/>
        <v>0.13152955788093543</v>
      </c>
      <c r="BL194" s="8">
        <f t="shared" si="443"/>
        <v>0.6706847014669336</v>
      </c>
      <c r="BM194" s="8">
        <f t="shared" si="444"/>
        <v>0.51894573777562891</v>
      </c>
      <c r="BN194" s="8">
        <f t="shared" si="445"/>
        <v>0.46902024143078724</v>
      </c>
    </row>
    <row r="195" spans="1:66" x14ac:dyDescent="0.25">
      <c r="A195" t="s">
        <v>341</v>
      </c>
      <c r="B195" t="s">
        <v>137</v>
      </c>
      <c r="C195" t="s">
        <v>144</v>
      </c>
      <c r="D195" t="s">
        <v>355</v>
      </c>
      <c r="E195">
        <f>VLOOKUP(A195,home!$A$2:$E$405,3,FALSE)</f>
        <v>1.3889</v>
      </c>
      <c r="F195">
        <f>VLOOKUP(B195,home!$B$2:$E$405,3,FALSE)</f>
        <v>0.82289999999999996</v>
      </c>
      <c r="G195">
        <f>VLOOKUP(C195,away!$B$2:$E$405,4,FALSE)</f>
        <v>2.1877</v>
      </c>
      <c r="H195">
        <f>VLOOKUP(A195,away!$A$2:$E$405,3,FALSE)</f>
        <v>1.3889</v>
      </c>
      <c r="I195">
        <f>VLOOKUP(C195,away!$B$2:$E$405,3,FALSE)</f>
        <v>0.92569999999999997</v>
      </c>
      <c r="J195">
        <f>VLOOKUP(B195,home!$B$2:$E$405,4,FALSE)</f>
        <v>0.46060000000000001</v>
      </c>
      <c r="K195" s="3">
        <f t="shared" si="390"/>
        <v>2.5003787945369997</v>
      </c>
      <c r="L195" s="3">
        <f t="shared" si="391"/>
        <v>0.59219559863799998</v>
      </c>
      <c r="M195" s="5">
        <f t="shared" si="392"/>
        <v>4.5384965136551984E-2</v>
      </c>
      <c r="N195" s="5">
        <f t="shared" si="393"/>
        <v>0.11347960441823561</v>
      </c>
      <c r="O195" s="5">
        <f t="shared" si="394"/>
        <v>2.6876776598205157E-2</v>
      </c>
      <c r="P195" s="5">
        <f t="shared" si="395"/>
        <v>6.7202122271660461E-2</v>
      </c>
      <c r="Q195" s="5">
        <f t="shared" si="396"/>
        <v>0.14187099824990179</v>
      </c>
      <c r="R195" s="5">
        <f t="shared" si="397"/>
        <v>7.9581544035169441E-3</v>
      </c>
      <c r="S195" s="5">
        <f t="shared" si="398"/>
        <v>2.487676934546118E-2</v>
      </c>
      <c r="T195" s="5">
        <f t="shared" si="399"/>
        <v>8.401538073797124E-2</v>
      </c>
      <c r="U195" s="5">
        <f t="shared" si="400"/>
        <v>1.9898400514205015E-2</v>
      </c>
      <c r="V195" s="5">
        <f t="shared" si="401"/>
        <v>4.0928181838966946E-3</v>
      </c>
      <c r="W195" s="5">
        <f t="shared" si="402"/>
        <v>0.11824374519461674</v>
      </c>
      <c r="X195" s="5">
        <f t="shared" si="403"/>
        <v>7.0023425470725195E-2</v>
      </c>
      <c r="Y195" s="5">
        <f t="shared" si="404"/>
        <v>2.0733782182659737E-2</v>
      </c>
      <c r="Z195" s="5">
        <f t="shared" si="405"/>
        <v>1.5709280036814513E-3</v>
      </c>
      <c r="AA195" s="5">
        <f t="shared" si="406"/>
        <v>3.9279150681494433E-3</v>
      </c>
      <c r="AB195" s="5">
        <f t="shared" si="407"/>
        <v>4.910637771571612E-3</v>
      </c>
      <c r="AC195" s="5">
        <f t="shared" si="408"/>
        <v>3.7876814932317934E-4</v>
      </c>
      <c r="AD195" s="5">
        <f t="shared" si="409"/>
        <v>7.3913538267814008E-2</v>
      </c>
      <c r="AE195" s="5">
        <f t="shared" si="410"/>
        <v>4.3771272041960838E-2</v>
      </c>
      <c r="AF195" s="5">
        <f t="shared" si="411"/>
        <v>1.2960577325017871E-2</v>
      </c>
      <c r="AG195" s="5">
        <f t="shared" si="412"/>
        <v>2.5583989492276829E-3</v>
      </c>
      <c r="AH195" s="5">
        <f t="shared" si="413"/>
        <v>2.3257416238933374E-4</v>
      </c>
      <c r="AI195" s="5">
        <f t="shared" si="414"/>
        <v>5.8152350379549471E-4</v>
      </c>
      <c r="AJ195" s="5">
        <f t="shared" si="415"/>
        <v>7.2701451870755597E-4</v>
      </c>
      <c r="AK195" s="5">
        <f t="shared" si="416"/>
        <v>6.059372286322985E-4</v>
      </c>
      <c r="AL195" s="5">
        <f t="shared" si="417"/>
        <v>2.2433881711127975E-5</v>
      </c>
      <c r="AM195" s="5">
        <f t="shared" si="418"/>
        <v>3.6962368742808248E-2</v>
      </c>
      <c r="AN195" s="5">
        <f t="shared" si="419"/>
        <v>2.188895208472583E-2</v>
      </c>
      <c r="AO195" s="5">
        <f t="shared" si="420"/>
        <v>6.4812705416863537E-3</v>
      </c>
      <c r="AP195" s="5">
        <f t="shared" si="421"/>
        <v>1.2793932961229287E-3</v>
      </c>
      <c r="AQ195" s="5">
        <f t="shared" si="422"/>
        <v>1.8941276972274035E-4</v>
      </c>
      <c r="AR195" s="5">
        <f t="shared" si="423"/>
        <v>2.754587906477659E-5</v>
      </c>
      <c r="AS195" s="5">
        <f t="shared" si="424"/>
        <v>6.8875131890448074E-5</v>
      </c>
      <c r="AT195" s="5">
        <f t="shared" si="425"/>
        <v>8.6106959624907727E-5</v>
      </c>
      <c r="AU195" s="5">
        <f t="shared" si="426"/>
        <v>7.1766671969390955E-5</v>
      </c>
      <c r="AV195" s="5">
        <f t="shared" si="427"/>
        <v>4.4860966186689521E-5</v>
      </c>
      <c r="AW195" s="5">
        <f t="shared" si="428"/>
        <v>9.2272631674583065E-7</v>
      </c>
      <c r="AX195" s="5">
        <f t="shared" si="429"/>
        <v>1.5403320500062477E-2</v>
      </c>
      <c r="AY195" s="5">
        <f t="shared" si="430"/>
        <v>9.1217786045474751E-3</v>
      </c>
      <c r="AZ195" s="5">
        <f t="shared" si="431"/>
        <v>2.7009385706816456E-3</v>
      </c>
      <c r="BA195" s="5">
        <f t="shared" si="432"/>
        <v>5.3316131124976054E-4</v>
      </c>
      <c r="BB195" s="5">
        <f t="shared" si="433"/>
        <v>7.8933945471543218E-5</v>
      </c>
      <c r="BC195" s="5">
        <f t="shared" si="434"/>
        <v>9.3488670182759582E-6</v>
      </c>
      <c r="BD195" s="5">
        <f t="shared" si="435"/>
        <v>2.7187580571292199E-6</v>
      </c>
      <c r="BE195" s="5">
        <f t="shared" si="436"/>
        <v>6.7979249935225152E-6</v>
      </c>
      <c r="BF195" s="5">
        <f t="shared" si="437"/>
        <v>8.4986937503283862E-6</v>
      </c>
      <c r="BG195" s="5">
        <f t="shared" si="438"/>
        <v>7.0833178781950728E-6</v>
      </c>
      <c r="BH195" s="5">
        <f t="shared" si="439"/>
        <v>4.4277444544009452E-6</v>
      </c>
      <c r="BI195" s="5">
        <f t="shared" si="440"/>
        <v>2.2142076682825848E-6</v>
      </c>
      <c r="BJ195" s="8">
        <f t="shared" si="441"/>
        <v>0.77621960207222807</v>
      </c>
      <c r="BK195" s="8">
        <f t="shared" si="442"/>
        <v>0.15107965557315209</v>
      </c>
      <c r="BL195" s="8">
        <f t="shared" si="443"/>
        <v>6.6049830024710973E-2</v>
      </c>
      <c r="BM195" s="8">
        <f t="shared" si="444"/>
        <v>0.5830265387174699</v>
      </c>
      <c r="BN195" s="8">
        <f t="shared" si="445"/>
        <v>0.40277262107807194</v>
      </c>
    </row>
    <row r="196" spans="1:66" x14ac:dyDescent="0.25">
      <c r="A196" t="s">
        <v>341</v>
      </c>
      <c r="B196" t="s">
        <v>141</v>
      </c>
      <c r="C196" t="s">
        <v>142</v>
      </c>
      <c r="D196" t="s">
        <v>355</v>
      </c>
      <c r="E196">
        <f>VLOOKUP(A196,home!$A$2:$E$405,3,FALSE)</f>
        <v>1.3889</v>
      </c>
      <c r="F196">
        <f>VLOOKUP(B196,home!$B$2:$E$405,3,FALSE)</f>
        <v>1.32</v>
      </c>
      <c r="G196">
        <f>VLOOKUP(C196,away!$B$2:$E$405,4,FALSE)</f>
        <v>0.69089999999999996</v>
      </c>
      <c r="H196">
        <f>VLOOKUP(A196,away!$A$2:$E$405,3,FALSE)</f>
        <v>1.3889</v>
      </c>
      <c r="I196">
        <f>VLOOKUP(C196,away!$B$2:$E$405,3,FALSE)</f>
        <v>0.82289999999999996</v>
      </c>
      <c r="J196">
        <f>VLOOKUP(B196,home!$B$2:$E$405,4,FALSE)</f>
        <v>0.1343</v>
      </c>
      <c r="K196" s="3">
        <f t="shared" si="390"/>
        <v>1.2666601332</v>
      </c>
      <c r="L196" s="3">
        <f t="shared" si="391"/>
        <v>0.15349493628299998</v>
      </c>
      <c r="M196" s="5">
        <f t="shared" si="392"/>
        <v>0.24167653733544558</v>
      </c>
      <c r="N196" s="5">
        <f t="shared" si="393"/>
        <v>0.3061220349726303</v>
      </c>
      <c r="O196" s="5">
        <f t="shared" si="394"/>
        <v>3.7096124699400282E-2</v>
      </c>
      <c r="P196" s="5">
        <f t="shared" si="395"/>
        <v>4.6988182252946174E-2</v>
      </c>
      <c r="Q196" s="5">
        <f t="shared" si="396"/>
        <v>0.19387628879694349</v>
      </c>
      <c r="R196" s="5">
        <f t="shared" si="397"/>
        <v>2.847033648540334E-3</v>
      </c>
      <c r="S196" s="5">
        <f t="shared" si="398"/>
        <v>2.2839300990682735E-3</v>
      </c>
      <c r="T196" s="5">
        <f t="shared" si="399"/>
        <v>2.9759028595671342E-2</v>
      </c>
      <c r="U196" s="5">
        <f t="shared" si="400"/>
        <v>3.6062240204849812E-3</v>
      </c>
      <c r="V196" s="5">
        <f t="shared" si="401"/>
        <v>4.9339466954567891E-5</v>
      </c>
      <c r="W196" s="5">
        <f t="shared" si="402"/>
        <v>8.1858455263952717E-2</v>
      </c>
      <c r="X196" s="5">
        <f t="shared" si="403"/>
        <v>1.2564858374965227E-2</v>
      </c>
      <c r="Y196" s="5">
        <f t="shared" si="404"/>
        <v>9.6432106783510296E-4</v>
      </c>
      <c r="Z196" s="5">
        <f t="shared" si="405"/>
        <v>1.4566841615941853E-4</v>
      </c>
      <c r="AA196" s="5">
        <f t="shared" si="406"/>
        <v>1.8451237541552211E-4</v>
      </c>
      <c r="AB196" s="5">
        <f t="shared" si="407"/>
        <v>1.1685723501043683E-4</v>
      </c>
      <c r="AC196" s="5">
        <f t="shared" si="408"/>
        <v>5.9955444244949663E-7</v>
      </c>
      <c r="AD196" s="5">
        <f t="shared" si="409"/>
        <v>2.5921710462046128E-2</v>
      </c>
      <c r="AE196" s="5">
        <f t="shared" si="410"/>
        <v>3.9788512957181447E-3</v>
      </c>
      <c r="AF196" s="5">
        <f t="shared" si="411"/>
        <v>3.0536676305789422E-4</v>
      </c>
      <c r="AG196" s="5">
        <f t="shared" si="412"/>
        <v>1.5624083946172477E-5</v>
      </c>
      <c r="AH196" s="5">
        <f t="shared" si="413"/>
        <v>5.5898410642088658E-6</v>
      </c>
      <c r="AI196" s="5">
        <f t="shared" si="414"/>
        <v>7.0804288269576311E-6</v>
      </c>
      <c r="AJ196" s="5">
        <f t="shared" si="415"/>
        <v>4.4842484605336369E-6</v>
      </c>
      <c r="AK196" s="5">
        <f t="shared" si="416"/>
        <v>1.8933395841071443E-6</v>
      </c>
      <c r="AL196" s="5">
        <f t="shared" si="417"/>
        <v>4.6627568771027146E-9</v>
      </c>
      <c r="AM196" s="5">
        <f t="shared" si="418"/>
        <v>6.5667994453254353E-3</v>
      </c>
      <c r="AN196" s="5">
        <f t="shared" si="419"/>
        <v>1.0079704624434674E-3</v>
      </c>
      <c r="AO196" s="5">
        <f t="shared" si="420"/>
        <v>7.735918095395301E-5</v>
      </c>
      <c r="AP196" s="5">
        <f t="shared" si="421"/>
        <v>3.9580808504773616E-6</v>
      </c>
      <c r="AQ196" s="5">
        <f t="shared" si="422"/>
        <v>1.518863419867462E-7</v>
      </c>
      <c r="AR196" s="5">
        <f t="shared" si="423"/>
        <v>1.7160245959656748E-7</v>
      </c>
      <c r="AS196" s="5">
        <f t="shared" si="424"/>
        <v>2.1736199433003579E-7</v>
      </c>
      <c r="AT196" s="5">
        <f t="shared" si="425"/>
        <v>1.3766188634535041E-7</v>
      </c>
      <c r="AU196" s="5">
        <f t="shared" si="426"/>
        <v>5.8123607764921615E-8</v>
      </c>
      <c r="AV196" s="5">
        <f t="shared" si="427"/>
        <v>1.8405714188395028E-8</v>
      </c>
      <c r="AW196" s="5">
        <f t="shared" si="428"/>
        <v>2.5182243859919914E-11</v>
      </c>
      <c r="AX196" s="5">
        <f t="shared" si="429"/>
        <v>1.3863171766855999E-3</v>
      </c>
      <c r="AY196" s="5">
        <f t="shared" si="430"/>
        <v>2.1279266670338459E-4</v>
      </c>
      <c r="AZ196" s="5">
        <f t="shared" si="431"/>
        <v>1.6331298408562834E-5</v>
      </c>
      <c r="BA196" s="5">
        <f t="shared" si="432"/>
        <v>8.3559053621367049E-7</v>
      </c>
      <c r="BB196" s="5">
        <f t="shared" si="433"/>
        <v>3.2064729028698773E-8</v>
      </c>
      <c r="BC196" s="5">
        <f t="shared" si="434"/>
        <v>9.8435470783835652E-10</v>
      </c>
      <c r="BD196" s="5">
        <f t="shared" si="435"/>
        <v>4.3900181002968643E-9</v>
      </c>
      <c r="BE196" s="5">
        <f t="shared" si="436"/>
        <v>5.560660911672437E-9</v>
      </c>
      <c r="BF196" s="5">
        <f t="shared" si="437"/>
        <v>3.5217337455295218E-9</v>
      </c>
      <c r="BG196" s="5">
        <f t="shared" si="438"/>
        <v>1.4869465784024532E-9</v>
      </c>
      <c r="BH196" s="5">
        <f t="shared" si="439"/>
        <v>4.7086398776513361E-10</v>
      </c>
      <c r="BI196" s="5">
        <f t="shared" si="440"/>
        <v>1.1928492829233344E-10</v>
      </c>
      <c r="BJ196" s="8">
        <f t="shared" si="441"/>
        <v>0.66463908851409947</v>
      </c>
      <c r="BK196" s="8">
        <f t="shared" si="442"/>
        <v>0.29121138603831731</v>
      </c>
      <c r="BL196" s="8">
        <f t="shared" si="443"/>
        <v>4.3870418541957848E-2</v>
      </c>
      <c r="BM196" s="8">
        <f t="shared" si="444"/>
        <v>0.17104756716310657</v>
      </c>
      <c r="BN196" s="8">
        <f t="shared" si="445"/>
        <v>0.82860620170590615</v>
      </c>
    </row>
    <row r="197" spans="1:66" x14ac:dyDescent="0.25">
      <c r="A197" t="s">
        <v>342</v>
      </c>
      <c r="B197" t="s">
        <v>320</v>
      </c>
      <c r="C197" t="s">
        <v>150</v>
      </c>
      <c r="D197" t="s">
        <v>355</v>
      </c>
      <c r="E197">
        <f>VLOOKUP(A197,home!$A$2:$E$405,3,FALSE)</f>
        <v>1.2082999999999999</v>
      </c>
      <c r="F197">
        <f>VLOOKUP(B197,home!$B$2:$E$405,3,FALSE)</f>
        <v>0</v>
      </c>
      <c r="G197">
        <f>VLOOKUP(C197,away!$B$2:$E$405,4,FALSE)</f>
        <v>1.3332999999999999</v>
      </c>
      <c r="H197">
        <f>VLOOKUP(A197,away!$A$2:$E$405,3,FALSE)</f>
        <v>1.2082999999999999</v>
      </c>
      <c r="I197">
        <f>VLOOKUP(C197,away!$B$2:$E$405,3,FALSE)</f>
        <v>2.069</v>
      </c>
      <c r="J197">
        <f>VLOOKUP(B197,home!$B$2:$E$405,4,FALSE)</f>
        <v>1.7778</v>
      </c>
      <c r="K197" s="3">
        <f t="shared" si="390"/>
        <v>0</v>
      </c>
      <c r="L197" s="3">
        <f t="shared" si="391"/>
        <v>4.4444514660599994</v>
      </c>
      <c r="M197" s="5">
        <f t="shared" si="392"/>
        <v>1.1743545998066617E-2</v>
      </c>
      <c r="N197" s="5">
        <f t="shared" si="393"/>
        <v>0</v>
      </c>
      <c r="O197" s="5">
        <f t="shared" si="394"/>
        <v>5.2193620227850207E-2</v>
      </c>
      <c r="P197" s="5">
        <f t="shared" si="395"/>
        <v>0</v>
      </c>
      <c r="Q197" s="5">
        <f t="shared" si="396"/>
        <v>0</v>
      </c>
      <c r="R197" s="5">
        <f t="shared" si="397"/>
        <v>0.11598600597032385</v>
      </c>
      <c r="S197" s="5">
        <f t="shared" si="398"/>
        <v>0</v>
      </c>
      <c r="T197" s="5">
        <f t="shared" si="399"/>
        <v>0</v>
      </c>
      <c r="U197" s="5">
        <f t="shared" si="400"/>
        <v>0</v>
      </c>
      <c r="V197" s="5">
        <f t="shared" si="401"/>
        <v>0</v>
      </c>
      <c r="W197" s="5">
        <f t="shared" si="402"/>
        <v>0</v>
      </c>
      <c r="X197" s="5">
        <f t="shared" si="403"/>
        <v>0</v>
      </c>
      <c r="Y197" s="5">
        <f t="shared" si="404"/>
        <v>0</v>
      </c>
      <c r="Z197" s="5">
        <f t="shared" si="405"/>
        <v>0.17183139142574991</v>
      </c>
      <c r="AA197" s="5">
        <f t="shared" si="406"/>
        <v>0</v>
      </c>
      <c r="AB197" s="5">
        <f t="shared" si="407"/>
        <v>0</v>
      </c>
      <c r="AC197" s="5">
        <f t="shared" si="408"/>
        <v>0</v>
      </c>
      <c r="AD197" s="5">
        <f t="shared" si="409"/>
        <v>0</v>
      </c>
      <c r="AE197" s="5">
        <f t="shared" si="410"/>
        <v>0</v>
      </c>
      <c r="AF197" s="5">
        <f t="shared" si="411"/>
        <v>0</v>
      </c>
      <c r="AG197" s="5">
        <f t="shared" si="412"/>
        <v>0</v>
      </c>
      <c r="AH197" s="5">
        <f t="shared" si="413"/>
        <v>0.19092406988432598</v>
      </c>
      <c r="AI197" s="5">
        <f t="shared" si="414"/>
        <v>0</v>
      </c>
      <c r="AJ197" s="5">
        <f t="shared" si="415"/>
        <v>0</v>
      </c>
      <c r="AK197" s="5">
        <f t="shared" si="416"/>
        <v>0</v>
      </c>
      <c r="AL197" s="5">
        <f t="shared" si="417"/>
        <v>0</v>
      </c>
      <c r="AM197" s="5">
        <f t="shared" si="418"/>
        <v>0</v>
      </c>
      <c r="AN197" s="5">
        <f t="shared" si="419"/>
        <v>0</v>
      </c>
      <c r="AO197" s="5">
        <f t="shared" si="420"/>
        <v>0</v>
      </c>
      <c r="AP197" s="5">
        <f t="shared" si="421"/>
        <v>0</v>
      </c>
      <c r="AQ197" s="5">
        <f t="shared" si="422"/>
        <v>0</v>
      </c>
      <c r="AR197" s="5">
        <f t="shared" si="423"/>
        <v>0.16971055246070685</v>
      </c>
      <c r="AS197" s="5">
        <f t="shared" si="424"/>
        <v>0</v>
      </c>
      <c r="AT197" s="5">
        <f t="shared" si="425"/>
        <v>0</v>
      </c>
      <c r="AU197" s="5">
        <f t="shared" si="426"/>
        <v>0</v>
      </c>
      <c r="AV197" s="5">
        <f t="shared" si="427"/>
        <v>0</v>
      </c>
      <c r="AW197" s="5">
        <f t="shared" si="428"/>
        <v>0</v>
      </c>
      <c r="AX197" s="5">
        <f t="shared" si="429"/>
        <v>0</v>
      </c>
      <c r="AY197" s="5">
        <f t="shared" si="430"/>
        <v>0</v>
      </c>
      <c r="AZ197" s="5">
        <f t="shared" si="431"/>
        <v>0</v>
      </c>
      <c r="BA197" s="5">
        <f t="shared" si="432"/>
        <v>0</v>
      </c>
      <c r="BB197" s="5">
        <f t="shared" si="433"/>
        <v>0</v>
      </c>
      <c r="BC197" s="5">
        <f t="shared" si="434"/>
        <v>0</v>
      </c>
      <c r="BD197" s="5">
        <f t="shared" si="435"/>
        <v>0.12571171894830679</v>
      </c>
      <c r="BE197" s="5">
        <f t="shared" si="436"/>
        <v>0</v>
      </c>
      <c r="BF197" s="5">
        <f t="shared" si="437"/>
        <v>0</v>
      </c>
      <c r="BG197" s="5">
        <f t="shared" si="438"/>
        <v>0</v>
      </c>
      <c r="BH197" s="5">
        <f t="shared" si="439"/>
        <v>0</v>
      </c>
      <c r="BI197" s="5">
        <f t="shared" si="440"/>
        <v>0</v>
      </c>
      <c r="BJ197" s="8">
        <f t="shared" si="441"/>
        <v>0</v>
      </c>
      <c r="BK197" s="8">
        <f t="shared" si="442"/>
        <v>1.1743545998066617E-2</v>
      </c>
      <c r="BL197" s="8">
        <f t="shared" si="443"/>
        <v>0.6545259674915137</v>
      </c>
      <c r="BM197" s="8">
        <f t="shared" si="444"/>
        <v>0.65817773271908953</v>
      </c>
      <c r="BN197" s="8">
        <f t="shared" si="445"/>
        <v>0.17992317219624068</v>
      </c>
    </row>
    <row r="198" spans="1:66" x14ac:dyDescent="0.25">
      <c r="A198" t="s">
        <v>352</v>
      </c>
      <c r="B198" t="s">
        <v>157</v>
      </c>
      <c r="C198" t="s">
        <v>158</v>
      </c>
      <c r="D198" t="s">
        <v>355</v>
      </c>
      <c r="E198">
        <f>VLOOKUP(A198,home!$A$2:$E$405,3,FALSE)</f>
        <v>1.1839</v>
      </c>
      <c r="F198">
        <f>VLOOKUP(B198,home!$B$2:$E$405,3,FALSE)</f>
        <v>0.56310000000000004</v>
      </c>
      <c r="G198">
        <f>VLOOKUP(C198,away!$B$2:$E$405,4,FALSE)</f>
        <v>1.1414</v>
      </c>
      <c r="H198">
        <f>VLOOKUP(A198,away!$A$2:$E$405,3,FALSE)</f>
        <v>1.1839</v>
      </c>
      <c r="I198">
        <f>VLOOKUP(C198,away!$B$2:$E$405,3,FALSE)</f>
        <v>0.84470000000000001</v>
      </c>
      <c r="J198">
        <f>VLOOKUP(B198,home!$B$2:$E$405,4,FALSE)</f>
        <v>1.1837</v>
      </c>
      <c r="K198" s="3">
        <f t="shared" si="390"/>
        <v>0.76091897832599997</v>
      </c>
      <c r="L198" s="3">
        <f t="shared" si="391"/>
        <v>1.183747738621</v>
      </c>
      <c r="M198" s="5">
        <f t="shared" si="392"/>
        <v>0.14303488649864765</v>
      </c>
      <c r="N198" s="5">
        <f t="shared" si="393"/>
        <v>0.10883795969952634</v>
      </c>
      <c r="O198" s="5">
        <f t="shared" si="394"/>
        <v>0.16931722343668557</v>
      </c>
      <c r="P198" s="5">
        <f t="shared" si="395"/>
        <v>0.12883668867043785</v>
      </c>
      <c r="Q198" s="5">
        <f t="shared" si="396"/>
        <v>4.1408434548824959E-2</v>
      </c>
      <c r="R198" s="5">
        <f t="shared" si="397"/>
        <v>0.10021444017638159</v>
      </c>
      <c r="S198" s="5">
        <f t="shared" si="398"/>
        <v>2.9011964762387293E-2</v>
      </c>
      <c r="T198" s="5">
        <f t="shared" si="399"/>
        <v>4.9017140757007235E-2</v>
      </c>
      <c r="U198" s="5">
        <f t="shared" si="400"/>
        <v>7.6255069432524331E-2</v>
      </c>
      <c r="V198" s="5">
        <f t="shared" si="401"/>
        <v>2.9035693966440882E-3</v>
      </c>
      <c r="W198" s="5">
        <f t="shared" si="402"/>
        <v>1.0502821236990314E-2</v>
      </c>
      <c r="X198" s="5">
        <f t="shared" si="403"/>
        <v>1.2432690888427899E-2</v>
      </c>
      <c r="Y198" s="5">
        <f t="shared" si="404"/>
        <v>7.3585848620752198E-3</v>
      </c>
      <c r="Z198" s="5">
        <f t="shared" si="405"/>
        <v>3.9542872311987061E-2</v>
      </c>
      <c r="AA198" s="5">
        <f t="shared" si="406"/>
        <v>3.0088921999712668E-2</v>
      </c>
      <c r="AB198" s="5">
        <f t="shared" si="407"/>
        <v>1.1447615893476031E-2</v>
      </c>
      <c r="AC198" s="5">
        <f t="shared" si="408"/>
        <v>1.6345936450614713E-4</v>
      </c>
      <c r="AD198" s="5">
        <f t="shared" si="409"/>
        <v>1.9979490012978205E-3</v>
      </c>
      <c r="AE198" s="5">
        <f t="shared" si="410"/>
        <v>2.3650676121663807E-3</v>
      </c>
      <c r="AF198" s="5">
        <f t="shared" si="411"/>
        <v>1.3998217187938611E-3</v>
      </c>
      <c r="AG198" s="5">
        <f t="shared" si="412"/>
        <v>5.5234526469826481E-4</v>
      </c>
      <c r="AH198" s="5">
        <f t="shared" si="413"/>
        <v>1.1702196419473409E-2</v>
      </c>
      <c r="AI198" s="5">
        <f t="shared" si="414"/>
        <v>8.9044233436758827E-3</v>
      </c>
      <c r="AJ198" s="5">
        <f t="shared" si="415"/>
        <v>3.3877723566260176E-3</v>
      </c>
      <c r="AK198" s="5">
        <f t="shared" si="416"/>
        <v>8.5927342680164516E-4</v>
      </c>
      <c r="AL198" s="5">
        <f t="shared" si="417"/>
        <v>5.8893501496490401E-6</v>
      </c>
      <c r="AM198" s="5">
        <f t="shared" si="418"/>
        <v>3.0405546256299801E-4</v>
      </c>
      <c r="AN198" s="5">
        <f t="shared" si="419"/>
        <v>3.5992496622431103E-4</v>
      </c>
      <c r="AO198" s="5">
        <f t="shared" si="420"/>
        <v>2.1303018242063406E-4</v>
      </c>
      <c r="AP198" s="5">
        <f t="shared" si="421"/>
        <v>8.4057998899481548E-5</v>
      </c>
      <c r="AQ198" s="5">
        <f t="shared" si="422"/>
        <v>2.4875866527566947E-5</v>
      </c>
      <c r="AR198" s="5">
        <f t="shared" si="423"/>
        <v>2.7704897096900824E-3</v>
      </c>
      <c r="AS198" s="5">
        <f t="shared" si="424"/>
        <v>2.1081181993600736E-3</v>
      </c>
      <c r="AT198" s="5">
        <f t="shared" si="425"/>
        <v>8.0205357322375682E-4</v>
      </c>
      <c r="AU198" s="5">
        <f t="shared" si="426"/>
        <v>2.0343259516671295E-4</v>
      </c>
      <c r="AV198" s="5">
        <f t="shared" si="427"/>
        <v>3.8698930618115482E-5</v>
      </c>
      <c r="AW198" s="5">
        <f t="shared" si="428"/>
        <v>1.4735417784261706E-7</v>
      </c>
      <c r="AX198" s="5">
        <f t="shared" si="429"/>
        <v>3.8560261987979288E-5</v>
      </c>
      <c r="AY198" s="5">
        <f t="shared" si="430"/>
        <v>4.5645622928903793E-5</v>
      </c>
      <c r="AZ198" s="5">
        <f t="shared" si="431"/>
        <v>2.7016451460018373E-5</v>
      </c>
      <c r="BA198" s="5">
        <f t="shared" si="432"/>
        <v>1.0660221107120255E-5</v>
      </c>
      <c r="BB198" s="5">
        <f t="shared" si="433"/>
        <v>3.1547531571883633E-6</v>
      </c>
      <c r="BC198" s="5">
        <f t="shared" si="434"/>
        <v>7.4688638314583699E-7</v>
      </c>
      <c r="BD198" s="5">
        <f t="shared" si="435"/>
        <v>5.46593488119731E-4</v>
      </c>
      <c r="BE198" s="5">
        <f t="shared" si="436"/>
        <v>4.1591335853971031E-4</v>
      </c>
      <c r="BF198" s="5">
        <f t="shared" si="437"/>
        <v>1.5823818392608579E-4</v>
      </c>
      <c r="BG198" s="5">
        <f t="shared" si="438"/>
        <v>4.0135479081732972E-5</v>
      </c>
      <c r="BH198" s="5">
        <f t="shared" si="439"/>
        <v>7.6349619343741979E-6</v>
      </c>
      <c r="BI198" s="5">
        <f t="shared" si="440"/>
        <v>1.1619174869323833E-6</v>
      </c>
      <c r="BJ198" s="8">
        <f t="shared" si="441"/>
        <v>0.23698454426346768</v>
      </c>
      <c r="BK198" s="8">
        <f t="shared" si="442"/>
        <v>0.30400210366570157</v>
      </c>
      <c r="BL198" s="8">
        <f t="shared" si="443"/>
        <v>0.41926940688250447</v>
      </c>
      <c r="BM198" s="8">
        <f t="shared" si="444"/>
        <v>0.30810379582440578</v>
      </c>
      <c r="BN198" s="8">
        <f t="shared" si="445"/>
        <v>0.69164963303050386</v>
      </c>
    </row>
    <row r="199" spans="1:66" x14ac:dyDescent="0.25">
      <c r="A199" t="s">
        <v>352</v>
      </c>
      <c r="B199" t="s">
        <v>159</v>
      </c>
      <c r="C199" t="s">
        <v>167</v>
      </c>
      <c r="D199" t="s">
        <v>355</v>
      </c>
      <c r="E199">
        <f>VLOOKUP(A199,home!$A$2:$E$405,3,FALSE)</f>
        <v>1.1839</v>
      </c>
      <c r="F199">
        <f>VLOOKUP(B199,home!$B$2:$E$405,3,FALSE)</f>
        <v>1.81</v>
      </c>
      <c r="G199">
        <f>VLOOKUP(C199,away!$B$2:$E$405,4,FALSE)</f>
        <v>0.88780000000000003</v>
      </c>
      <c r="H199">
        <f>VLOOKUP(A199,away!$A$2:$E$405,3,FALSE)</f>
        <v>1.1839</v>
      </c>
      <c r="I199">
        <f>VLOOKUP(C199,away!$B$2:$E$405,3,FALSE)</f>
        <v>1.0860000000000001</v>
      </c>
      <c r="J199">
        <f>VLOOKUP(B199,home!$B$2:$E$405,4,FALSE)</f>
        <v>0.50729999999999997</v>
      </c>
      <c r="K199" s="3">
        <f t="shared" si="390"/>
        <v>1.9024302202000001</v>
      </c>
      <c r="L199" s="3">
        <f t="shared" si="391"/>
        <v>0.65224342242</v>
      </c>
      <c r="M199" s="5">
        <f t="shared" si="392"/>
        <v>7.7717591638522737E-2</v>
      </c>
      <c r="N199" s="5">
        <f t="shared" si="393"/>
        <v>0.14785229497428848</v>
      </c>
      <c r="O199" s="5">
        <f t="shared" si="394"/>
        <v>5.069078795255004E-2</v>
      </c>
      <c r="P199" s="5">
        <f t="shared" si="395"/>
        <v>9.6435686886681277E-2</v>
      </c>
      <c r="Q199" s="5">
        <f t="shared" si="396"/>
        <v>0.14063933704250553</v>
      </c>
      <c r="R199" s="5">
        <f t="shared" si="397"/>
        <v>1.6531366509668868E-2</v>
      </c>
      <c r="S199" s="5">
        <f t="shared" si="398"/>
        <v>2.991549760239973E-2</v>
      </c>
      <c r="T199" s="5">
        <f t="shared" si="399"/>
        <v>9.1731082519483684E-2</v>
      </c>
      <c r="U199" s="5">
        <f t="shared" si="400"/>
        <v>3.1449771229196247E-2</v>
      </c>
      <c r="V199" s="5">
        <f t="shared" si="401"/>
        <v>4.1245081483432255E-3</v>
      </c>
      <c r="W199" s="5">
        <f t="shared" si="402"/>
        <v>8.9185508312851922E-2</v>
      </c>
      <c r="X199" s="5">
        <f t="shared" si="403"/>
        <v>5.81706611722419E-2</v>
      </c>
      <c r="Y199" s="5">
        <f t="shared" si="404"/>
        <v>1.8970715563708627E-2</v>
      </c>
      <c r="Z199" s="5">
        <f t="shared" si="405"/>
        <v>3.5941583565152644E-3</v>
      </c>
      <c r="AA199" s="5">
        <f t="shared" si="406"/>
        <v>6.837635473619005E-3</v>
      </c>
      <c r="AB199" s="5">
        <f t="shared" si="407"/>
        <v>6.5040621798621691E-3</v>
      </c>
      <c r="AC199" s="5">
        <f t="shared" si="408"/>
        <v>3.198678767327805E-4</v>
      </c>
      <c r="AD199" s="5">
        <f t="shared" si="409"/>
        <v>4.2417301554566966E-2</v>
      </c>
      <c r="AE199" s="5">
        <f t="shared" si="410"/>
        <v>2.7666405935771944E-2</v>
      </c>
      <c r="AF199" s="5">
        <f t="shared" si="411"/>
        <v>9.0226156468044445E-3</v>
      </c>
      <c r="AG199" s="5">
        <f t="shared" si="412"/>
        <v>1.9616472362173247E-3</v>
      </c>
      <c r="AH199" s="5">
        <f t="shared" si="413"/>
        <v>5.8606653679323963E-4</v>
      </c>
      <c r="AI199" s="5">
        <f t="shared" si="414"/>
        <v>1.1149506906434142E-3</v>
      </c>
      <c r="AJ199" s="5">
        <f t="shared" si="415"/>
        <v>1.0605579439564466E-3</v>
      </c>
      <c r="AK199" s="5">
        <f t="shared" si="416"/>
        <v>6.7254582761864048E-4</v>
      </c>
      <c r="AL199" s="5">
        <f t="shared" si="417"/>
        <v>1.5876291457503187E-5</v>
      </c>
      <c r="AM199" s="5">
        <f t="shared" si="418"/>
        <v>1.6139191267348928E-2</v>
      </c>
      <c r="AN199" s="5">
        <f t="shared" si="419"/>
        <v>1.0526681347306641E-2</v>
      </c>
      <c r="AO199" s="5">
        <f t="shared" si="420"/>
        <v>3.4329793343460292E-3</v>
      </c>
      <c r="AP199" s="5">
        <f t="shared" si="421"/>
        <v>7.4637939671032922E-4</v>
      </c>
      <c r="AQ199" s="5">
        <f t="shared" si="422"/>
        <v>1.2170526303353E-4</v>
      </c>
      <c r="AR199" s="5">
        <f t="shared" si="423"/>
        <v>7.6451608744771907E-5</v>
      </c>
      <c r="AS199" s="5">
        <f t="shared" si="424"/>
        <v>1.4544385085896066E-4</v>
      </c>
      <c r="AT199" s="5">
        <f t="shared" si="425"/>
        <v>1.3834838860817428E-4</v>
      </c>
      <c r="AU199" s="5">
        <f t="shared" si="426"/>
        <v>8.773271846805471E-5</v>
      </c>
      <c r="AV199" s="5">
        <f t="shared" si="427"/>
        <v>4.1726343728481489E-5</v>
      </c>
      <c r="AW199" s="5">
        <f t="shared" si="428"/>
        <v>5.4722383655663299E-7</v>
      </c>
      <c r="AX199" s="5">
        <f t="shared" si="429"/>
        <v>5.1172808660987518E-3</v>
      </c>
      <c r="AY199" s="5">
        <f t="shared" si="430"/>
        <v>3.3377127855886315E-3</v>
      </c>
      <c r="AZ199" s="5">
        <f t="shared" si="431"/>
        <v>1.0885006051636599E-3</v>
      </c>
      <c r="BA199" s="5">
        <f t="shared" si="432"/>
        <v>2.3665578667272894E-4</v>
      </c>
      <c r="BB199" s="5">
        <f t="shared" si="433"/>
        <v>3.858929505872953E-5</v>
      </c>
      <c r="BC199" s="5">
        <f t="shared" si="434"/>
        <v>5.0339227755761903E-6</v>
      </c>
      <c r="BD199" s="5">
        <f t="shared" si="435"/>
        <v>8.3108431562007997E-6</v>
      </c>
      <c r="BE199" s="5">
        <f t="shared" si="436"/>
        <v>1.5810799175698752E-5</v>
      </c>
      <c r="BF199" s="5">
        <f t="shared" si="437"/>
        <v>1.503947107868128E-5</v>
      </c>
      <c r="BG199" s="5">
        <f t="shared" si="438"/>
        <v>9.5371814253023855E-6</v>
      </c>
      <c r="BH199" s="5">
        <f t="shared" si="439"/>
        <v>4.5359555397563429E-6</v>
      </c>
      <c r="BI199" s="5">
        <f t="shared" si="440"/>
        <v>1.725867779263214E-6</v>
      </c>
      <c r="BJ199" s="8">
        <f t="shared" si="441"/>
        <v>0.66840827982854445</v>
      </c>
      <c r="BK199" s="8">
        <f t="shared" si="442"/>
        <v>0.21186674122972587</v>
      </c>
      <c r="BL199" s="8">
        <f t="shared" si="443"/>
        <v>0.11599240737247142</v>
      </c>
      <c r="BM199" s="8">
        <f t="shared" si="444"/>
        <v>0.46665735622128784</v>
      </c>
      <c r="BN199" s="8">
        <f t="shared" si="445"/>
        <v>0.52986706500421699</v>
      </c>
    </row>
    <row r="200" spans="1:66" x14ac:dyDescent="0.25">
      <c r="A200" t="s">
        <v>343</v>
      </c>
      <c r="B200" t="s">
        <v>173</v>
      </c>
      <c r="C200" t="s">
        <v>169</v>
      </c>
      <c r="D200" t="s">
        <v>355</v>
      </c>
      <c r="E200">
        <f>VLOOKUP(A200,home!$A$2:$E$405,3,FALSE)</f>
        <v>1.3063</v>
      </c>
      <c r="F200">
        <f>VLOOKUP(B200,home!$B$2:$E$405,3,FALSE)</f>
        <v>0.4466</v>
      </c>
      <c r="G200">
        <f>VLOOKUP(C200,away!$B$2:$E$405,4,FALSE)</f>
        <v>1.1735</v>
      </c>
      <c r="H200">
        <f>VLOOKUP(A200,away!$A$2:$E$405,3,FALSE)</f>
        <v>1.3063</v>
      </c>
      <c r="I200">
        <f>VLOOKUP(C200,away!$B$2:$E$405,3,FALSE)</f>
        <v>1.0206999999999999</v>
      </c>
      <c r="J200">
        <f>VLOOKUP(B200,home!$B$2:$E$405,4,FALSE)</f>
        <v>1.3116000000000001</v>
      </c>
      <c r="K200" s="3">
        <f t="shared" si="390"/>
        <v>0.68461236612999998</v>
      </c>
      <c r="L200" s="3">
        <f t="shared" si="391"/>
        <v>1.7488092817559999</v>
      </c>
      <c r="M200" s="5">
        <f t="shared" si="392"/>
        <v>8.7736116306272774E-2</v>
      </c>
      <c r="N200" s="5">
        <f t="shared" si="393"/>
        <v>6.0065230179494278E-2</v>
      </c>
      <c r="O200" s="5">
        <f t="shared" si="394"/>
        <v>0.15343373454163378</v>
      </c>
      <c r="P200" s="5">
        <f t="shared" si="395"/>
        <v>0.10504263204871021</v>
      </c>
      <c r="Q200" s="5">
        <f t="shared" si="396"/>
        <v>2.0560699677663326E-2</v>
      </c>
      <c r="R200" s="5">
        <f t="shared" si="397"/>
        <v>0.13416316955044769</v>
      </c>
      <c r="S200" s="5">
        <f t="shared" si="398"/>
        <v>3.1440742456626834E-2</v>
      </c>
      <c r="T200" s="5">
        <f t="shared" si="399"/>
        <v>3.5956742435695223E-2</v>
      </c>
      <c r="U200" s="5">
        <f t="shared" si="400"/>
        <v>9.1849764953432361E-2</v>
      </c>
      <c r="V200" s="5">
        <f t="shared" si="401"/>
        <v>4.1825146691786023E-3</v>
      </c>
      <c r="W200" s="5">
        <f t="shared" si="402"/>
        <v>4.692036418537807E-3</v>
      </c>
      <c r="X200" s="5">
        <f t="shared" si="403"/>
        <v>8.2054768390760965E-3</v>
      </c>
      <c r="Y200" s="5">
        <f t="shared" si="404"/>
        <v>7.174907028705082E-3</v>
      </c>
      <c r="Z200" s="5">
        <f t="shared" si="405"/>
        <v>7.8208598726542261E-2</v>
      </c>
      <c r="AA200" s="5">
        <f t="shared" si="406"/>
        <v>5.3542573825889804E-2</v>
      </c>
      <c r="AB200" s="5">
        <f t="shared" si="407"/>
        <v>1.8327954077816309E-2</v>
      </c>
      <c r="AC200" s="5">
        <f t="shared" si="408"/>
        <v>3.1297141924654123E-4</v>
      </c>
      <c r="AD200" s="5">
        <f t="shared" si="409"/>
        <v>8.030565386158247E-4</v>
      </c>
      <c r="AE200" s="5">
        <f t="shared" si="410"/>
        <v>1.4043927285061998E-3</v>
      </c>
      <c r="AF200" s="5">
        <f t="shared" si="411"/>
        <v>1.2280075194211384E-3</v>
      </c>
      <c r="AG200" s="5">
        <f t="shared" si="412"/>
        <v>7.1585031600994919E-4</v>
      </c>
      <c r="AH200" s="5">
        <f t="shared" si="413"/>
        <v>3.4192980841526902E-2</v>
      </c>
      <c r="AI200" s="5">
        <f t="shared" si="414"/>
        <v>2.3408937518955487E-2</v>
      </c>
      <c r="AJ200" s="5">
        <f t="shared" si="415"/>
        <v>8.0130240517207237E-3</v>
      </c>
      <c r="AK200" s="5">
        <f t="shared" si="416"/>
        <v>1.8286051186350415E-3</v>
      </c>
      <c r="AL200" s="5">
        <f t="shared" si="417"/>
        <v>1.4988282143200628E-5</v>
      </c>
      <c r="AM200" s="5">
        <f t="shared" si="418"/>
        <v>1.0995648740758951E-4</v>
      </c>
      <c r="AN200" s="5">
        <f t="shared" si="419"/>
        <v>1.9229292576767928E-4</v>
      </c>
      <c r="AO200" s="5">
        <f t="shared" si="420"/>
        <v>1.6814182669926752E-4</v>
      </c>
      <c r="AP200" s="5">
        <f t="shared" si="421"/>
        <v>9.8015995727695937E-5</v>
      </c>
      <c r="AQ200" s="5">
        <f t="shared" si="422"/>
        <v>4.285282077228777E-5</v>
      </c>
      <c r="AR200" s="5">
        <f t="shared" si="423"/>
        <v>1.195940045331346E-2</v>
      </c>
      <c r="AS200" s="5">
        <f t="shared" si="424"/>
        <v>8.1875534418391228E-3</v>
      </c>
      <c r="AT200" s="5">
        <f t="shared" si="425"/>
        <v>2.802650167316653E-3</v>
      </c>
      <c r="AU200" s="5">
        <f t="shared" si="426"/>
        <v>6.3957632082709817E-4</v>
      </c>
      <c r="AV200" s="5">
        <f t="shared" si="427"/>
        <v>1.094654645805399E-4</v>
      </c>
      <c r="AW200" s="5">
        <f t="shared" si="428"/>
        <v>4.9846715624006666E-7</v>
      </c>
      <c r="AX200" s="5">
        <f t="shared" si="429"/>
        <v>1.2546261835908893E-5</v>
      </c>
      <c r="AY200" s="5">
        <f t="shared" si="430"/>
        <v>2.1941019149978545E-5</v>
      </c>
      <c r="AZ200" s="5">
        <f t="shared" si="431"/>
        <v>1.9185328970334314E-5</v>
      </c>
      <c r="BA200" s="5">
        <f t="shared" si="432"/>
        <v>1.1183827125620975E-5</v>
      </c>
      <c r="BB200" s="5">
        <f t="shared" si="433"/>
        <v>4.8895951707101217E-6</v>
      </c>
      <c r="BC200" s="5">
        <f t="shared" si="434"/>
        <v>1.7101938837134339E-6</v>
      </c>
      <c r="BD200" s="5">
        <f t="shared" si="435"/>
        <v>3.4857850861652545E-3</v>
      </c>
      <c r="BE200" s="5">
        <f t="shared" si="436"/>
        <v>2.386411575660261E-3</v>
      </c>
      <c r="BF200" s="5">
        <f t="shared" si="437"/>
        <v>8.1688343768639615E-4</v>
      </c>
      <c r="BG200" s="5">
        <f t="shared" si="438"/>
        <v>1.8641616770896408E-4</v>
      </c>
      <c r="BH200" s="5">
        <f t="shared" si="439"/>
        <v>3.1905703415030196E-5</v>
      </c>
      <c r="BI200" s="5">
        <f t="shared" si="440"/>
        <v>4.3686078216011692E-6</v>
      </c>
      <c r="BJ200" s="8">
        <f t="shared" si="441"/>
        <v>0.14148911596423569</v>
      </c>
      <c r="BK200" s="8">
        <f t="shared" si="442"/>
        <v>0.22875190620132815</v>
      </c>
      <c r="BL200" s="8">
        <f t="shared" si="443"/>
        <v>0.54937116090639238</v>
      </c>
      <c r="BM200" s="8">
        <f t="shared" si="444"/>
        <v>0.43679775694228268</v>
      </c>
      <c r="BN200" s="8">
        <f t="shared" si="445"/>
        <v>0.56100158230422204</v>
      </c>
    </row>
    <row r="201" spans="1:66" x14ac:dyDescent="0.25">
      <c r="A201" t="s">
        <v>345</v>
      </c>
      <c r="B201" t="s">
        <v>206</v>
      </c>
      <c r="C201" t="s">
        <v>209</v>
      </c>
      <c r="D201" t="s">
        <v>355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0.98970000000000002</v>
      </c>
      <c r="H201">
        <f>VLOOKUP(A201,away!$A$2:$E$405,3,FALSE)</f>
        <v>1.3976999999999999</v>
      </c>
      <c r="I201">
        <f>VLOOKUP(C201,away!$B$2:$E$405,3,FALSE)</f>
        <v>0.85170000000000001</v>
      </c>
      <c r="J201">
        <f>VLOOKUP(B201,home!$B$2:$E$405,4,FALSE)</f>
        <v>1.2782</v>
      </c>
      <c r="K201" s="3">
        <f t="shared" si="390"/>
        <v>1.3390379719199998</v>
      </c>
      <c r="L201" s="3">
        <f t="shared" si="391"/>
        <v>1.5215962372380001</v>
      </c>
      <c r="M201" s="5">
        <f t="shared" si="392"/>
        <v>5.7232451408161619E-2</v>
      </c>
      <c r="N201" s="5">
        <f t="shared" si="393"/>
        <v>7.6636425661594662E-2</v>
      </c>
      <c r="O201" s="5">
        <f t="shared" si="394"/>
        <v>8.7084682710565395E-2</v>
      </c>
      <c r="P201" s="5">
        <f t="shared" si="395"/>
        <v>0.11660969692205213</v>
      </c>
      <c r="Q201" s="5">
        <f t="shared" si="396"/>
        <v>5.1309541996549787E-2</v>
      </c>
      <c r="R201" s="5">
        <f t="shared" si="397"/>
        <v>6.6253862766730731E-2</v>
      </c>
      <c r="S201" s="5">
        <f t="shared" si="398"/>
        <v>5.9397339628517794E-2</v>
      </c>
      <c r="T201" s="5">
        <f t="shared" si="399"/>
        <v>7.8072406036355291E-2</v>
      </c>
      <c r="U201" s="5">
        <f t="shared" si="400"/>
        <v>8.8716438031029091E-2</v>
      </c>
      <c r="V201" s="5">
        <f t="shared" si="401"/>
        <v>1.3446733650113786E-2</v>
      </c>
      <c r="W201" s="5">
        <f t="shared" si="402"/>
        <v>2.2901808351734703E-2</v>
      </c>
      <c r="X201" s="5">
        <f t="shared" si="403"/>
        <v>3.4847305413945324E-2</v>
      </c>
      <c r="Y201" s="5">
        <f t="shared" si="404"/>
        <v>2.6511764397871306E-2</v>
      </c>
      <c r="Z201" s="5">
        <f t="shared" si="405"/>
        <v>3.3603876096113448E-2</v>
      </c>
      <c r="AA201" s="5">
        <f t="shared" si="406"/>
        <v>4.4996866096390704E-2</v>
      </c>
      <c r="AB201" s="5">
        <f t="shared" si="407"/>
        <v>3.0126256160233414E-2</v>
      </c>
      <c r="AC201" s="5">
        <f t="shared" si="408"/>
        <v>1.7123365950516061E-3</v>
      </c>
      <c r="AD201" s="5">
        <f t="shared" si="409"/>
        <v>7.6665977521518346E-3</v>
      </c>
      <c r="AE201" s="5">
        <f t="shared" si="410"/>
        <v>1.166546629209154E-2</v>
      </c>
      <c r="AF201" s="5">
        <f t="shared" si="411"/>
        <v>8.8750648078366086E-3</v>
      </c>
      <c r="AG201" s="5">
        <f t="shared" si="412"/>
        <v>4.5014217389491937E-3</v>
      </c>
      <c r="AH201" s="5">
        <f t="shared" si="413"/>
        <v>1.2782882856114543E-2</v>
      </c>
      <c r="AI201" s="5">
        <f t="shared" si="414"/>
        <v>1.7116765534942548E-2</v>
      </c>
      <c r="AJ201" s="5">
        <f t="shared" si="415"/>
        <v>1.1459999503869814E-2</v>
      </c>
      <c r="AK201" s="5">
        <f t="shared" si="416"/>
        <v>5.1151248312886815E-3</v>
      </c>
      <c r="AL201" s="5">
        <f t="shared" si="417"/>
        <v>1.3955372972126925E-4</v>
      </c>
      <c r="AM201" s="5">
        <f t="shared" si="418"/>
        <v>2.0531731011135647E-3</v>
      </c>
      <c r="AN201" s="5">
        <f t="shared" si="419"/>
        <v>3.1241004650526759E-3</v>
      </c>
      <c r="AO201" s="5">
        <f t="shared" si="420"/>
        <v>2.3768097561888196E-3</v>
      </c>
      <c r="AP201" s="5">
        <f t="shared" si="421"/>
        <v>1.2055149272158258E-3</v>
      </c>
      <c r="AQ201" s="5">
        <f t="shared" si="422"/>
        <v>4.5857674429646022E-4</v>
      </c>
      <c r="AR201" s="5">
        <f t="shared" si="423"/>
        <v>3.8900772909836044E-3</v>
      </c>
      <c r="AS201" s="5">
        <f t="shared" si="424"/>
        <v>5.2089612063307318E-3</v>
      </c>
      <c r="AT201" s="5">
        <f t="shared" si="425"/>
        <v>3.4874984247675305E-3</v>
      </c>
      <c r="AU201" s="5">
        <f t="shared" si="426"/>
        <v>1.5566309392583031E-3</v>
      </c>
      <c r="AV201" s="5">
        <f t="shared" si="427"/>
        <v>5.2109698398309051E-4</v>
      </c>
      <c r="AW201" s="5">
        <f t="shared" si="428"/>
        <v>7.8982570817907035E-6</v>
      </c>
      <c r="AX201" s="5">
        <f t="shared" si="429"/>
        <v>4.5821279088596706E-4</v>
      </c>
      <c r="AY201" s="5">
        <f t="shared" si="430"/>
        <v>6.9721485846640997E-4</v>
      </c>
      <c r="AZ201" s="5">
        <f t="shared" si="431"/>
        <v>5.304397525944573E-4</v>
      </c>
      <c r="BA201" s="5">
        <f t="shared" si="432"/>
        <v>2.6903837720972736E-4</v>
      </c>
      <c r="BB201" s="5">
        <f t="shared" si="433"/>
        <v>1.0234194560873465E-4</v>
      </c>
      <c r="BC201" s="5">
        <f t="shared" si="434"/>
        <v>3.114462386997334E-5</v>
      </c>
      <c r="BD201" s="5">
        <f t="shared" si="435"/>
        <v>9.8652116142094082E-4</v>
      </c>
      <c r="BE201" s="5">
        <f t="shared" si="436"/>
        <v>1.3209892952452591E-3</v>
      </c>
      <c r="BF201" s="5">
        <f t="shared" si="437"/>
        <v>8.8442741341662105E-4</v>
      </c>
      <c r="BG201" s="5">
        <f t="shared" si="438"/>
        <v>3.947606299906146E-4</v>
      </c>
      <c r="BH201" s="5">
        <f t="shared" si="439"/>
        <v>1.3214986834412346E-4</v>
      </c>
      <c r="BI201" s="5">
        <f t="shared" si="440"/>
        <v>3.539073833940202E-5</v>
      </c>
      <c r="BJ201" s="8">
        <f t="shared" si="441"/>
        <v>0.33429436979158283</v>
      </c>
      <c r="BK201" s="8">
        <f t="shared" si="442"/>
        <v>0.2492353267920846</v>
      </c>
      <c r="BL201" s="8">
        <f t="shared" si="443"/>
        <v>0.38207138244324523</v>
      </c>
      <c r="BM201" s="8">
        <f t="shared" si="444"/>
        <v>0.5433889770559871</v>
      </c>
      <c r="BN201" s="8">
        <f t="shared" si="445"/>
        <v>0.45512666146565434</v>
      </c>
    </row>
    <row r="202" spans="1:66" x14ac:dyDescent="0.25">
      <c r="A202" t="s">
        <v>345</v>
      </c>
      <c r="B202" t="s">
        <v>210</v>
      </c>
      <c r="C202" t="s">
        <v>204</v>
      </c>
      <c r="D202" t="s">
        <v>355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0.94469999999999998</v>
      </c>
      <c r="H202">
        <f>VLOOKUP(A202,away!$A$2:$E$405,3,FALSE)</f>
        <v>1.3976999999999999</v>
      </c>
      <c r="I202">
        <f>VLOOKUP(C202,away!$B$2:$E$405,3,FALSE)</f>
        <v>0.82279999999999998</v>
      </c>
      <c r="J202">
        <f>VLOOKUP(B202,home!$B$2:$E$405,4,FALSE)</f>
        <v>0.89749999999999996</v>
      </c>
      <c r="K202" s="3">
        <f t="shared" si="390"/>
        <v>1.228110727419</v>
      </c>
      <c r="L202" s="3">
        <f t="shared" si="391"/>
        <v>1.0321497350999997</v>
      </c>
      <c r="M202" s="5">
        <f t="shared" si="392"/>
        <v>0.10432330890394587</v>
      </c>
      <c r="N202" s="5">
        <f t="shared" si="393"/>
        <v>0.128120574784782</v>
      </c>
      <c r="O202" s="5">
        <f t="shared" si="394"/>
        <v>0.10767727564996316</v>
      </c>
      <c r="P202" s="5">
        <f t="shared" si="395"/>
        <v>0.13223961732497244</v>
      </c>
      <c r="Q202" s="5">
        <f t="shared" si="396"/>
        <v>7.8673126148139497E-2</v>
      </c>
      <c r="R202" s="5">
        <f t="shared" si="397"/>
        <v>5.5569535769199568E-2</v>
      </c>
      <c r="S202" s="5">
        <f t="shared" si="398"/>
        <v>4.1906541725867656E-2</v>
      </c>
      <c r="T202" s="5">
        <f t="shared" si="399"/>
        <v>8.1202446313291043E-2</v>
      </c>
      <c r="U202" s="5">
        <f t="shared" si="400"/>
        <v>6.8245542995847827E-2</v>
      </c>
      <c r="V202" s="5">
        <f t="shared" si="401"/>
        <v>5.902276404493193E-3</v>
      </c>
      <c r="W202" s="5">
        <f t="shared" si="402"/>
        <v>3.2206436727372785E-2</v>
      </c>
      <c r="X202" s="5">
        <f t="shared" si="403"/>
        <v>3.3241865136672717E-2</v>
      </c>
      <c r="Y202" s="5">
        <f t="shared" si="404"/>
        <v>1.7155291147523333E-2</v>
      </c>
      <c r="Z202" s="5">
        <f t="shared" si="405"/>
        <v>1.9118693874603097E-2</v>
      </c>
      <c r="AA202" s="5">
        <f t="shared" si="406"/>
        <v>2.3479873041639992E-2</v>
      </c>
      <c r="AB202" s="5">
        <f t="shared" si="407"/>
        <v>1.4417941980437127E-2</v>
      </c>
      <c r="AC202" s="5">
        <f t="shared" si="408"/>
        <v>4.6760569454511945E-4</v>
      </c>
      <c r="AD202" s="5">
        <f t="shared" si="409"/>
        <v>9.8882676092069532E-3</v>
      </c>
      <c r="AE202" s="5">
        <f t="shared" si="410"/>
        <v>1.0206172793440863E-2</v>
      </c>
      <c r="AF202" s="5">
        <f t="shared" si="411"/>
        <v>5.2671492725674058E-3</v>
      </c>
      <c r="AG202" s="5">
        <f t="shared" si="412"/>
        <v>1.8121622421375348E-3</v>
      </c>
      <c r="AH202" s="5">
        <f t="shared" si="413"/>
        <v>4.9333387045323931E-3</v>
      </c>
      <c r="AI202" s="5">
        <f t="shared" si="414"/>
        <v>6.0586861850275842E-3</v>
      </c>
      <c r="AJ202" s="5">
        <f t="shared" si="415"/>
        <v>3.720368748948836E-3</v>
      </c>
      <c r="AK202" s="5">
        <f t="shared" si="416"/>
        <v>1.5230082568461567E-3</v>
      </c>
      <c r="AL202" s="5">
        <f t="shared" si="417"/>
        <v>2.3709369940540955E-5</v>
      </c>
      <c r="AM202" s="5">
        <f t="shared" si="418"/>
        <v>2.4287775052913769E-3</v>
      </c>
      <c r="AN202" s="5">
        <f t="shared" si="419"/>
        <v>2.5068620587033329E-3</v>
      </c>
      <c r="AO202" s="5">
        <f t="shared" si="420"/>
        <v>1.2937285049114426E-3</v>
      </c>
      <c r="AP202" s="5">
        <f t="shared" si="421"/>
        <v>4.4510717787855475E-4</v>
      </c>
      <c r="AQ202" s="5">
        <f t="shared" si="422"/>
        <v>1.1485431393461467E-4</v>
      </c>
      <c r="AR202" s="5">
        <f t="shared" si="423"/>
        <v>1.0183888474083374E-3</v>
      </c>
      <c r="AS202" s="5">
        <f t="shared" si="424"/>
        <v>1.2506942681860503E-3</v>
      </c>
      <c r="AT202" s="5">
        <f t="shared" si="425"/>
        <v>7.6799552374037198E-4</v>
      </c>
      <c r="AU202" s="5">
        <f t="shared" si="426"/>
        <v>3.143945137717747E-4</v>
      </c>
      <c r="AV202" s="5">
        <f t="shared" si="427"/>
        <v>9.6527818751199318E-5</v>
      </c>
      <c r="AW202" s="5">
        <f t="shared" si="428"/>
        <v>8.3482941446749401E-7</v>
      </c>
      <c r="AX202" s="5">
        <f t="shared" si="429"/>
        <v>4.9713461812704888E-4</v>
      </c>
      <c r="AY202" s="5">
        <f t="shared" si="430"/>
        <v>5.1311736440887298E-4</v>
      </c>
      <c r="AZ202" s="5">
        <f t="shared" si="431"/>
        <v>2.6480697587491416E-4</v>
      </c>
      <c r="BA202" s="5">
        <f t="shared" si="432"/>
        <v>9.1106816667308233E-5</v>
      </c>
      <c r="BB202" s="5">
        <f t="shared" si="433"/>
        <v>2.3508969172241605E-5</v>
      </c>
      <c r="BC202" s="5">
        <f t="shared" si="434"/>
        <v>4.8529552607206479E-6</v>
      </c>
      <c r="BD202" s="5">
        <f t="shared" si="435"/>
        <v>1.7518829651355148E-4</v>
      </c>
      <c r="BE202" s="5">
        <f t="shared" si="436"/>
        <v>2.1515062626655321E-4</v>
      </c>
      <c r="BF202" s="5">
        <f t="shared" si="437"/>
        <v>1.3211439606443501E-4</v>
      </c>
      <c r="BG202" s="5">
        <f t="shared" si="438"/>
        <v>5.4083702351071722E-5</v>
      </c>
      <c r="BH202" s="5">
        <f t="shared" si="439"/>
        <v>1.6605193758971854E-5</v>
      </c>
      <c r="BI202" s="5">
        <f t="shared" si="440"/>
        <v>4.0786033172528718E-6</v>
      </c>
      <c r="BJ202" s="8">
        <f t="shared" si="441"/>
        <v>0.40595734943536449</v>
      </c>
      <c r="BK202" s="8">
        <f t="shared" si="442"/>
        <v>0.28537617678817373</v>
      </c>
      <c r="BL202" s="8">
        <f t="shared" si="443"/>
        <v>0.28967079312257205</v>
      </c>
      <c r="BM202" s="8">
        <f t="shared" si="444"/>
        <v>0.39300729210471647</v>
      </c>
      <c r="BN202" s="8">
        <f t="shared" si="445"/>
        <v>0.60660343858100252</v>
      </c>
    </row>
    <row r="203" spans="1:66" x14ac:dyDescent="0.25">
      <c r="A203" t="s">
        <v>345</v>
      </c>
      <c r="B203" t="s">
        <v>201</v>
      </c>
      <c r="C203" t="s">
        <v>202</v>
      </c>
      <c r="D203" t="s">
        <v>355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1.0003</v>
      </c>
      <c r="H203">
        <f>VLOOKUP(A203,away!$A$2:$E$405,3,FALSE)</f>
        <v>1.3976999999999999</v>
      </c>
      <c r="I203">
        <f>VLOOKUP(C203,away!$B$2:$E$405,3,FALSE)</f>
        <v>0.8417</v>
      </c>
      <c r="J203">
        <f>VLOOKUP(B203,home!$B$2:$E$405,4,FALSE)</f>
        <v>0.8548</v>
      </c>
      <c r="K203" s="3">
        <f t="shared" si="390"/>
        <v>1.7147933337149996</v>
      </c>
      <c r="L203" s="3">
        <f t="shared" si="391"/>
        <v>1.005624408132</v>
      </c>
      <c r="M203" s="5">
        <f t="shared" si="392"/>
        <v>6.5847241531862027E-2</v>
      </c>
      <c r="N203" s="5">
        <f t="shared" si="393"/>
        <v>0.11291441082235844</v>
      </c>
      <c r="O203" s="5">
        <f t="shared" si="394"/>
        <v>6.6217593292603585E-2</v>
      </c>
      <c r="P203" s="5">
        <f t="shared" si="395"/>
        <v>0.11354948755280769</v>
      </c>
      <c r="Q203" s="5">
        <f t="shared" si="396"/>
        <v>9.6812439479268556E-2</v>
      </c>
      <c r="R203" s="5">
        <f t="shared" si="397"/>
        <v>3.3295014031399991E-2</v>
      </c>
      <c r="S203" s="5">
        <f t="shared" si="398"/>
        <v>4.8952263692270105E-2</v>
      </c>
      <c r="T203" s="5">
        <f t="shared" si="399"/>
        <v>9.7356952151154502E-2</v>
      </c>
      <c r="U203" s="5">
        <f t="shared" si="400"/>
        <v>5.709406810699208E-2</v>
      </c>
      <c r="V203" s="5">
        <f t="shared" si="401"/>
        <v>9.3794605809426456E-3</v>
      </c>
      <c r="W203" s="5">
        <f t="shared" si="402"/>
        <v>5.5337775279912169E-2</v>
      </c>
      <c r="X203" s="5">
        <f t="shared" si="403"/>
        <v>5.5649017513203287E-2</v>
      </c>
      <c r="Y203" s="5">
        <f t="shared" si="404"/>
        <v>2.7981005149921183E-2</v>
      </c>
      <c r="Z203" s="5">
        <f t="shared" si="405"/>
        <v>1.1160759593024419E-2</v>
      </c>
      <c r="AA203" s="5">
        <f t="shared" si="406"/>
        <v>1.9138396149314004E-2</v>
      </c>
      <c r="AB203" s="5">
        <f t="shared" si="407"/>
        <v>1.640919706742024E-2</v>
      </c>
      <c r="AC203" s="5">
        <f t="shared" si="408"/>
        <v>1.0108936586702459E-3</v>
      </c>
      <c r="AD203" s="5">
        <f t="shared" si="409"/>
        <v>2.372321203815303E-2</v>
      </c>
      <c r="AE203" s="5">
        <f t="shared" si="410"/>
        <v>2.3856641064857579E-2</v>
      </c>
      <c r="AF203" s="5">
        <f t="shared" si="411"/>
        <v>1.1995410275432486E-2</v>
      </c>
      <c r="AG203" s="5">
        <f t="shared" si="412"/>
        <v>4.0209591195107686E-3</v>
      </c>
      <c r="AH203" s="5">
        <f t="shared" si="413"/>
        <v>2.8058830650096798E-3</v>
      </c>
      <c r="AI203" s="5">
        <f t="shared" si="414"/>
        <v>4.8115095750624094E-3</v>
      </c>
      <c r="AJ203" s="5">
        <f t="shared" si="415"/>
        <v>4.125372272211456E-3</v>
      </c>
      <c r="AK203" s="5">
        <f t="shared" si="416"/>
        <v>2.3580536238269677E-3</v>
      </c>
      <c r="AL203" s="5">
        <f t="shared" si="417"/>
        <v>6.9728938823866582E-5</v>
      </c>
      <c r="AM203" s="5">
        <f t="shared" si="418"/>
        <v>8.1360811714664451E-3</v>
      </c>
      <c r="AN203" s="5">
        <f t="shared" si="419"/>
        <v>8.1818418125698521E-3</v>
      </c>
      <c r="AO203" s="5">
        <f t="shared" si="420"/>
        <v>4.113929915097605E-3</v>
      </c>
      <c r="AP203" s="5">
        <f t="shared" si="421"/>
        <v>1.3790227786555193E-3</v>
      </c>
      <c r="AQ203" s="5">
        <f t="shared" si="422"/>
        <v>3.466947413965006E-4</v>
      </c>
      <c r="AR203" s="5">
        <f t="shared" si="423"/>
        <v>5.6433289930759255E-4</v>
      </c>
      <c r="AS203" s="5">
        <f t="shared" si="424"/>
        <v>9.6771429372871783E-4</v>
      </c>
      <c r="AT203" s="5">
        <f t="shared" si="425"/>
        <v>8.2971500991336231E-4</v>
      </c>
      <c r="AU203" s="5">
        <f t="shared" si="426"/>
        <v>4.742632559609027E-4</v>
      </c>
      <c r="AV203" s="5">
        <f t="shared" si="427"/>
        <v>2.0331586743693172E-4</v>
      </c>
      <c r="AW203" s="5">
        <f t="shared" si="428"/>
        <v>3.3400898330299882E-6</v>
      </c>
      <c r="AX203" s="5">
        <f t="shared" si="429"/>
        <v>2.3252829592324636E-3</v>
      </c>
      <c r="AY203" s="5">
        <f t="shared" si="430"/>
        <v>2.3383612996175714E-3</v>
      </c>
      <c r="AZ203" s="5">
        <f t="shared" si="431"/>
        <v>1.1757565989633475E-3</v>
      </c>
      <c r="BA203" s="5">
        <f t="shared" si="432"/>
        <v>3.9412317797993653E-4</v>
      </c>
      <c r="BB203" s="5">
        <f t="shared" si="433"/>
        <v>9.9084971896794125E-5</v>
      </c>
      <c r="BC203" s="5">
        <f t="shared" si="434"/>
        <v>1.99284532436979E-5</v>
      </c>
      <c r="BD203" s="5">
        <f t="shared" si="435"/>
        <v>9.4584489642602195E-5</v>
      </c>
      <c r="BE203" s="5">
        <f t="shared" si="436"/>
        <v>1.6219285231196967E-4</v>
      </c>
      <c r="BF203" s="5">
        <f t="shared" si="437"/>
        <v>1.3906361096039356E-4</v>
      </c>
      <c r="BG203" s="5">
        <f t="shared" si="438"/>
        <v>7.9488451012406304E-5</v>
      </c>
      <c r="BH203" s="5">
        <f t="shared" si="439"/>
        <v>3.4076566475851426E-5</v>
      </c>
      <c r="BI203" s="5">
        <f t="shared" si="440"/>
        <v>1.1686853805737207E-5</v>
      </c>
      <c r="BJ203" s="8">
        <f t="shared" si="441"/>
        <v>0.53815793077389185</v>
      </c>
      <c r="BK203" s="8">
        <f t="shared" si="442"/>
        <v>0.24114743725499413</v>
      </c>
      <c r="BL203" s="8">
        <f t="shared" si="443"/>
        <v>0.2098155213343969</v>
      </c>
      <c r="BM203" s="8">
        <f t="shared" si="444"/>
        <v>0.50931044103622236</v>
      </c>
      <c r="BN203" s="8">
        <f t="shared" si="445"/>
        <v>0.48863618671030029</v>
      </c>
    </row>
    <row r="204" spans="1:66" x14ac:dyDescent="0.25">
      <c r="A204" t="s">
        <v>347</v>
      </c>
      <c r="B204" t="s">
        <v>242</v>
      </c>
      <c r="C204" t="s">
        <v>238</v>
      </c>
      <c r="D204" t="s">
        <v>355</v>
      </c>
      <c r="E204">
        <f>VLOOKUP(A204,home!$A$2:$E$405,3,FALSE)</f>
        <v>1.3846000000000001</v>
      </c>
      <c r="F204">
        <f>VLOOKUP(B204,home!$B$2:$E$405,3,FALSE)</f>
        <v>0</v>
      </c>
      <c r="G204">
        <f>VLOOKUP(C204,away!$B$2:$E$405,4,FALSE)</f>
        <v>2.8887999999999998</v>
      </c>
      <c r="H204">
        <f>VLOOKUP(A204,away!$A$2:$E$405,3,FALSE)</f>
        <v>1.3846000000000001</v>
      </c>
      <c r="I204">
        <f>VLOOKUP(C204,away!$B$2:$E$405,3,FALSE)</f>
        <v>1.4444999999999999</v>
      </c>
      <c r="J204">
        <f>VLOOKUP(B204,home!$B$2:$E$405,4,FALSE)</f>
        <v>1.9258999999999999</v>
      </c>
      <c r="K204" s="3">
        <f t="shared" si="390"/>
        <v>0</v>
      </c>
      <c r="L204" s="3">
        <f t="shared" si="391"/>
        <v>3.8519053467299993</v>
      </c>
      <c r="M204" s="5">
        <f t="shared" si="392"/>
        <v>2.123922976402326E-2</v>
      </c>
      <c r="N204" s="5">
        <f t="shared" si="393"/>
        <v>0</v>
      </c>
      <c r="O204" s="5">
        <f t="shared" si="394"/>
        <v>8.1811502688468124E-2</v>
      </c>
      <c r="P204" s="5">
        <f t="shared" si="395"/>
        <v>0</v>
      </c>
      <c r="Q204" s="5">
        <f t="shared" si="396"/>
        <v>0</v>
      </c>
      <c r="R204" s="5">
        <f t="shared" si="397"/>
        <v>0.15756508231486308</v>
      </c>
      <c r="S204" s="5">
        <f t="shared" si="398"/>
        <v>0</v>
      </c>
      <c r="T204" s="5">
        <f t="shared" si="399"/>
        <v>0</v>
      </c>
      <c r="U204" s="5">
        <f t="shared" si="400"/>
        <v>0</v>
      </c>
      <c r="V204" s="5">
        <f t="shared" si="401"/>
        <v>0</v>
      </c>
      <c r="W204" s="5">
        <f t="shared" si="402"/>
        <v>0</v>
      </c>
      <c r="X204" s="5">
        <f t="shared" si="403"/>
        <v>0</v>
      </c>
      <c r="Y204" s="5">
        <f t="shared" si="404"/>
        <v>0</v>
      </c>
      <c r="Z204" s="5">
        <f t="shared" si="405"/>
        <v>0.20230859434219117</v>
      </c>
      <c r="AA204" s="5">
        <f t="shared" si="406"/>
        <v>0</v>
      </c>
      <c r="AB204" s="5">
        <f t="shared" si="407"/>
        <v>0</v>
      </c>
      <c r="AC204" s="5">
        <f t="shared" si="408"/>
        <v>0</v>
      </c>
      <c r="AD204" s="5">
        <f t="shared" si="409"/>
        <v>0</v>
      </c>
      <c r="AE204" s="5">
        <f t="shared" si="410"/>
        <v>0</v>
      </c>
      <c r="AF204" s="5">
        <f t="shared" si="411"/>
        <v>0</v>
      </c>
      <c r="AG204" s="5">
        <f t="shared" si="412"/>
        <v>0</v>
      </c>
      <c r="AH204" s="5">
        <f t="shared" si="413"/>
        <v>0.19481838905902918</v>
      </c>
      <c r="AI204" s="5">
        <f t="shared" si="414"/>
        <v>0</v>
      </c>
      <c r="AJ204" s="5">
        <f t="shared" si="415"/>
        <v>0</v>
      </c>
      <c r="AK204" s="5">
        <f t="shared" si="416"/>
        <v>0</v>
      </c>
      <c r="AL204" s="5">
        <f t="shared" si="417"/>
        <v>0</v>
      </c>
      <c r="AM204" s="5">
        <f t="shared" si="418"/>
        <v>0</v>
      </c>
      <c r="AN204" s="5">
        <f t="shared" si="419"/>
        <v>0</v>
      </c>
      <c r="AO204" s="5">
        <f t="shared" si="420"/>
        <v>0</v>
      </c>
      <c r="AP204" s="5">
        <f t="shared" si="421"/>
        <v>0</v>
      </c>
      <c r="AQ204" s="5">
        <f t="shared" si="422"/>
        <v>0</v>
      </c>
      <c r="AR204" s="5">
        <f t="shared" si="423"/>
        <v>0.15008439889155994</v>
      </c>
      <c r="AS204" s="5">
        <f t="shared" si="424"/>
        <v>0</v>
      </c>
      <c r="AT204" s="5">
        <f t="shared" si="425"/>
        <v>0</v>
      </c>
      <c r="AU204" s="5">
        <f t="shared" si="426"/>
        <v>0</v>
      </c>
      <c r="AV204" s="5">
        <f t="shared" si="427"/>
        <v>0</v>
      </c>
      <c r="AW204" s="5">
        <f t="shared" si="428"/>
        <v>0</v>
      </c>
      <c r="AX204" s="5">
        <f t="shared" si="429"/>
        <v>0</v>
      </c>
      <c r="AY204" s="5">
        <f t="shared" si="430"/>
        <v>0</v>
      </c>
      <c r="AZ204" s="5">
        <f t="shared" si="431"/>
        <v>0</v>
      </c>
      <c r="BA204" s="5">
        <f t="shared" si="432"/>
        <v>0</v>
      </c>
      <c r="BB204" s="5">
        <f t="shared" si="433"/>
        <v>0</v>
      </c>
      <c r="BC204" s="5">
        <f t="shared" si="434"/>
        <v>0</v>
      </c>
      <c r="BD204" s="5">
        <f t="shared" si="435"/>
        <v>9.6351816425192971E-2</v>
      </c>
      <c r="BE204" s="5">
        <f t="shared" si="436"/>
        <v>0</v>
      </c>
      <c r="BF204" s="5">
        <f t="shared" si="437"/>
        <v>0</v>
      </c>
      <c r="BG204" s="5">
        <f t="shared" si="438"/>
        <v>0</v>
      </c>
      <c r="BH204" s="5">
        <f t="shared" si="439"/>
        <v>0</v>
      </c>
      <c r="BI204" s="5">
        <f t="shared" si="440"/>
        <v>0</v>
      </c>
      <c r="BJ204" s="8">
        <f t="shared" si="441"/>
        <v>0</v>
      </c>
      <c r="BK204" s="8">
        <f t="shared" si="442"/>
        <v>2.123922976402326E-2</v>
      </c>
      <c r="BL204" s="8">
        <f t="shared" si="443"/>
        <v>0.68063118937911338</v>
      </c>
      <c r="BM204" s="8">
        <f t="shared" si="444"/>
        <v>0.64356319871797318</v>
      </c>
      <c r="BN204" s="8">
        <f t="shared" si="445"/>
        <v>0.26061581476735446</v>
      </c>
    </row>
    <row r="205" spans="1:66" x14ac:dyDescent="0.25">
      <c r="A205" t="s">
        <v>347</v>
      </c>
      <c r="B205" t="s">
        <v>321</v>
      </c>
      <c r="C205" t="s">
        <v>244</v>
      </c>
      <c r="D205" t="s">
        <v>355</v>
      </c>
      <c r="E205">
        <f>VLOOKUP(A205,home!$A$2:$E$405,3,FALSE)</f>
        <v>1.3846000000000001</v>
      </c>
      <c r="F205">
        <f>VLOOKUP(B205,home!$B$2:$E$405,3,FALSE)</f>
        <v>1.0832999999999999</v>
      </c>
      <c r="G205">
        <f>VLOOKUP(C205,away!$B$2:$E$405,4,FALSE)</f>
        <v>0.96289999999999998</v>
      </c>
      <c r="H205">
        <f>VLOOKUP(A205,away!$A$2:$E$405,3,FALSE)</f>
        <v>1.3846000000000001</v>
      </c>
      <c r="I205">
        <f>VLOOKUP(C205,away!$B$2:$E$405,3,FALSE)</f>
        <v>1.4444999999999999</v>
      </c>
      <c r="J205">
        <f>VLOOKUP(B205,home!$B$2:$E$405,4,FALSE)</f>
        <v>1.4443999999999999</v>
      </c>
      <c r="K205" s="3">
        <f t="shared" si="390"/>
        <v>1.444289510622</v>
      </c>
      <c r="L205" s="3">
        <f t="shared" si="391"/>
        <v>2.8888790086799996</v>
      </c>
      <c r="M205" s="5">
        <f t="shared" si="392"/>
        <v>1.3125891889834308E-2</v>
      </c>
      <c r="N205" s="5">
        <f t="shared" si="393"/>
        <v>1.8957587974046071E-2</v>
      </c>
      <c r="O205" s="5">
        <f t="shared" si="394"/>
        <v>3.7919113550745384E-2</v>
      </c>
      <c r="P205" s="5">
        <f t="shared" si="395"/>
        <v>5.4766177953426094E-2</v>
      </c>
      <c r="Q205" s="5">
        <f t="shared" si="396"/>
        <v>1.3690122728804257E-2</v>
      </c>
      <c r="R205" s="5">
        <f t="shared" si="397"/>
        <v>5.4771865582250841E-2</v>
      </c>
      <c r="S205" s="5">
        <f t="shared" si="398"/>
        <v>5.7126294212990758E-2</v>
      </c>
      <c r="T205" s="5">
        <f t="shared" si="399"/>
        <v>3.9549108177495573E-2</v>
      </c>
      <c r="U205" s="5">
        <f t="shared" si="400"/>
        <v>7.9106430937643038E-2</v>
      </c>
      <c r="V205" s="5">
        <f t="shared" si="401"/>
        <v>2.648360813156073E-2</v>
      </c>
      <c r="W205" s="5">
        <f t="shared" si="402"/>
        <v>6.5908335521132717E-3</v>
      </c>
      <c r="X205" s="5">
        <f t="shared" si="403"/>
        <v>1.904012069840387E-2</v>
      </c>
      <c r="Y205" s="5">
        <f t="shared" si="404"/>
        <v>2.7502302504176263E-2</v>
      </c>
      <c r="Z205" s="5">
        <f t="shared" si="405"/>
        <v>5.2743097582269E-2</v>
      </c>
      <c r="AA205" s="5">
        <f t="shared" si="406"/>
        <v>7.6176302595783674E-2</v>
      </c>
      <c r="AB205" s="5">
        <f t="shared" si="407"/>
        <v>5.5010317398528907E-2</v>
      </c>
      <c r="AC205" s="5">
        <f t="shared" si="408"/>
        <v>6.9062259157088328E-3</v>
      </c>
      <c r="AD205" s="5">
        <f t="shared" si="409"/>
        <v>2.3797679413931844E-3</v>
      </c>
      <c r="AE205" s="5">
        <f t="shared" si="410"/>
        <v>6.8748616514203859E-3</v>
      </c>
      <c r="AF205" s="5">
        <f t="shared" si="411"/>
        <v>9.9303217561837361E-3</v>
      </c>
      <c r="AG205" s="5">
        <f t="shared" si="412"/>
        <v>9.5624993569591674E-3</v>
      </c>
      <c r="AH205" s="5">
        <f t="shared" si="413"/>
        <v>3.809210686454443E-2</v>
      </c>
      <c r="AI205" s="5">
        <f t="shared" si="414"/>
        <v>5.5016030381953802E-2</v>
      </c>
      <c r="AJ205" s="5">
        <f t="shared" si="415"/>
        <v>3.9729537798358576E-2</v>
      </c>
      <c r="AK205" s="5">
        <f t="shared" si="416"/>
        <v>1.912698490134318E-2</v>
      </c>
      <c r="AL205" s="5">
        <f t="shared" si="417"/>
        <v>1.1526153061772542E-3</v>
      </c>
      <c r="AM205" s="5">
        <f t="shared" si="418"/>
        <v>6.8741477509373704E-4</v>
      </c>
      <c r="AN205" s="5">
        <f t="shared" si="419"/>
        <v>1.9858581140247797E-3</v>
      </c>
      <c r="AO205" s="5">
        <f t="shared" si="420"/>
        <v>2.8684519099115204E-3</v>
      </c>
      <c r="AP205" s="5">
        <f t="shared" si="421"/>
        <v>2.7622035033171479E-3</v>
      </c>
      <c r="AQ205" s="5">
        <f t="shared" si="422"/>
        <v>1.9949179296088158E-3</v>
      </c>
      <c r="AR205" s="5">
        <f t="shared" si="423"/>
        <v>2.2008697583475536E-2</v>
      </c>
      <c r="AS205" s="5">
        <f t="shared" si="424"/>
        <v>3.1786931062265475E-2</v>
      </c>
      <c r="AT205" s="5">
        <f t="shared" si="425"/>
        <v>2.2954765554047331E-2</v>
      </c>
      <c r="AU205" s="5">
        <f t="shared" si="426"/>
        <v>1.1051109036165917E-2</v>
      </c>
      <c r="AV205" s="5">
        <f t="shared" si="427"/>
        <v>3.9902502154186099E-3</v>
      </c>
      <c r="AW205" s="5">
        <f t="shared" si="428"/>
        <v>1.3358739839409932E-4</v>
      </c>
      <c r="AX205" s="5">
        <f t="shared" si="429"/>
        <v>1.654709915190774E-4</v>
      </c>
      <c r="AY205" s="5">
        <f t="shared" si="430"/>
        <v>4.7802567394492898E-4</v>
      </c>
      <c r="AZ205" s="5">
        <f t="shared" si="431"/>
        <v>6.9047916753480778E-4</v>
      </c>
      <c r="BA205" s="5">
        <f t="shared" si="432"/>
        <v>6.6490359100738225E-4</v>
      </c>
      <c r="BB205" s="5">
        <f t="shared" si="433"/>
        <v>4.8020650671429444E-4</v>
      </c>
      <c r="BC205" s="5">
        <f t="shared" si="434"/>
        <v>2.7745169941569524E-4</v>
      </c>
      <c r="BD205" s="5">
        <f t="shared" si="435"/>
        <v>1.05967440762148E-2</v>
      </c>
      <c r="BE205" s="5">
        <f t="shared" si="436"/>
        <v>1.5304766316022851E-2</v>
      </c>
      <c r="BF205" s="5">
        <f t="shared" si="437"/>
        <v>1.1052256726376358E-2</v>
      </c>
      <c r="BG205" s="5">
        <f t="shared" si="438"/>
        <v>5.3208861528689384E-3</v>
      </c>
      <c r="BH205" s="5">
        <f t="shared" si="439"/>
        <v>1.921225014450614E-3</v>
      </c>
      <c r="BI205" s="5">
        <f t="shared" si="440"/>
        <v>5.5496102718312422E-4</v>
      </c>
      <c r="BJ205" s="8">
        <f t="shared" si="441"/>
        <v>0.16713291020308799</v>
      </c>
      <c r="BK205" s="8">
        <f t="shared" si="442"/>
        <v>0.16003883908364289</v>
      </c>
      <c r="BL205" s="8">
        <f t="shared" si="443"/>
        <v>0.59149128277564134</v>
      </c>
      <c r="BM205" s="8">
        <f t="shared" si="444"/>
        <v>0.77783093168998341</v>
      </c>
      <c r="BN205" s="8">
        <f t="shared" si="445"/>
        <v>0.19323075967910697</v>
      </c>
    </row>
    <row r="206" spans="1:66" x14ac:dyDescent="0.25">
      <c r="A206" t="s">
        <v>347</v>
      </c>
      <c r="B206" t="s">
        <v>322</v>
      </c>
      <c r="C206" t="s">
        <v>237</v>
      </c>
      <c r="D206" t="s">
        <v>355</v>
      </c>
      <c r="E206">
        <f>VLOOKUP(A206,home!$A$2:$E$405,3,FALSE)</f>
        <v>1.3846000000000001</v>
      </c>
      <c r="F206">
        <f>VLOOKUP(B206,home!$B$2:$E$405,3,FALSE)</f>
        <v>2.1667000000000001</v>
      </c>
      <c r="G206">
        <f>VLOOKUP(C206,away!$B$2:$E$405,4,FALSE)</f>
        <v>0</v>
      </c>
      <c r="H206">
        <f>VLOOKUP(A206,away!$A$2:$E$405,3,FALSE)</f>
        <v>1.3846000000000001</v>
      </c>
      <c r="I206">
        <f>VLOOKUP(C206,away!$B$2:$E$405,3,FALSE)</f>
        <v>0.72219999999999995</v>
      </c>
      <c r="J206">
        <f>VLOOKUP(B206,home!$B$2:$E$405,4,FALSE)</f>
        <v>0.96289999999999998</v>
      </c>
      <c r="K206" s="3">
        <f t="shared" si="390"/>
        <v>0</v>
      </c>
      <c r="L206" s="3">
        <f t="shared" si="391"/>
        <v>0.96285967374799997</v>
      </c>
      <c r="M206" s="5">
        <f t="shared" si="392"/>
        <v>0.38179950134756824</v>
      </c>
      <c r="N206" s="5">
        <f t="shared" si="393"/>
        <v>0</v>
      </c>
      <c r="O206" s="5">
        <f t="shared" si="394"/>
        <v>0.36761934330466867</v>
      </c>
      <c r="P206" s="5">
        <f t="shared" si="395"/>
        <v>0</v>
      </c>
      <c r="Q206" s="5">
        <f t="shared" si="396"/>
        <v>0</v>
      </c>
      <c r="R206" s="5">
        <f t="shared" si="397"/>
        <v>0.17698292047889361</v>
      </c>
      <c r="S206" s="5">
        <f t="shared" si="398"/>
        <v>0</v>
      </c>
      <c r="T206" s="5">
        <f t="shared" si="399"/>
        <v>0</v>
      </c>
      <c r="U206" s="5">
        <f t="shared" si="400"/>
        <v>0</v>
      </c>
      <c r="V206" s="5">
        <f t="shared" si="401"/>
        <v>0</v>
      </c>
      <c r="W206" s="5">
        <f t="shared" si="402"/>
        <v>0</v>
      </c>
      <c r="X206" s="5">
        <f t="shared" si="403"/>
        <v>0</v>
      </c>
      <c r="Y206" s="5">
        <f t="shared" si="404"/>
        <v>0</v>
      </c>
      <c r="Z206" s="5">
        <f t="shared" si="405"/>
        <v>5.6803239023758577E-2</v>
      </c>
      <c r="AA206" s="5">
        <f t="shared" si="406"/>
        <v>0</v>
      </c>
      <c r="AB206" s="5">
        <f t="shared" si="407"/>
        <v>0</v>
      </c>
      <c r="AC206" s="5">
        <f t="shared" si="408"/>
        <v>0</v>
      </c>
      <c r="AD206" s="5">
        <f t="shared" si="409"/>
        <v>0</v>
      </c>
      <c r="AE206" s="5">
        <f t="shared" si="410"/>
        <v>0</v>
      </c>
      <c r="AF206" s="5">
        <f t="shared" si="411"/>
        <v>0</v>
      </c>
      <c r="AG206" s="5">
        <f t="shared" si="412"/>
        <v>0</v>
      </c>
      <c r="AH206" s="5">
        <f t="shared" si="413"/>
        <v>1.3673387048561459E-2</v>
      </c>
      <c r="AI206" s="5">
        <f t="shared" si="414"/>
        <v>0</v>
      </c>
      <c r="AJ206" s="5">
        <f t="shared" si="415"/>
        <v>0</v>
      </c>
      <c r="AK206" s="5">
        <f t="shared" si="416"/>
        <v>0</v>
      </c>
      <c r="AL206" s="5">
        <f t="shared" si="417"/>
        <v>0</v>
      </c>
      <c r="AM206" s="5">
        <f t="shared" si="418"/>
        <v>0</v>
      </c>
      <c r="AN206" s="5">
        <f t="shared" si="419"/>
        <v>0</v>
      </c>
      <c r="AO206" s="5">
        <f t="shared" si="420"/>
        <v>0</v>
      </c>
      <c r="AP206" s="5">
        <f t="shared" si="421"/>
        <v>0</v>
      </c>
      <c r="AQ206" s="5">
        <f t="shared" si="422"/>
        <v>0</v>
      </c>
      <c r="AR206" s="5">
        <f t="shared" si="423"/>
        <v>2.6331105985216039E-3</v>
      </c>
      <c r="AS206" s="5">
        <f t="shared" si="424"/>
        <v>0</v>
      </c>
      <c r="AT206" s="5">
        <f t="shared" si="425"/>
        <v>0</v>
      </c>
      <c r="AU206" s="5">
        <f t="shared" si="426"/>
        <v>0</v>
      </c>
      <c r="AV206" s="5">
        <f t="shared" si="427"/>
        <v>0</v>
      </c>
      <c r="AW206" s="5">
        <f t="shared" si="428"/>
        <v>0</v>
      </c>
      <c r="AX206" s="5">
        <f t="shared" si="429"/>
        <v>0</v>
      </c>
      <c r="AY206" s="5">
        <f t="shared" si="430"/>
        <v>0</v>
      </c>
      <c r="AZ206" s="5">
        <f t="shared" si="431"/>
        <v>0</v>
      </c>
      <c r="BA206" s="5">
        <f t="shared" si="432"/>
        <v>0</v>
      </c>
      <c r="BB206" s="5">
        <f t="shared" si="433"/>
        <v>0</v>
      </c>
      <c r="BC206" s="5">
        <f t="shared" si="434"/>
        <v>0</v>
      </c>
      <c r="BD206" s="5">
        <f t="shared" si="435"/>
        <v>4.2255266863915183E-4</v>
      </c>
      <c r="BE206" s="5">
        <f t="shared" si="436"/>
        <v>0</v>
      </c>
      <c r="BF206" s="5">
        <f t="shared" si="437"/>
        <v>0</v>
      </c>
      <c r="BG206" s="5">
        <f t="shared" si="438"/>
        <v>0</v>
      </c>
      <c r="BH206" s="5">
        <f t="shared" si="439"/>
        <v>0</v>
      </c>
      <c r="BI206" s="5">
        <f t="shared" si="440"/>
        <v>0</v>
      </c>
      <c r="BJ206" s="8">
        <f t="shared" si="441"/>
        <v>0</v>
      </c>
      <c r="BK206" s="8">
        <f t="shared" si="442"/>
        <v>0.38179950134756824</v>
      </c>
      <c r="BL206" s="8">
        <f t="shared" si="443"/>
        <v>0.56133131409928438</v>
      </c>
      <c r="BM206" s="8">
        <f t="shared" si="444"/>
        <v>7.3532289339480791E-2</v>
      </c>
      <c r="BN206" s="8">
        <f t="shared" si="445"/>
        <v>0.92640176513113059</v>
      </c>
    </row>
    <row r="207" spans="1:66" x14ac:dyDescent="0.25">
      <c r="A207" t="s">
        <v>348</v>
      </c>
      <c r="B207" t="s">
        <v>254</v>
      </c>
      <c r="C207" t="s">
        <v>326</v>
      </c>
      <c r="D207" t="s">
        <v>355</v>
      </c>
      <c r="E207">
        <f>VLOOKUP(A207,home!$A$2:$E$405,3,FALSE)</f>
        <v>1.2811999999999999</v>
      </c>
      <c r="F207">
        <f>VLOOKUP(B207,home!$B$2:$E$405,3,FALSE)</f>
        <v>0.78049999999999997</v>
      </c>
      <c r="G207">
        <f>VLOOKUP(C207,away!$B$2:$E$405,4,FALSE)</f>
        <v>0</v>
      </c>
      <c r="H207">
        <f>VLOOKUP(A207,away!$A$2:$E$405,3,FALSE)</f>
        <v>1.2811999999999999</v>
      </c>
      <c r="I207">
        <f>VLOOKUP(C207,away!$B$2:$E$405,3,FALSE)</f>
        <v>0.78049999999999997</v>
      </c>
      <c r="J207">
        <f>VLOOKUP(B207,home!$B$2:$E$405,4,FALSE)</f>
        <v>1.1851</v>
      </c>
      <c r="K207" s="3">
        <f t="shared" si="390"/>
        <v>0</v>
      </c>
      <c r="L207" s="3">
        <f t="shared" si="391"/>
        <v>1.1850722686599999</v>
      </c>
      <c r="M207" s="5">
        <f t="shared" si="392"/>
        <v>0.30572408443041937</v>
      </c>
      <c r="N207" s="5">
        <f t="shared" si="393"/>
        <v>0</v>
      </c>
      <c r="O207" s="5">
        <f t="shared" si="394"/>
        <v>0.36230513431995848</v>
      </c>
      <c r="P207" s="5">
        <f t="shared" si="395"/>
        <v>0</v>
      </c>
      <c r="Q207" s="5">
        <f t="shared" si="396"/>
        <v>0</v>
      </c>
      <c r="R207" s="5">
        <f t="shared" si="397"/>
        <v>0.21467888373785959</v>
      </c>
      <c r="S207" s="5">
        <f t="shared" si="398"/>
        <v>0</v>
      </c>
      <c r="T207" s="5">
        <f t="shared" si="399"/>
        <v>0</v>
      </c>
      <c r="U207" s="5">
        <f t="shared" si="400"/>
        <v>0</v>
      </c>
      <c r="V207" s="5">
        <f t="shared" si="401"/>
        <v>0</v>
      </c>
      <c r="W207" s="5">
        <f t="shared" si="402"/>
        <v>0</v>
      </c>
      <c r="X207" s="5">
        <f t="shared" si="403"/>
        <v>0</v>
      </c>
      <c r="Y207" s="5">
        <f t="shared" si="404"/>
        <v>0</v>
      </c>
      <c r="Z207" s="5">
        <f t="shared" si="405"/>
        <v>8.4803330594873938E-2</v>
      </c>
      <c r="AA207" s="5">
        <f t="shared" si="406"/>
        <v>0</v>
      </c>
      <c r="AB207" s="5">
        <f t="shared" si="407"/>
        <v>0</v>
      </c>
      <c r="AC207" s="5">
        <f t="shared" si="408"/>
        <v>0</v>
      </c>
      <c r="AD207" s="5">
        <f t="shared" si="409"/>
        <v>0</v>
      </c>
      <c r="AE207" s="5">
        <f t="shared" si="410"/>
        <v>0</v>
      </c>
      <c r="AF207" s="5">
        <f t="shared" si="411"/>
        <v>0</v>
      </c>
      <c r="AG207" s="5">
        <f t="shared" si="412"/>
        <v>0</v>
      </c>
      <c r="AH207" s="5">
        <f t="shared" si="413"/>
        <v>2.5124518844497803E-2</v>
      </c>
      <c r="AI207" s="5">
        <f t="shared" si="414"/>
        <v>0</v>
      </c>
      <c r="AJ207" s="5">
        <f t="shared" si="415"/>
        <v>0</v>
      </c>
      <c r="AK207" s="5">
        <f t="shared" si="416"/>
        <v>0</v>
      </c>
      <c r="AL207" s="5">
        <f t="shared" si="417"/>
        <v>0</v>
      </c>
      <c r="AM207" s="5">
        <f t="shared" si="418"/>
        <v>0</v>
      </c>
      <c r="AN207" s="5">
        <f t="shared" si="419"/>
        <v>0</v>
      </c>
      <c r="AO207" s="5">
        <f t="shared" si="420"/>
        <v>0</v>
      </c>
      <c r="AP207" s="5">
        <f t="shared" si="421"/>
        <v>0</v>
      </c>
      <c r="AQ207" s="5">
        <f t="shared" si="422"/>
        <v>0</v>
      </c>
      <c r="AR207" s="5">
        <f t="shared" si="423"/>
        <v>5.9548741092079862E-3</v>
      </c>
      <c r="AS207" s="5">
        <f t="shared" si="424"/>
        <v>0</v>
      </c>
      <c r="AT207" s="5">
        <f t="shared" si="425"/>
        <v>0</v>
      </c>
      <c r="AU207" s="5">
        <f t="shared" si="426"/>
        <v>0</v>
      </c>
      <c r="AV207" s="5">
        <f t="shared" si="427"/>
        <v>0</v>
      </c>
      <c r="AW207" s="5">
        <f t="shared" si="428"/>
        <v>0</v>
      </c>
      <c r="AX207" s="5">
        <f t="shared" si="429"/>
        <v>0</v>
      </c>
      <c r="AY207" s="5">
        <f t="shared" si="430"/>
        <v>0</v>
      </c>
      <c r="AZ207" s="5">
        <f t="shared" si="431"/>
        <v>0</v>
      </c>
      <c r="BA207" s="5">
        <f t="shared" si="432"/>
        <v>0</v>
      </c>
      <c r="BB207" s="5">
        <f t="shared" si="433"/>
        <v>0</v>
      </c>
      <c r="BC207" s="5">
        <f t="shared" si="434"/>
        <v>0</v>
      </c>
      <c r="BD207" s="5">
        <f t="shared" si="435"/>
        <v>1.1761593616973006E-3</v>
      </c>
      <c r="BE207" s="5">
        <f t="shared" si="436"/>
        <v>0</v>
      </c>
      <c r="BF207" s="5">
        <f t="shared" si="437"/>
        <v>0</v>
      </c>
      <c r="BG207" s="5">
        <f t="shared" si="438"/>
        <v>0</v>
      </c>
      <c r="BH207" s="5">
        <f t="shared" si="439"/>
        <v>0</v>
      </c>
      <c r="BI207" s="5">
        <f t="shared" si="440"/>
        <v>0</v>
      </c>
      <c r="BJ207" s="8">
        <f t="shared" si="441"/>
        <v>0</v>
      </c>
      <c r="BK207" s="8">
        <f t="shared" si="442"/>
        <v>0.30572408443041937</v>
      </c>
      <c r="BL207" s="8">
        <f t="shared" si="443"/>
        <v>0.6092395703732213</v>
      </c>
      <c r="BM207" s="8">
        <f t="shared" si="444"/>
        <v>0.11705888291027704</v>
      </c>
      <c r="BN207" s="8">
        <f t="shared" si="445"/>
        <v>0.88270810248823739</v>
      </c>
    </row>
    <row r="208" spans="1:66" x14ac:dyDescent="0.25">
      <c r="A208" t="s">
        <v>348</v>
      </c>
      <c r="B208" t="s">
        <v>248</v>
      </c>
      <c r="C208" t="s">
        <v>249</v>
      </c>
      <c r="D208" t="s">
        <v>355</v>
      </c>
      <c r="E208">
        <f>VLOOKUP(A208,home!$A$2:$E$405,3,FALSE)</f>
        <v>1.2811999999999999</v>
      </c>
      <c r="F208">
        <f>VLOOKUP(B208,home!$B$2:$E$405,3,FALSE)</f>
        <v>1.5609999999999999</v>
      </c>
      <c r="G208">
        <f>VLOOKUP(C208,away!$B$2:$E$405,4,FALSE)</f>
        <v>0.59260000000000002</v>
      </c>
      <c r="H208">
        <f>VLOOKUP(A208,away!$A$2:$E$405,3,FALSE)</f>
        <v>1.2811999999999999</v>
      </c>
      <c r="I208">
        <f>VLOOKUP(C208,away!$B$2:$E$405,3,FALSE)</f>
        <v>0.78049999999999997</v>
      </c>
      <c r="J208">
        <f>VLOOKUP(B208,home!$B$2:$E$405,4,FALSE)</f>
        <v>1.1851</v>
      </c>
      <c r="K208" s="3">
        <f t="shared" si="390"/>
        <v>1.1851722663199999</v>
      </c>
      <c r="L208" s="3">
        <f t="shared" si="391"/>
        <v>1.1850722686599999</v>
      </c>
      <c r="M208" s="5">
        <f t="shared" si="392"/>
        <v>9.3457869765250043E-2</v>
      </c>
      <c r="N208" s="5">
        <f t="shared" si="393"/>
        <v>0.11076367531512078</v>
      </c>
      <c r="O208" s="5">
        <f t="shared" si="394"/>
        <v>0.11075432974683569</v>
      </c>
      <c r="P208" s="5">
        <f t="shared" si="395"/>
        <v>0.13126295999080984</v>
      </c>
      <c r="Q208" s="5">
        <f t="shared" si="396"/>
        <v>6.5637018049577195E-2</v>
      </c>
      <c r="R208" s="5">
        <f t="shared" si="397"/>
        <v>6.5625942408500143E-2</v>
      </c>
      <c r="S208" s="5">
        <f t="shared" si="398"/>
        <v>4.6090192053455832E-2</v>
      </c>
      <c r="T208" s="5">
        <f t="shared" si="399"/>
        <v>7.7784609888089815E-2</v>
      </c>
      <c r="U208" s="5">
        <f t="shared" si="400"/>
        <v>7.7778046893667907E-2</v>
      </c>
      <c r="V208" s="5">
        <f t="shared" si="401"/>
        <v>7.1927062496810424E-3</v>
      </c>
      <c r="W208" s="5">
        <f t="shared" si="402"/>
        <v>2.5930391145434717E-2</v>
      </c>
      <c r="X208" s="5">
        <f t="shared" si="403"/>
        <v>3.0729387461961494E-2</v>
      </c>
      <c r="Y208" s="5">
        <f t="shared" si="404"/>
        <v>1.8208272457039432E-2</v>
      </c>
      <c r="Z208" s="5">
        <f t="shared" si="405"/>
        <v>2.5923828150997273E-2</v>
      </c>
      <c r="AA208" s="5">
        <f t="shared" si="406"/>
        <v>3.072420216140765E-2</v>
      </c>
      <c r="AB208" s="5">
        <f t="shared" si="407"/>
        <v>1.8206736153254681E-2</v>
      </c>
      <c r="AC208" s="5">
        <f t="shared" si="408"/>
        <v>6.3139139261963421E-4</v>
      </c>
      <c r="AD208" s="5">
        <f t="shared" si="409"/>
        <v>7.6829951100997286E-3</v>
      </c>
      <c r="AE208" s="5">
        <f t="shared" si="410"/>
        <v>9.1049044452295724E-3</v>
      </c>
      <c r="AF208" s="5">
        <f t="shared" si="411"/>
        <v>5.3949848834203631E-3</v>
      </c>
      <c r="AG208" s="5">
        <f t="shared" si="412"/>
        <v>2.1311489917271264E-3</v>
      </c>
      <c r="AH208" s="5">
        <f t="shared" si="413"/>
        <v>7.6804024598135755E-3</v>
      </c>
      <c r="AI208" s="5">
        <f t="shared" si="414"/>
        <v>9.1025999895469559E-3</v>
      </c>
      <c r="AJ208" s="5">
        <f t="shared" si="415"/>
        <v>5.3940745295078902E-3</v>
      </c>
      <c r="AK208" s="5">
        <f t="shared" si="416"/>
        <v>2.1309691782786175E-3</v>
      </c>
      <c r="AL208" s="5">
        <f t="shared" si="417"/>
        <v>3.5471941877617607E-5</v>
      </c>
      <c r="AM208" s="5">
        <f t="shared" si="418"/>
        <v>1.8211345453524725E-3</v>
      </c>
      <c r="AN208" s="5">
        <f t="shared" si="419"/>
        <v>2.1581760471959519E-3</v>
      </c>
      <c r="AO208" s="5">
        <f t="shared" si="420"/>
        <v>1.2787972922090891E-3</v>
      </c>
      <c r="AP208" s="5">
        <f t="shared" si="421"/>
        <v>5.0515573607816367E-4</v>
      </c>
      <c r="AQ208" s="5">
        <f t="shared" si="422"/>
        <v>1.4966151354519036E-4</v>
      </c>
      <c r="AR208" s="5">
        <f t="shared" si="423"/>
        <v>1.8203663934546234E-3</v>
      </c>
      <c r="AS208" s="5">
        <f t="shared" si="424"/>
        <v>2.1574477640633805E-3</v>
      </c>
      <c r="AT208" s="5">
        <f t="shared" si="425"/>
        <v>1.2784736280010073E-3</v>
      </c>
      <c r="AU208" s="5">
        <f t="shared" si="426"/>
        <v>5.0507049570943546E-4</v>
      </c>
      <c r="AV208" s="5">
        <f t="shared" si="427"/>
        <v>1.4964888601282932E-4</v>
      </c>
      <c r="AW208" s="5">
        <f t="shared" si="428"/>
        <v>1.3839129685961715E-6</v>
      </c>
      <c r="AX208" s="5">
        <f t="shared" si="429"/>
        <v>3.5972635939817245E-4</v>
      </c>
      <c r="AY208" s="5">
        <f t="shared" si="430"/>
        <v>4.2630173282879474E-4</v>
      </c>
      <c r="AZ208" s="5">
        <f t="shared" si="431"/>
        <v>2.5259918082855444E-4</v>
      </c>
      <c r="BA208" s="5">
        <f t="shared" si="432"/>
        <v>9.9782761428717604E-5</v>
      </c>
      <c r="BB208" s="5">
        <f t="shared" si="433"/>
        <v>2.9562445864872471E-5</v>
      </c>
      <c r="BC208" s="5">
        <f t="shared" si="434"/>
        <v>7.0067269576445697E-6</v>
      </c>
      <c r="BD208" s="5">
        <f t="shared" si="435"/>
        <v>3.5954428861394871E-4</v>
      </c>
      <c r="BE208" s="5">
        <f t="shared" si="436"/>
        <v>4.2612191937900571E-4</v>
      </c>
      <c r="BF208" s="5">
        <f t="shared" si="437"/>
        <v>2.5251394045952238E-4</v>
      </c>
      <c r="BG208" s="5">
        <f t="shared" si="438"/>
        <v>9.9757506363935225E-5</v>
      </c>
      <c r="BH208" s="5">
        <f t="shared" si="439"/>
        <v>2.9557457474944223E-5</v>
      </c>
      <c r="BI208" s="5">
        <f t="shared" si="440"/>
        <v>7.0061357724473252E-6</v>
      </c>
      <c r="BJ208" s="8">
        <f t="shared" si="441"/>
        <v>0.36045529208938781</v>
      </c>
      <c r="BK208" s="8">
        <f t="shared" si="442"/>
        <v>0.27909689312652286</v>
      </c>
      <c r="BL208" s="8">
        <f t="shared" si="443"/>
        <v>0.33448281193611812</v>
      </c>
      <c r="BM208" s="8">
        <f t="shared" si="444"/>
        <v>0.42203211220707215</v>
      </c>
      <c r="BN208" s="8">
        <f t="shared" si="445"/>
        <v>0.57750179527609369</v>
      </c>
    </row>
    <row r="209" spans="1:66" x14ac:dyDescent="0.25">
      <c r="A209" t="s">
        <v>349</v>
      </c>
      <c r="B209" t="s">
        <v>272</v>
      </c>
      <c r="C209" t="s">
        <v>264</v>
      </c>
      <c r="D209" t="s">
        <v>355</v>
      </c>
      <c r="E209">
        <f>VLOOKUP(A209,home!$A$2:$E$405,3,FALSE)</f>
        <v>1.2082999999999999</v>
      </c>
      <c r="F209">
        <f>VLOOKUP(B209,home!$B$2:$E$405,3,FALSE)</f>
        <v>1.2414000000000001</v>
      </c>
      <c r="G209">
        <f>VLOOKUP(C209,away!$B$2:$E$405,4,FALSE)</f>
        <v>0.64859999999999995</v>
      </c>
      <c r="H209">
        <f>VLOOKUP(A209,away!$A$2:$E$405,3,FALSE)</f>
        <v>1.2082999999999999</v>
      </c>
      <c r="I209">
        <f>VLOOKUP(C209,away!$B$2:$E$405,3,FALSE)</f>
        <v>1.6552</v>
      </c>
      <c r="J209">
        <f>VLOOKUP(B209,home!$B$2:$E$405,4,FALSE)</f>
        <v>1.2972999999999999</v>
      </c>
      <c r="K209" s="3">
        <f t="shared" si="390"/>
        <v>0.97288937593199998</v>
      </c>
      <c r="L209" s="3">
        <f t="shared" si="391"/>
        <v>2.5945716669679997</v>
      </c>
      <c r="M209" s="5">
        <f t="shared" si="392"/>
        <v>2.8227431012345205E-2</v>
      </c>
      <c r="N209" s="5">
        <f t="shared" si="393"/>
        <v>2.7462167741764108E-2</v>
      </c>
      <c r="O209" s="5">
        <f t="shared" si="394"/>
        <v>7.3238092735924715E-2</v>
      </c>
      <c r="P209" s="5">
        <f t="shared" si="395"/>
        <v>7.1252562336303726E-2</v>
      </c>
      <c r="Q209" s="5">
        <f t="shared" si="396"/>
        <v>1.3358825618012391E-2</v>
      </c>
      <c r="R209" s="5">
        <f t="shared" si="397"/>
        <v>9.5010740177702585E-2</v>
      </c>
      <c r="S209" s="5">
        <f t="shared" si="398"/>
        <v>4.4964485408435388E-2</v>
      </c>
      <c r="T209" s="5">
        <f t="shared" si="399"/>
        <v>3.4660430452461227E-2</v>
      </c>
      <c r="U209" s="5">
        <f t="shared" si="400"/>
        <v>9.2434939718322465E-2</v>
      </c>
      <c r="V209" s="5">
        <f t="shared" si="401"/>
        <v>1.2611195267166309E-2</v>
      </c>
      <c r="W209" s="5">
        <f t="shared" si="402"/>
        <v>4.3322198395641639E-3</v>
      </c>
      <c r="X209" s="5">
        <f t="shared" si="403"/>
        <v>1.1240254850809832E-2</v>
      </c>
      <c r="Y209" s="5">
        <f t="shared" si="404"/>
        <v>1.458182338270541E-2</v>
      </c>
      <c r="Z209" s="5">
        <f t="shared" si="405"/>
        <v>8.2170724840908427E-2</v>
      </c>
      <c r="AA209" s="5">
        <f t="shared" si="406"/>
        <v>7.9943025210351473E-2</v>
      </c>
      <c r="AB209" s="5">
        <f t="shared" si="407"/>
        <v>3.8887859953507492E-2</v>
      </c>
      <c r="AC209" s="5">
        <f t="shared" si="408"/>
        <v>1.9895982929602988E-3</v>
      </c>
      <c r="AD209" s="5">
        <f t="shared" si="409"/>
        <v>1.053692664028452E-3</v>
      </c>
      <c r="AE209" s="5">
        <f t="shared" si="410"/>
        <v>2.733881131780253E-3</v>
      </c>
      <c r="AF209" s="5">
        <f t="shared" si="411"/>
        <v>3.5466252626877273E-3</v>
      </c>
      <c r="AG209" s="5">
        <f t="shared" si="412"/>
        <v>3.0673244733075049E-3</v>
      </c>
      <c r="AH209" s="5">
        <f t="shared" si="413"/>
        <v>5.329945863161116E-2</v>
      </c>
      <c r="AI209" s="5">
        <f t="shared" si="414"/>
        <v>5.1854477045621621E-2</v>
      </c>
      <c r="AJ209" s="5">
        <f t="shared" si="415"/>
        <v>2.5224334906097517E-2</v>
      </c>
      <c r="AK209" s="5">
        <f t="shared" si="416"/>
        <v>8.1801624816976604E-3</v>
      </c>
      <c r="AL209" s="5">
        <f t="shared" si="417"/>
        <v>2.0088824424915894E-4</v>
      </c>
      <c r="AM209" s="5">
        <f t="shared" si="418"/>
        <v>2.050252796661535E-4</v>
      </c>
      <c r="AN209" s="5">
        <f t="shared" si="419"/>
        <v>5.3195278163399216E-4</v>
      </c>
      <c r="AO209" s="5">
        <f t="shared" si="420"/>
        <v>6.900948076961859E-4</v>
      </c>
      <c r="AP209" s="5">
        <f t="shared" si="421"/>
        <v>5.96833478523418E-4</v>
      </c>
      <c r="AQ209" s="5">
        <f t="shared" si="422"/>
        <v>3.8713180831870367E-4</v>
      </c>
      <c r="AR209" s="5">
        <f t="shared" si="423"/>
        <v>2.7657853046062247E-2</v>
      </c>
      <c r="AS209" s="5">
        <f t="shared" si="424"/>
        <v>2.690803138960246E-2</v>
      </c>
      <c r="AT209" s="5">
        <f t="shared" si="425"/>
        <v>1.3089268933094502E-2</v>
      </c>
      <c r="AU209" s="5">
        <f t="shared" si="426"/>
        <v>4.2448035612414753E-3</v>
      </c>
      <c r="AV209" s="5">
        <f t="shared" si="427"/>
        <v>1.0324310719125374E-3</v>
      </c>
      <c r="AW209" s="5">
        <f t="shared" si="428"/>
        <v>1.4085788217588853E-5</v>
      </c>
      <c r="AX209" s="5">
        <f t="shared" si="429"/>
        <v>3.3244486064114626E-5</v>
      </c>
      <c r="AY209" s="5">
        <f t="shared" si="430"/>
        <v>8.6255201624864313E-5</v>
      </c>
      <c r="AZ209" s="5">
        <f t="shared" si="431"/>
        <v>1.118976511322426E-4</v>
      </c>
      <c r="BA209" s="5">
        <f t="shared" si="432"/>
        <v>9.67754917426621E-5</v>
      </c>
      <c r="BB209" s="5">
        <f t="shared" si="433"/>
        <v>6.2772737233101689E-5</v>
      </c>
      <c r="BC209" s="5">
        <f t="shared" si="434"/>
        <v>3.2573673096606556E-5</v>
      </c>
      <c r="BD209" s="5">
        <f t="shared" si="435"/>
        <v>1.1960046980412942E-2</v>
      </c>
      <c r="BE209" s="5">
        <f t="shared" si="436"/>
        <v>1.1635802642891347E-2</v>
      </c>
      <c r="BF209" s="5">
        <f t="shared" si="437"/>
        <v>5.6601743858552388E-3</v>
      </c>
      <c r="BG209" s="5">
        <f t="shared" si="438"/>
        <v>1.8355745086403321E-3</v>
      </c>
      <c r="BH209" s="5">
        <f t="shared" si="439"/>
        <v>4.4645273454694493E-4</v>
      </c>
      <c r="BI209" s="5">
        <f t="shared" si="440"/>
        <v>8.6869824459302449E-5</v>
      </c>
      <c r="BJ209" s="8">
        <f t="shared" si="441"/>
        <v>0.11887180281385312</v>
      </c>
      <c r="BK209" s="8">
        <f t="shared" si="442"/>
        <v>0.15933241576308496</v>
      </c>
      <c r="BL209" s="8">
        <f t="shared" si="443"/>
        <v>0.62263039993955582</v>
      </c>
      <c r="BM209" s="8">
        <f t="shared" si="444"/>
        <v>0.67438335432194252</v>
      </c>
      <c r="BN209" s="8">
        <f t="shared" si="445"/>
        <v>0.30854981962205275</v>
      </c>
    </row>
    <row r="210" spans="1:66" x14ac:dyDescent="0.25">
      <c r="A210" t="s">
        <v>349</v>
      </c>
      <c r="B210" t="s">
        <v>263</v>
      </c>
      <c r="C210" t="s">
        <v>268</v>
      </c>
      <c r="D210" t="s">
        <v>355</v>
      </c>
      <c r="E210">
        <f>VLOOKUP(A210,home!$A$2:$E$405,3,FALSE)</f>
        <v>1.2082999999999999</v>
      </c>
      <c r="F210">
        <f>VLOOKUP(B210,home!$B$2:$E$405,3,FALSE)</f>
        <v>0.8276</v>
      </c>
      <c r="G210">
        <f>VLOOKUP(C210,away!$B$2:$E$405,4,FALSE)</f>
        <v>0.64859999999999995</v>
      </c>
      <c r="H210">
        <f>VLOOKUP(A210,away!$A$2:$E$405,3,FALSE)</f>
        <v>1.2082999999999999</v>
      </c>
      <c r="I210">
        <f>VLOOKUP(C210,away!$B$2:$E$405,3,FALSE)</f>
        <v>2.4828000000000001</v>
      </c>
      <c r="J210">
        <f>VLOOKUP(B210,home!$B$2:$E$405,4,FALSE)</f>
        <v>0.64859999999999995</v>
      </c>
      <c r="K210" s="3">
        <f t="shared" si="390"/>
        <v>0.64859291728799995</v>
      </c>
      <c r="L210" s="3">
        <f t="shared" si="391"/>
        <v>1.945778751864</v>
      </c>
      <c r="M210" s="5">
        <f t="shared" si="392"/>
        <v>7.469279311921885E-2</v>
      </c>
      <c r="N210" s="5">
        <f t="shared" si="393"/>
        <v>4.8445216589583201E-2</v>
      </c>
      <c r="O210" s="5">
        <f t="shared" si="394"/>
        <v>0.1453356497687496</v>
      </c>
      <c r="P210" s="5">
        <f t="shared" si="395"/>
        <v>9.4263673069460346E-2</v>
      </c>
      <c r="Q210" s="5">
        <f t="shared" si="396"/>
        <v>1.5710612178243388E-2</v>
      </c>
      <c r="R210" s="5">
        <f t="shared" si="397"/>
        <v>0.14139550960419056</v>
      </c>
      <c r="S210" s="5">
        <f t="shared" si="398"/>
        <v>2.9740620511953326E-2</v>
      </c>
      <c r="T210" s="5">
        <f t="shared" si="399"/>
        <v>3.0569375355201777E-2</v>
      </c>
      <c r="U210" s="5">
        <f t="shared" si="400"/>
        <v>9.1708126065605369E-2</v>
      </c>
      <c r="V210" s="5">
        <f t="shared" si="401"/>
        <v>4.1703564274519463E-3</v>
      </c>
      <c r="W210" s="5">
        <f t="shared" si="402"/>
        <v>3.3965972616890865E-3</v>
      </c>
      <c r="X210" s="5">
        <f t="shared" si="403"/>
        <v>6.6090267804340703E-3</v>
      </c>
      <c r="Y210" s="5">
        <f t="shared" si="404"/>
        <v>6.4298519399343798E-3</v>
      </c>
      <c r="Z210" s="5">
        <f t="shared" si="405"/>
        <v>9.1708126065605397E-2</v>
      </c>
      <c r="AA210" s="5">
        <f t="shared" si="406"/>
        <v>5.9481241023906666E-2</v>
      </c>
      <c r="AB210" s="5">
        <f t="shared" si="407"/>
        <v>1.9289555819803142E-2</v>
      </c>
      <c r="AC210" s="5">
        <f t="shared" si="408"/>
        <v>3.2894163750928746E-4</v>
      </c>
      <c r="AD210" s="5">
        <f t="shared" si="409"/>
        <v>5.5075223170283915E-4</v>
      </c>
      <c r="AE210" s="5">
        <f t="shared" si="410"/>
        <v>1.0716419899890629E-3</v>
      </c>
      <c r="AF210" s="5">
        <f t="shared" si="411"/>
        <v>1.0425891068629864E-3</v>
      </c>
      <c r="AG210" s="5">
        <f t="shared" si="412"/>
        <v>6.7621591035295478E-4</v>
      </c>
      <c r="AH210" s="5">
        <f t="shared" si="413"/>
        <v>4.4610930767929977E-2</v>
      </c>
      <c r="AI210" s="5">
        <f t="shared" si="414"/>
        <v>2.8934333729704699E-2</v>
      </c>
      <c r="AJ210" s="5">
        <f t="shared" si="415"/>
        <v>9.3833019617668729E-3</v>
      </c>
      <c r="AK210" s="5">
        <f t="shared" si="416"/>
        <v>2.0286477310588629E-3</v>
      </c>
      <c r="AL210" s="5">
        <f t="shared" si="417"/>
        <v>1.6605214871328776E-5</v>
      </c>
      <c r="AM210" s="5">
        <f t="shared" si="418"/>
        <v>7.1442799332604214E-5</v>
      </c>
      <c r="AN210" s="5">
        <f t="shared" si="419"/>
        <v>1.3901188091506483E-4</v>
      </c>
      <c r="AO210" s="5">
        <f t="shared" si="420"/>
        <v>1.3524318207059095E-4</v>
      </c>
      <c r="AP210" s="5">
        <f t="shared" si="421"/>
        <v>8.7717770002476738E-5</v>
      </c>
      <c r="AQ210" s="5">
        <f t="shared" si="422"/>
        <v>4.2669843257928126E-5</v>
      </c>
      <c r="AR210" s="5">
        <f t="shared" si="423"/>
        <v>1.7360600237822814E-2</v>
      </c>
      <c r="AS210" s="5">
        <f t="shared" si="424"/>
        <v>1.1259962354120245E-2</v>
      </c>
      <c r="AT210" s="5">
        <f t="shared" si="425"/>
        <v>3.6515659159059525E-3</v>
      </c>
      <c r="AU210" s="5">
        <f t="shared" si="426"/>
        <v>7.8945993002228982E-4</v>
      </c>
      <c r="AV210" s="5">
        <f t="shared" si="427"/>
        <v>1.280095297737843E-4</v>
      </c>
      <c r="AW210" s="5">
        <f t="shared" si="428"/>
        <v>5.8211348129096587E-7</v>
      </c>
      <c r="AX210" s="5">
        <f t="shared" si="429"/>
        <v>7.7228822730591523E-6</v>
      </c>
      <c r="AY210" s="5">
        <f t="shared" si="430"/>
        <v>1.5027020230065648E-5</v>
      </c>
      <c r="AZ210" s="5">
        <f t="shared" si="431"/>
        <v>1.4619628333746112E-5</v>
      </c>
      <c r="BA210" s="5">
        <f t="shared" si="432"/>
        <v>9.4821873906506939E-6</v>
      </c>
      <c r="BB210" s="5">
        <f t="shared" si="433"/>
        <v>4.6125596864802137E-6</v>
      </c>
      <c r="BC210" s="5">
        <f t="shared" si="434"/>
        <v>1.795004125931534E-6</v>
      </c>
      <c r="BD210" s="5">
        <f t="shared" si="435"/>
        <v>5.6299811770601305E-3</v>
      </c>
      <c r="BE210" s="5">
        <f t="shared" si="436"/>
        <v>3.6515659159059577E-3</v>
      </c>
      <c r="BF210" s="5">
        <f t="shared" si="437"/>
        <v>1.1841898950334362E-3</v>
      </c>
      <c r="BG210" s="5">
        <f t="shared" si="438"/>
        <v>2.5601905954756893E-4</v>
      </c>
      <c r="BH210" s="5">
        <f t="shared" si="439"/>
        <v>4.1513037178321979E-5</v>
      </c>
      <c r="BI210" s="5">
        <f t="shared" si="440"/>
        <v>5.3850123777946131E-6</v>
      </c>
      <c r="BJ210" s="8">
        <f t="shared" si="441"/>
        <v>0.11503122410161236</v>
      </c>
      <c r="BK210" s="8">
        <f t="shared" si="442"/>
        <v>0.20322801700069518</v>
      </c>
      <c r="BL210" s="8">
        <f t="shared" si="443"/>
        <v>0.58612554853746401</v>
      </c>
      <c r="BM210" s="8">
        <f t="shared" si="444"/>
        <v>0.47623501646918232</v>
      </c>
      <c r="BN210" s="8">
        <f t="shared" si="445"/>
        <v>0.5198434543294459</v>
      </c>
    </row>
    <row r="211" spans="1:66" x14ac:dyDescent="0.25">
      <c r="A211" t="s">
        <v>350</v>
      </c>
      <c r="B211" t="s">
        <v>276</v>
      </c>
      <c r="C211" t="s">
        <v>290</v>
      </c>
      <c r="D211" t="s">
        <v>355</v>
      </c>
      <c r="E211">
        <f>VLOOKUP(A211,home!$A$2:$E$405,3,FALSE)</f>
        <v>1.4911000000000001</v>
      </c>
      <c r="F211">
        <f>VLOOKUP(B211,home!$B$2:$E$405,3,FALSE)</f>
        <v>1.006</v>
      </c>
      <c r="G211">
        <f>VLOOKUP(C211,away!$B$2:$E$405,4,FALSE)</f>
        <v>1.4790000000000001</v>
      </c>
      <c r="H211">
        <f>VLOOKUP(A211,away!$A$2:$E$405,3,FALSE)</f>
        <v>1.4911000000000001</v>
      </c>
      <c r="I211">
        <f>VLOOKUP(C211,away!$B$2:$E$405,3,FALSE)</f>
        <v>0.76649999999999996</v>
      </c>
      <c r="J211">
        <f>VLOOKUP(B211,home!$B$2:$E$405,4,FALSE)</f>
        <v>1.2548999999999999</v>
      </c>
      <c r="K211" s="3">
        <f t="shared" si="390"/>
        <v>2.2185689214000002</v>
      </c>
      <c r="L211" s="3">
        <f t="shared" si="391"/>
        <v>1.4342605354349998</v>
      </c>
      <c r="M211" s="5">
        <f t="shared" si="392"/>
        <v>2.5917691943953554E-2</v>
      </c>
      <c r="N211" s="5">
        <f t="shared" si="393"/>
        <v>5.7500185861274512E-2</v>
      </c>
      <c r="O211" s="5">
        <f t="shared" si="394"/>
        <v>3.7172722724774197E-2</v>
      </c>
      <c r="P211" s="5">
        <f t="shared" si="395"/>
        <v>8.2470247361003557E-2</v>
      </c>
      <c r="Q211" s="5">
        <f t="shared" si="396"/>
        <v>6.3784062663273675E-2</v>
      </c>
      <c r="R211" s="5">
        <f t="shared" si="397"/>
        <v>2.6657684599405717E-2</v>
      </c>
      <c r="S211" s="5">
        <f t="shared" si="398"/>
        <v>6.5605202369995688E-2</v>
      </c>
      <c r="T211" s="5">
        <f t="shared" si="399"/>
        <v>9.1482963867646455E-2</v>
      </c>
      <c r="U211" s="5">
        <f t="shared" si="400"/>
        <v>5.9141910568724934E-2</v>
      </c>
      <c r="V211" s="5">
        <f t="shared" si="401"/>
        <v>2.3195126408127705E-2</v>
      </c>
      <c r="W211" s="5">
        <f t="shared" si="402"/>
        <v>4.7169779701789698E-2</v>
      </c>
      <c r="X211" s="5">
        <f t="shared" si="403"/>
        <v>6.7653753491439858E-2</v>
      </c>
      <c r="Y211" s="5">
        <f t="shared" si="404"/>
        <v>4.851655435341002E-2</v>
      </c>
      <c r="Z211" s="5">
        <f t="shared" si="405"/>
        <v>1.2744688329000329E-2</v>
      </c>
      <c r="AA211" s="5">
        <f t="shared" si="406"/>
        <v>2.8274969439649428E-2</v>
      </c>
      <c r="AB211" s="5">
        <f t="shared" si="407"/>
        <v>3.1364984226170504E-2</v>
      </c>
      <c r="AC211" s="5">
        <f t="shared" si="408"/>
        <v>4.6129392438393549E-3</v>
      </c>
      <c r="AD211" s="5">
        <f t="shared" si="409"/>
        <v>2.6162351818918805E-2</v>
      </c>
      <c r="AE211" s="5">
        <f t="shared" si="410"/>
        <v>3.7523628728041318E-2</v>
      </c>
      <c r="AF211" s="5">
        <f t="shared" si="411"/>
        <v>2.6909329915472346E-2</v>
      </c>
      <c r="AG211" s="5">
        <f t="shared" si="412"/>
        <v>1.286499664425414E-2</v>
      </c>
      <c r="AH211" s="5">
        <f t="shared" si="413"/>
        <v>4.5698008766760518E-3</v>
      </c>
      <c r="AI211" s="5">
        <f t="shared" si="414"/>
        <v>1.0138418201979962E-2</v>
      </c>
      <c r="AJ211" s="5">
        <f t="shared" si="415"/>
        <v>1.124638976753441E-2</v>
      </c>
      <c r="AK211" s="5">
        <f t="shared" si="416"/>
        <v>8.3169636054009378E-3</v>
      </c>
      <c r="AL211" s="5">
        <f t="shared" si="417"/>
        <v>5.8713598621881096E-4</v>
      </c>
      <c r="AM211" s="5">
        <f t="shared" si="418"/>
        <v>1.1608596131237204E-2</v>
      </c>
      <c r="AN211" s="5">
        <f t="shared" si="419"/>
        <v>1.6649751302836937E-2</v>
      </c>
      <c r="AO211" s="5">
        <f t="shared" si="420"/>
        <v>1.1940040609233248E-2</v>
      </c>
      <c r="AP211" s="5">
        <f t="shared" si="421"/>
        <v>5.7083763457715054E-3</v>
      </c>
      <c r="AQ211" s="5">
        <f t="shared" si="422"/>
        <v>2.046824728537682E-3</v>
      </c>
      <c r="AR211" s="5">
        <f t="shared" si="423"/>
        <v>1.3108570104425454E-3</v>
      </c>
      <c r="AS211" s="5">
        <f t="shared" si="424"/>
        <v>2.9082266237671467E-3</v>
      </c>
      <c r="AT211" s="5">
        <f t="shared" si="425"/>
        <v>3.2260506019389217E-3</v>
      </c>
      <c r="AU211" s="5">
        <f t="shared" si="426"/>
        <v>2.3857385347751513E-3</v>
      </c>
      <c r="AV211" s="5">
        <f t="shared" si="427"/>
        <v>1.3232313419596316E-3</v>
      </c>
      <c r="AW211" s="5">
        <f t="shared" si="428"/>
        <v>5.1896392843589817E-5</v>
      </c>
      <c r="AX211" s="5">
        <f t="shared" si="429"/>
        <v>4.2924117663078552E-3</v>
      </c>
      <c r="AY211" s="5">
        <f t="shared" si="430"/>
        <v>6.1564367982521965E-3</v>
      </c>
      <c r="AZ211" s="5">
        <f t="shared" si="431"/>
        <v>4.4149671693164668E-3</v>
      </c>
      <c r="BA211" s="5">
        <f t="shared" si="432"/>
        <v>2.1107377253972597E-3</v>
      </c>
      <c r="BB211" s="5">
        <f t="shared" si="433"/>
        <v>7.5683695504778195E-4</v>
      </c>
      <c r="BC211" s="5">
        <f t="shared" si="434"/>
        <v>2.1710027527676538E-4</v>
      </c>
      <c r="BD211" s="5">
        <f t="shared" si="435"/>
        <v>3.1335174627934091E-4</v>
      </c>
      <c r="BE211" s="5">
        <f t="shared" si="436"/>
        <v>6.9519244576176384E-4</v>
      </c>
      <c r="BF211" s="5">
        <f t="shared" si="437"/>
        <v>7.7116617727955236E-4</v>
      </c>
      <c r="BG211" s="5">
        <f t="shared" si="438"/>
        <v>5.7029510471575263E-4</v>
      </c>
      <c r="BH211" s="5">
        <f t="shared" si="439"/>
        <v>3.1630974883723194E-4</v>
      </c>
      <c r="BI211" s="5">
        <f t="shared" si="440"/>
        <v>1.4035099566122453E-4</v>
      </c>
      <c r="BJ211" s="8">
        <f t="shared" si="441"/>
        <v>0.54546968685273578</v>
      </c>
      <c r="BK211" s="8">
        <f t="shared" si="442"/>
        <v>0.20854478011139085</v>
      </c>
      <c r="BL211" s="8">
        <f t="shared" si="443"/>
        <v>0.23084461434173439</v>
      </c>
      <c r="BM211" s="8">
        <f t="shared" si="444"/>
        <v>0.69799663407576762</v>
      </c>
      <c r="BN211" s="8">
        <f t="shared" si="445"/>
        <v>0.29350259515368521</v>
      </c>
    </row>
    <row r="212" spans="1:66" x14ac:dyDescent="0.25">
      <c r="A212" t="s">
        <v>358</v>
      </c>
      <c r="B212" t="s">
        <v>334</v>
      </c>
      <c r="C212" t="s">
        <v>331</v>
      </c>
      <c r="D212" t="s">
        <v>355</v>
      </c>
      <c r="E212">
        <f>VLOOKUP(A212,home!$A$2:$E$405,3,FALSE)</f>
        <v>1.8667</v>
      </c>
      <c r="F212">
        <f>VLOOKUP(B212,home!$B$2:$E$405,3,FALSE)</f>
        <v>1.6071</v>
      </c>
      <c r="G212">
        <f>VLOOKUP(C212,away!$B$2:$E$405,4,FALSE)</f>
        <v>1.25</v>
      </c>
      <c r="H212">
        <f>VLOOKUP(A212,away!$A$2:$E$405,3,FALSE)</f>
        <v>1.8667</v>
      </c>
      <c r="I212">
        <f>VLOOKUP(C212,away!$B$2:$E$405,3,FALSE)</f>
        <v>0.53569999999999995</v>
      </c>
      <c r="J212">
        <f>VLOOKUP(B212,home!$B$2:$E$405,4,FALSE)</f>
        <v>0.625</v>
      </c>
      <c r="K212" s="3">
        <f t="shared" si="390"/>
        <v>3.7499669624999998</v>
      </c>
      <c r="L212" s="3">
        <f t="shared" si="391"/>
        <v>0.62499449374999994</v>
      </c>
      <c r="M212" s="5">
        <f t="shared" si="392"/>
        <v>1.2588627445992281E-2</v>
      </c>
      <c r="N212" s="5">
        <f t="shared" si="393"/>
        <v>4.7206937025691814E-2</v>
      </c>
      <c r="O212" s="5">
        <f t="shared" si="394"/>
        <v>7.8678228376152983E-3</v>
      </c>
      <c r="P212" s="5">
        <f t="shared" si="395"/>
        <v>2.9504075707860376E-2</v>
      </c>
      <c r="Q212" s="5">
        <f t="shared" si="396"/>
        <v>8.8512227123581144E-2</v>
      </c>
      <c r="R212" s="5">
        <f t="shared" si="397"/>
        <v>2.4586729756550306E-3</v>
      </c>
      <c r="S212" s="5">
        <f t="shared" si="398"/>
        <v>1.7287239754884602E-2</v>
      </c>
      <c r="T212" s="5">
        <f t="shared" si="399"/>
        <v>5.5319654581787593E-2</v>
      </c>
      <c r="U212" s="5">
        <f t="shared" si="400"/>
        <v>9.2199424302979328E-3</v>
      </c>
      <c r="V212" s="5">
        <f t="shared" si="401"/>
        <v>4.5018060299640335E-3</v>
      </c>
      <c r="W212" s="5">
        <f t="shared" si="402"/>
        <v>0.11063930916357524</v>
      </c>
      <c r="X212" s="5">
        <f t="shared" si="403"/>
        <v>6.9148959019538409E-2</v>
      </c>
      <c r="Y212" s="5">
        <f t="shared" si="404"/>
        <v>2.1608859317877951E-2</v>
      </c>
      <c r="Z212" s="5">
        <f t="shared" si="405"/>
        <v>5.1221902390544063E-4</v>
      </c>
      <c r="AA212" s="5">
        <f t="shared" si="406"/>
        <v>1.9208044172094004E-3</v>
      </c>
      <c r="AB212" s="5">
        <f t="shared" si="407"/>
        <v>3.6014765529796583E-3</v>
      </c>
      <c r="AC212" s="5">
        <f t="shared" si="408"/>
        <v>6.5943262331414026E-4</v>
      </c>
      <c r="AD212" s="5">
        <f t="shared" si="409"/>
        <v>0.10372343852930767</v>
      </c>
      <c r="AE212" s="5">
        <f t="shared" si="410"/>
        <v>6.4826577953633863E-2</v>
      </c>
      <c r="AF212" s="5">
        <f t="shared" si="411"/>
        <v>2.0258127134838152E-2</v>
      </c>
      <c r="AG212" s="5">
        <f t="shared" si="412"/>
        <v>4.2204059709871023E-3</v>
      </c>
      <c r="AH212" s="5">
        <f t="shared" si="413"/>
        <v>8.0033517383724985E-5</v>
      </c>
      <c r="AI212" s="5">
        <f t="shared" si="414"/>
        <v>3.0012304608163819E-4</v>
      </c>
      <c r="AJ212" s="5">
        <f t="shared" si="415"/>
        <v>5.6272575374550398E-4</v>
      </c>
      <c r="AK212" s="5">
        <f t="shared" si="416"/>
        <v>7.0340099516451695E-4</v>
      </c>
      <c r="AL212" s="5">
        <f t="shared" si="417"/>
        <v>6.1820719140234369E-5</v>
      </c>
      <c r="AM212" s="5">
        <f t="shared" si="418"/>
        <v>7.7791893544360641E-2</v>
      </c>
      <c r="AN212" s="5">
        <f t="shared" si="419"/>
        <v>4.8619505123611559E-2</v>
      </c>
      <c r="AO212" s="5">
        <f t="shared" si="420"/>
        <v>1.5193461495553567E-2</v>
      </c>
      <c r="AP212" s="5">
        <f t="shared" si="421"/>
        <v>3.1652765919078728E-3</v>
      </c>
      <c r="AQ212" s="5">
        <f t="shared" si="422"/>
        <v>4.9457011028454642E-4</v>
      </c>
      <c r="AR212" s="5">
        <f t="shared" si="423"/>
        <v>1.0004101536054605E-5</v>
      </c>
      <c r="AS212" s="5">
        <f t="shared" si="424"/>
        <v>3.7515050249700277E-5</v>
      </c>
      <c r="AT212" s="5">
        <f t="shared" si="425"/>
        <v>7.03400995164517E-5</v>
      </c>
      <c r="AU212" s="5">
        <f t="shared" si="426"/>
        <v>8.7924349775218697E-5</v>
      </c>
      <c r="AV212" s="5">
        <f t="shared" si="427"/>
        <v>8.242835171409111E-5</v>
      </c>
      <c r="AW212" s="5">
        <f t="shared" si="428"/>
        <v>4.0247154859349871E-6</v>
      </c>
      <c r="AX212" s="5">
        <f t="shared" si="429"/>
        <v>4.86195051236116E-2</v>
      </c>
      <c r="AY212" s="5">
        <f t="shared" si="430"/>
        <v>3.0386922991107151E-2</v>
      </c>
      <c r="AZ212" s="5">
        <f t="shared" si="431"/>
        <v>9.495829775723625E-3</v>
      </c>
      <c r="BA212" s="5">
        <f t="shared" si="432"/>
        <v>1.9782804411381874E-3</v>
      </c>
      <c r="BB212" s="5">
        <f t="shared" si="433"/>
        <v>3.0910359570117196E-4</v>
      </c>
      <c r="BC212" s="5">
        <f t="shared" si="434"/>
        <v>3.863760906231173E-5</v>
      </c>
      <c r="BD212" s="5">
        <f t="shared" si="435"/>
        <v>1.0420847291583404E-6</v>
      </c>
      <c r="BE212" s="5">
        <f t="shared" si="436"/>
        <v>3.9077833064695378E-6</v>
      </c>
      <c r="BF212" s="5">
        <f t="shared" si="437"/>
        <v>7.3270291479348875E-6</v>
      </c>
      <c r="BG212" s="5">
        <f t="shared" si="438"/>
        <v>9.158705746010119E-6</v>
      </c>
      <c r="BH212" s="5">
        <f t="shared" si="439"/>
        <v>8.5862109916992153E-6</v>
      </c>
      <c r="BI212" s="5">
        <f t="shared" si="440"/>
        <v>6.4396015103852822E-6</v>
      </c>
      <c r="BJ212" s="8">
        <f t="shared" si="441"/>
        <v>0.82155748222288105</v>
      </c>
      <c r="BK212" s="8">
        <f t="shared" si="442"/>
        <v>9.4989925272262812E-2</v>
      </c>
      <c r="BL212" s="8">
        <f t="shared" si="443"/>
        <v>2.7039675894355873E-2</v>
      </c>
      <c r="BM212" s="8">
        <f t="shared" si="444"/>
        <v>0.72557804102138801</v>
      </c>
      <c r="BN212" s="8">
        <f t="shared" si="445"/>
        <v>0.18813836311639595</v>
      </c>
    </row>
    <row r="213" spans="1:66" x14ac:dyDescent="0.25">
      <c r="A213" t="s">
        <v>358</v>
      </c>
      <c r="B213" t="s">
        <v>330</v>
      </c>
      <c r="C213" t="s">
        <v>335</v>
      </c>
      <c r="D213" t="s">
        <v>355</v>
      </c>
      <c r="E213">
        <f>VLOOKUP(A213,home!$A$2:$E$405,3,FALSE)</f>
        <v>1.8667</v>
      </c>
      <c r="F213">
        <f>VLOOKUP(B213,home!$B$2:$E$405,3,FALSE)</f>
        <v>0</v>
      </c>
      <c r="G213">
        <f>VLOOKUP(C213,away!$B$2:$E$405,4,FALSE)</f>
        <v>0.9375</v>
      </c>
      <c r="H213">
        <f>VLOOKUP(A213,away!$A$2:$E$405,3,FALSE)</f>
        <v>1.8667</v>
      </c>
      <c r="I213">
        <f>VLOOKUP(C213,away!$B$2:$E$405,3,FALSE)</f>
        <v>0.80359999999999998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291</v>
      </c>
      <c r="B214" t="s">
        <v>308</v>
      </c>
      <c r="C214" t="s">
        <v>297</v>
      </c>
      <c r="D214" t="s">
        <v>355</v>
      </c>
      <c r="E214">
        <f>VLOOKUP(A214,home!$A$2:$E$405,3,FALSE)</f>
        <v>1.5840000000000001</v>
      </c>
      <c r="F214">
        <f>VLOOKUP(B214,home!$B$2:$E$405,3,FALSE)</f>
        <v>1.5431999999999999</v>
      </c>
      <c r="G214">
        <f>VLOOKUP(C214,away!$B$2:$E$405,4,FALSE)</f>
        <v>1.23</v>
      </c>
      <c r="H214">
        <f>VLOOKUP(A214,away!$A$2:$E$405,3,FALSE)</f>
        <v>1.5840000000000001</v>
      </c>
      <c r="I214">
        <f>VLOOKUP(C214,away!$B$2:$E$405,3,FALSE)</f>
        <v>1.0522</v>
      </c>
      <c r="J214">
        <f>VLOOKUP(B214,home!$B$2:$E$405,4,FALSE)</f>
        <v>0.82</v>
      </c>
      <c r="K214" s="3">
        <f t="shared" si="390"/>
        <v>3.0066474239999996</v>
      </c>
      <c r="L214" s="3">
        <f t="shared" si="391"/>
        <v>1.366681536</v>
      </c>
      <c r="M214" s="5">
        <f t="shared" si="392"/>
        <v>1.2609195116845469E-2</v>
      </c>
      <c r="N214" s="5">
        <f t="shared" si="393"/>
        <v>3.7911404016776805E-2</v>
      </c>
      <c r="O214" s="5">
        <f t="shared" si="394"/>
        <v>1.7232754150014067E-2</v>
      </c>
      <c r="P214" s="5">
        <f t="shared" si="395"/>
        <v>5.18128158735651E-2</v>
      </c>
      <c r="Q214" s="5">
        <f t="shared" si="396"/>
        <v>5.6993112613632615E-2</v>
      </c>
      <c r="R214" s="5">
        <f t="shared" si="397"/>
        <v>1.17758434556258E-2</v>
      </c>
      <c r="S214" s="5">
        <f t="shared" si="398"/>
        <v>5.3226392800470375E-2</v>
      </c>
      <c r="T214" s="5">
        <f t="shared" si="399"/>
        <v>7.7891434688220393E-2</v>
      </c>
      <c r="U214" s="5">
        <f t="shared" si="400"/>
        <v>3.5405809391284571E-2</v>
      </c>
      <c r="V214" s="5">
        <f t="shared" si="401"/>
        <v>2.4301571320057083E-2</v>
      </c>
      <c r="W214" s="5">
        <f t="shared" si="402"/>
        <v>5.7119398408506793E-2</v>
      </c>
      <c r="X214" s="5">
        <f t="shared" si="403"/>
        <v>7.8064027152334028E-2</v>
      </c>
      <c r="Y214" s="5">
        <f t="shared" si="404"/>
        <v>5.33443322674488E-2</v>
      </c>
      <c r="Z214" s="5">
        <f t="shared" si="405"/>
        <v>5.3646092738767357E-3</v>
      </c>
      <c r="AA214" s="5">
        <f t="shared" si="406"/>
        <v>1.6129488654067999E-2</v>
      </c>
      <c r="AB214" s="5">
        <f t="shared" si="407"/>
        <v>2.4247842756095386E-2</v>
      </c>
      <c r="AC214" s="5">
        <f t="shared" si="408"/>
        <v>6.2411440053094132E-3</v>
      </c>
      <c r="AD214" s="5">
        <f t="shared" si="409"/>
        <v>4.2934473021341665E-2</v>
      </c>
      <c r="AE214" s="5">
        <f t="shared" si="410"/>
        <v>5.8677751536157792E-2</v>
      </c>
      <c r="AF214" s="5">
        <f t="shared" si="411"/>
        <v>4.0096899799231256E-2</v>
      </c>
      <c r="AG214" s="5">
        <f t="shared" si="412"/>
        <v>1.8266564202150476E-2</v>
      </c>
      <c r="AH214" s="5">
        <f t="shared" si="413"/>
        <v>1.8329281106154276E-3</v>
      </c>
      <c r="AI214" s="5">
        <f t="shared" si="414"/>
        <v>5.510968582159062E-3</v>
      </c>
      <c r="AJ214" s="5">
        <f t="shared" si="415"/>
        <v>8.2847697456467379E-3</v>
      </c>
      <c r="AK214" s="5">
        <f t="shared" si="416"/>
        <v>8.303127204727298E-3</v>
      </c>
      <c r="AL214" s="5">
        <f t="shared" si="417"/>
        <v>1.0258267627423349E-3</v>
      </c>
      <c r="AM214" s="5">
        <f t="shared" si="418"/>
        <v>2.5817764542082872E-2</v>
      </c>
      <c r="AN214" s="5">
        <f t="shared" si="419"/>
        <v>3.5284662100460155E-2</v>
      </c>
      <c r="AO214" s="5">
        <f t="shared" si="420"/>
        <v>2.4111448098348944E-2</v>
      </c>
      <c r="AP214" s="5">
        <f t="shared" si="421"/>
        <v>1.0984223640745264E-2</v>
      </c>
      <c r="AQ214" s="5">
        <f t="shared" si="422"/>
        <v>3.7529839092753166E-3</v>
      </c>
      <c r="AR214" s="5">
        <f t="shared" si="423"/>
        <v>5.0100580111869407E-4</v>
      </c>
      <c r="AS214" s="5">
        <f t="shared" si="424"/>
        <v>1.5063478013425779E-3</v>
      </c>
      <c r="AT214" s="5">
        <f t="shared" si="425"/>
        <v>2.2645283682773626E-3</v>
      </c>
      <c r="AU214" s="5">
        <f t="shared" si="426"/>
        <v>2.2695461283520186E-3</v>
      </c>
      <c r="AV214" s="5">
        <f t="shared" si="427"/>
        <v>1.7059312551146923E-3</v>
      </c>
      <c r="AW214" s="5">
        <f t="shared" si="428"/>
        <v>1.1709041757844692E-4</v>
      </c>
      <c r="AX214" s="5">
        <f t="shared" si="429"/>
        <v>1.2937485875648663E-2</v>
      </c>
      <c r="AY214" s="5">
        <f t="shared" si="430"/>
        <v>1.7681423068509821E-2</v>
      </c>
      <c r="AZ214" s="5">
        <f t="shared" si="431"/>
        <v>1.2082437218968419E-2</v>
      </c>
      <c r="BA214" s="5">
        <f t="shared" si="432"/>
        <v>5.5042812856811061E-3</v>
      </c>
      <c r="BB214" s="5">
        <f t="shared" si="433"/>
        <v>1.8806499005226793E-3</v>
      </c>
      <c r="BC214" s="5">
        <f t="shared" si="434"/>
        <v>5.1404989894491659E-4</v>
      </c>
      <c r="BD214" s="5">
        <f t="shared" si="435"/>
        <v>1.1411922963630095E-4</v>
      </c>
      <c r="BE214" s="5">
        <f t="shared" si="436"/>
        <v>3.4311628781484869E-4</v>
      </c>
      <c r="BF214" s="5">
        <f t="shared" si="437"/>
        <v>5.1581485144547865E-4</v>
      </c>
      <c r="BG214" s="5">
        <f t="shared" si="438"/>
        <v>5.1695779811983028E-4</v>
      </c>
      <c r="BH214" s="5">
        <f t="shared" si="439"/>
        <v>3.8857745800842494E-4</v>
      </c>
      <c r="BI214" s="5">
        <f t="shared" si="440"/>
        <v>2.3366308262909972E-4</v>
      </c>
      <c r="BJ214" s="8">
        <f t="shared" si="441"/>
        <v>0.6718508072449888</v>
      </c>
      <c r="BK214" s="8">
        <f t="shared" si="442"/>
        <v>0.1668983689474996</v>
      </c>
      <c r="BL214" s="8">
        <f t="shared" si="443"/>
        <v>0.13908314011209569</v>
      </c>
      <c r="BM214" s="8">
        <f t="shared" si="444"/>
        <v>0.77729746770106944</v>
      </c>
      <c r="BN214" s="8">
        <f t="shared" si="445"/>
        <v>0.18833512522645987</v>
      </c>
    </row>
    <row r="215" spans="1:66" x14ac:dyDescent="0.25">
      <c r="A215" t="s">
        <v>291</v>
      </c>
      <c r="B215" t="s">
        <v>310</v>
      </c>
      <c r="C215" t="s">
        <v>292</v>
      </c>
      <c r="D215" t="s">
        <v>355</v>
      </c>
      <c r="E215">
        <f>VLOOKUP(A215,home!$A$2:$E$405,3,FALSE)</f>
        <v>1.5840000000000001</v>
      </c>
      <c r="F215">
        <f>VLOOKUP(B215,home!$B$2:$E$405,3,FALSE)</f>
        <v>1.1924999999999999</v>
      </c>
      <c r="G215">
        <f>VLOOKUP(C215,away!$B$2:$E$405,4,FALSE)</f>
        <v>0.92249999999999999</v>
      </c>
      <c r="H215">
        <f>VLOOKUP(A215,away!$A$2:$E$405,3,FALSE)</f>
        <v>1.5840000000000001</v>
      </c>
      <c r="I215">
        <f>VLOOKUP(C215,away!$B$2:$E$405,3,FALSE)</f>
        <v>0.72150000000000003</v>
      </c>
      <c r="J215">
        <f>VLOOKUP(B215,home!$B$2:$E$405,4,FALSE)</f>
        <v>0.71750000000000003</v>
      </c>
      <c r="K215" s="3">
        <f t="shared" si="390"/>
        <v>1.7425286999999998</v>
      </c>
      <c r="L215" s="3">
        <f t="shared" si="391"/>
        <v>0.81999918000000005</v>
      </c>
      <c r="M215" s="5">
        <f t="shared" si="392"/>
        <v>7.7109570123532978E-2</v>
      </c>
      <c r="N215" s="5">
        <f t="shared" si="393"/>
        <v>0.13436563898491874</v>
      </c>
      <c r="O215" s="5">
        <f t="shared" si="394"/>
        <v>6.3229784271449541E-2</v>
      </c>
      <c r="P215" s="5">
        <f t="shared" si="395"/>
        <v>0.1101797137878094</v>
      </c>
      <c r="Q215" s="5">
        <f t="shared" si="396"/>
        <v>0.1170679911125299</v>
      </c>
      <c r="R215" s="5">
        <f t="shared" si="397"/>
        <v>2.5924185627082763E-2</v>
      </c>
      <c r="S215" s="5">
        <f t="shared" si="398"/>
        <v>3.9358179895554686E-2</v>
      </c>
      <c r="T215" s="5">
        <f t="shared" si="399"/>
        <v>9.5995656716521813E-2</v>
      </c>
      <c r="U215" s="5">
        <f t="shared" si="400"/>
        <v>4.5173637479319205E-2</v>
      </c>
      <c r="V215" s="5">
        <f t="shared" si="401"/>
        <v>6.2486450401452636E-3</v>
      </c>
      <c r="W215" s="5">
        <f t="shared" si="402"/>
        <v>6.7998111454976085E-2</v>
      </c>
      <c r="X215" s="5">
        <f t="shared" si="403"/>
        <v>5.5758395634628991E-2</v>
      </c>
      <c r="Y215" s="5">
        <f t="shared" si="404"/>
        <v>2.2860919349255677E-2</v>
      </c>
      <c r="Z215" s="5">
        <f t="shared" si="405"/>
        <v>7.0859369854585508E-3</v>
      </c>
      <c r="AA215" s="5">
        <f t="shared" si="406"/>
        <v>1.2347448563553007E-2</v>
      </c>
      <c r="AB215" s="5">
        <f t="shared" si="407"/>
        <v>1.0757891746882445E-2</v>
      </c>
      <c r="AC215" s="5">
        <f t="shared" si="408"/>
        <v>5.5803216204377572E-4</v>
      </c>
      <c r="AD215" s="5">
        <f t="shared" si="409"/>
        <v>2.9622165189023639E-2</v>
      </c>
      <c r="AE215" s="5">
        <f t="shared" si="410"/>
        <v>2.4290151164823928E-2</v>
      </c>
      <c r="AF215" s="5">
        <f t="shared" si="411"/>
        <v>9.9589520186158329E-3</v>
      </c>
      <c r="AG215" s="5">
        <f t="shared" si="412"/>
        <v>2.722110829641443E-3</v>
      </c>
      <c r="AH215" s="5">
        <f t="shared" si="413"/>
        <v>1.452615629401921E-3</v>
      </c>
      <c r="AI215" s="5">
        <f t="shared" si="414"/>
        <v>2.5312244243014107E-3</v>
      </c>
      <c r="AJ215" s="5">
        <f t="shared" si="415"/>
        <v>2.2053656027430932E-3</v>
      </c>
      <c r="AK215" s="5">
        <f t="shared" si="416"/>
        <v>1.2809709522575458E-3</v>
      </c>
      <c r="AL215" s="5">
        <f t="shared" si="417"/>
        <v>3.189426360431055E-5</v>
      </c>
      <c r="AM215" s="5">
        <f t="shared" si="418"/>
        <v>1.0323494599602927E-2</v>
      </c>
      <c r="AN215" s="5">
        <f t="shared" si="419"/>
        <v>8.4652571064088283E-3</v>
      </c>
      <c r="AO215" s="5">
        <f t="shared" si="420"/>
        <v>3.4707519428722063E-3</v>
      </c>
      <c r="AP215" s="5">
        <f t="shared" si="421"/>
        <v>9.4867124904620542E-4</v>
      </c>
      <c r="AQ215" s="5">
        <f t="shared" si="422"/>
        <v>1.9447741157686607E-4</v>
      </c>
      <c r="AR215" s="5">
        <f t="shared" si="423"/>
        <v>2.382287249929519E-4</v>
      </c>
      <c r="AS215" s="5">
        <f t="shared" si="424"/>
        <v>4.1512039046462591E-4</v>
      </c>
      <c r="AT215" s="5">
        <f t="shared" si="425"/>
        <v>3.6167959716990852E-4</v>
      </c>
      <c r="AU215" s="5">
        <f t="shared" si="426"/>
        <v>2.1007902609100144E-4</v>
      </c>
      <c r="AV215" s="5">
        <f t="shared" si="427"/>
        <v>9.1517183057904675E-5</v>
      </c>
      <c r="AW215" s="5">
        <f t="shared" si="428"/>
        <v>1.2659117660486006E-6</v>
      </c>
      <c r="AX215" s="5">
        <f t="shared" si="429"/>
        <v>2.9981642706838514E-3</v>
      </c>
      <c r="AY215" s="5">
        <f t="shared" si="430"/>
        <v>2.4584922434660564E-3</v>
      </c>
      <c r="AZ215" s="5">
        <f t="shared" si="431"/>
        <v>1.0079808118392633E-3</v>
      </c>
      <c r="BA215" s="5">
        <f t="shared" si="432"/>
        <v>2.7551447972131007E-4</v>
      </c>
      <c r="BB215" s="5">
        <f t="shared" si="433"/>
        <v>5.6480411862400224E-5</v>
      </c>
      <c r="BC215" s="5">
        <f t="shared" si="434"/>
        <v>9.2627782826460958E-6</v>
      </c>
      <c r="BD215" s="5">
        <f t="shared" si="435"/>
        <v>3.2557893191110999E-5</v>
      </c>
      <c r="BE215" s="5">
        <f t="shared" si="436"/>
        <v>5.6733063297045496E-5</v>
      </c>
      <c r="BF215" s="5">
        <f t="shared" si="437"/>
        <v>4.9429495517009204E-5</v>
      </c>
      <c r="BG215" s="5">
        <f t="shared" si="438"/>
        <v>2.8710771521636618E-5</v>
      </c>
      <c r="BH215" s="5">
        <f t="shared" si="439"/>
        <v>1.2507335843898617E-5</v>
      </c>
      <c r="BI215" s="5">
        <f t="shared" si="440"/>
        <v>4.3588783337064136E-6</v>
      </c>
      <c r="BJ215" s="8">
        <f t="shared" si="441"/>
        <v>0.59084863976029844</v>
      </c>
      <c r="BK215" s="8">
        <f t="shared" si="442"/>
        <v>0.23594452751615647</v>
      </c>
      <c r="BL215" s="8">
        <f t="shared" si="443"/>
        <v>0.16640404665647168</v>
      </c>
      <c r="BM215" s="8">
        <f t="shared" si="444"/>
        <v>0.46994904067936211</v>
      </c>
      <c r="BN215" s="8">
        <f t="shared" si="445"/>
        <v>0.52787688390732335</v>
      </c>
    </row>
    <row r="216" spans="1:66" x14ac:dyDescent="0.25">
      <c r="A216" t="s">
        <v>291</v>
      </c>
      <c r="B216" t="s">
        <v>304</v>
      </c>
      <c r="C216" t="s">
        <v>312</v>
      </c>
      <c r="D216" t="s">
        <v>355</v>
      </c>
      <c r="E216">
        <f>VLOOKUP(A216,home!$A$2:$E$405,3,FALSE)</f>
        <v>1.5840000000000001</v>
      </c>
      <c r="F216">
        <f>VLOOKUP(B216,home!$B$2:$E$405,3,FALSE)</f>
        <v>1.1364000000000001</v>
      </c>
      <c r="G216">
        <f>VLOOKUP(C216,away!$B$2:$E$405,4,FALSE)</f>
        <v>0.92249999999999999</v>
      </c>
      <c r="H216">
        <f>VLOOKUP(A216,away!$A$2:$E$405,3,FALSE)</f>
        <v>1.5840000000000001</v>
      </c>
      <c r="I216">
        <f>VLOOKUP(C216,away!$B$2:$E$405,3,FALSE)</f>
        <v>1.0522</v>
      </c>
      <c r="J216">
        <f>VLOOKUP(B216,home!$B$2:$E$405,4,FALSE)</f>
        <v>0.92249999999999999</v>
      </c>
      <c r="K216" s="3">
        <f t="shared" si="390"/>
        <v>1.6605531360000001</v>
      </c>
      <c r="L216" s="3">
        <f t="shared" si="391"/>
        <v>1.5375167279999999</v>
      </c>
      <c r="M216" s="5">
        <f t="shared" si="392"/>
        <v>4.0840956552844851E-2</v>
      </c>
      <c r="N216" s="5">
        <f t="shared" si="393"/>
        <v>6.7818578481066261E-2</v>
      </c>
      <c r="O216" s="5">
        <f t="shared" si="394"/>
        <v>6.2793653887520173E-2</v>
      </c>
      <c r="P216" s="5">
        <f t="shared" si="395"/>
        <v>0.10427219888382021</v>
      </c>
      <c r="Q216" s="5">
        <f t="shared" si="396"/>
        <v>5.6308176587898363E-2</v>
      </c>
      <c r="R216" s="5">
        <f t="shared" si="397"/>
        <v>4.8273146632152257E-2</v>
      </c>
      <c r="S216" s="5">
        <f t="shared" si="398"/>
        <v>6.6555073495882688E-2</v>
      </c>
      <c r="T216" s="5">
        <f t="shared" si="399"/>
        <v>8.6574763427071696E-2</v>
      </c>
      <c r="U216" s="5">
        <f t="shared" si="400"/>
        <v>8.0160125024608272E-2</v>
      </c>
      <c r="V216" s="5">
        <f t="shared" si="401"/>
        <v>1.8880404068320655E-2</v>
      </c>
      <c r="W216" s="5">
        <f t="shared" si="402"/>
        <v>3.116757307182547E-2</v>
      </c>
      <c r="X216" s="5">
        <f t="shared" si="403"/>
        <v>4.7920664969094001E-2</v>
      </c>
      <c r="Y216" s="5">
        <f t="shared" si="404"/>
        <v>3.6839412003432825E-2</v>
      </c>
      <c r="Z216" s="5">
        <f t="shared" si="405"/>
        <v>2.4740256820043653E-2</v>
      </c>
      <c r="AA216" s="5">
        <f t="shared" si="406"/>
        <v>4.1082511047968874E-2</v>
      </c>
      <c r="AB216" s="5">
        <f t="shared" si="407"/>
        <v>3.4109846277729693E-2</v>
      </c>
      <c r="AC216" s="5">
        <f t="shared" si="408"/>
        <v>3.0127557821024017E-3</v>
      </c>
      <c r="AD216" s="5">
        <f t="shared" si="409"/>
        <v>1.2938852801482244E-2</v>
      </c>
      <c r="AE216" s="5">
        <f t="shared" si="410"/>
        <v>1.9893702623408612E-2</v>
      </c>
      <c r="AF216" s="5">
        <f t="shared" si="411"/>
        <v>1.5293450282674117E-2</v>
      </c>
      <c r="AG216" s="5">
        <f t="shared" si="412"/>
        <v>7.8379785461492619E-3</v>
      </c>
      <c r="AH216" s="5">
        <f t="shared" si="413"/>
        <v>9.5096396789582996E-3</v>
      </c>
      <c r="AI216" s="5">
        <f t="shared" si="414"/>
        <v>1.5791261991124236E-2</v>
      </c>
      <c r="AJ216" s="5">
        <f t="shared" si="415"/>
        <v>1.3111114810379481E-2</v>
      </c>
      <c r="AK216" s="5">
        <f t="shared" si="416"/>
        <v>7.2572342716105643E-3</v>
      </c>
      <c r="AL216" s="5">
        <f t="shared" si="417"/>
        <v>3.0767807281230607E-4</v>
      </c>
      <c r="AM216" s="5">
        <f t="shared" si="418"/>
        <v>4.2971305191487428E-3</v>
      </c>
      <c r="AN216" s="5">
        <f t="shared" si="419"/>
        <v>6.6069100555905163E-3</v>
      </c>
      <c r="AO216" s="5">
        <f t="shared" si="420"/>
        <v>5.0791173654309157E-3</v>
      </c>
      <c r="AP216" s="5">
        <f t="shared" si="421"/>
        <v>2.6030759709417739E-3</v>
      </c>
      <c r="AQ216" s="5">
        <f t="shared" si="422"/>
        <v>1.0005682123944547E-3</v>
      </c>
      <c r="AR216" s="5">
        <f t="shared" si="423"/>
        <v>2.9242460167301859E-3</v>
      </c>
      <c r="AS216" s="5">
        <f t="shared" si="424"/>
        <v>4.8558658935168187E-3</v>
      </c>
      <c r="AT216" s="5">
        <f t="shared" si="425"/>
        <v>4.0317116687373982E-3</v>
      </c>
      <c r="AU216" s="5">
        <f t="shared" si="426"/>
        <v>2.2316238183232267E-3</v>
      </c>
      <c r="AV216" s="5">
        <f t="shared" si="427"/>
        <v>9.2643248247223278E-4</v>
      </c>
      <c r="AW216" s="5">
        <f t="shared" si="428"/>
        <v>2.1820599214040008E-5</v>
      </c>
      <c r="AX216" s="5">
        <f t="shared" si="429"/>
        <v>1.1892689265622924E-3</v>
      </c>
      <c r="AY216" s="5">
        <f t="shared" si="430"/>
        <v>1.8285208686801282E-3</v>
      </c>
      <c r="AZ216" s="5">
        <f t="shared" si="431"/>
        <v>1.4056907115463945E-3</v>
      </c>
      <c r="BA216" s="5">
        <f t="shared" si="432"/>
        <v>7.2042432779893481E-4</v>
      </c>
      <c r="BB216" s="5">
        <f t="shared" si="433"/>
        <v>2.7691611381225437E-4</v>
      </c>
      <c r="BC216" s="5">
        <f t="shared" si="434"/>
        <v>8.5152631447818554E-5</v>
      </c>
      <c r="BD216" s="5">
        <f t="shared" si="435"/>
        <v>7.4934619458500568E-4</v>
      </c>
      <c r="BE216" s="5">
        <f t="shared" si="436"/>
        <v>1.2443291733677973E-3</v>
      </c>
      <c r="BF216" s="5">
        <f t="shared" si="437"/>
        <v>1.033137355526092E-3</v>
      </c>
      <c r="BG216" s="5">
        <f t="shared" si="438"/>
        <v>5.7185982521253305E-4</v>
      </c>
      <c r="BH216" s="5">
        <f t="shared" si="439"/>
        <v>2.3740090652727108E-4</v>
      </c>
      <c r="BI216" s="5">
        <f t="shared" si="440"/>
        <v>7.8843363964620531E-5</v>
      </c>
      <c r="BJ216" s="8">
        <f t="shared" si="441"/>
        <v>0.40768592849745711</v>
      </c>
      <c r="BK216" s="8">
        <f t="shared" si="442"/>
        <v>0.23569758772446323</v>
      </c>
      <c r="BL216" s="8">
        <f t="shared" si="443"/>
        <v>0.330973330321015</v>
      </c>
      <c r="BM216" s="8">
        <f t="shared" si="444"/>
        <v>0.61698369206821102</v>
      </c>
      <c r="BN216" s="8">
        <f t="shared" si="445"/>
        <v>0.38030671102530217</v>
      </c>
    </row>
    <row r="217" spans="1:66" x14ac:dyDescent="0.25">
      <c r="A217" t="s">
        <v>291</v>
      </c>
      <c r="B217" t="s">
        <v>315</v>
      </c>
      <c r="C217" t="s">
        <v>314</v>
      </c>
      <c r="D217" t="s">
        <v>355</v>
      </c>
      <c r="E217">
        <f>VLOOKUP(A217,home!$A$2:$E$405,3,FALSE)</f>
        <v>1.5840000000000001</v>
      </c>
      <c r="F217">
        <f>VLOOKUP(B217,home!$B$2:$E$405,3,FALSE)</f>
        <v>1.0330999999999999</v>
      </c>
      <c r="G217">
        <f>VLOOKUP(C217,away!$B$2:$E$405,4,FALSE)</f>
        <v>1.4991000000000001</v>
      </c>
      <c r="H217">
        <f>VLOOKUP(A217,away!$A$2:$E$405,3,FALSE)</f>
        <v>1.5840000000000001</v>
      </c>
      <c r="I217">
        <f>VLOOKUP(C217,away!$B$2:$E$405,3,FALSE)</f>
        <v>0.94699999999999995</v>
      </c>
      <c r="J217">
        <f>VLOOKUP(B217,home!$B$2:$E$405,4,FALSE)</f>
        <v>0.75480000000000003</v>
      </c>
      <c r="K217" s="3">
        <f t="shared" si="390"/>
        <v>2.4531728126400001</v>
      </c>
      <c r="L217" s="3">
        <f t="shared" si="391"/>
        <v>1.1322362304</v>
      </c>
      <c r="M217" s="5">
        <f t="shared" si="392"/>
        <v>2.7725324459414231E-2</v>
      </c>
      <c r="N217" s="5">
        <f t="shared" si="393"/>
        <v>6.8015012185457788E-2</v>
      </c>
      <c r="O217" s="5">
        <f t="shared" si="394"/>
        <v>3.1391616852544088E-2</v>
      </c>
      <c r="P217" s="5">
        <f t="shared" si="395"/>
        <v>7.700906100747279E-2</v>
      </c>
      <c r="Q217" s="5">
        <f t="shared" si="396"/>
        <v>8.3426289372371704E-2</v>
      </c>
      <c r="R217" s="5">
        <f t="shared" si="397"/>
        <v>1.7771362965642815E-2</v>
      </c>
      <c r="S217" s="5">
        <f t="shared" si="398"/>
        <v>5.3474536302847334E-2</v>
      </c>
      <c r="T217" s="5">
        <f t="shared" si="399"/>
        <v>9.4458267395233719E-2</v>
      </c>
      <c r="U217" s="5">
        <f t="shared" si="400"/>
        <v>4.3596224470872309E-2</v>
      </c>
      <c r="V217" s="5">
        <f t="shared" si="401"/>
        <v>1.650325873861665E-2</v>
      </c>
      <c r="W217" s="5">
        <f t="shared" si="402"/>
        <v>6.8219701649246539E-2</v>
      </c>
      <c r="X217" s="5">
        <f t="shared" si="403"/>
        <v>7.7240817834355574E-2</v>
      </c>
      <c r="Y217" s="5">
        <f t="shared" si="404"/>
        <v>4.3727426208891924E-2</v>
      </c>
      <c r="Z217" s="5">
        <f t="shared" si="405"/>
        <v>6.7071270044298612E-3</v>
      </c>
      <c r="AA217" s="5">
        <f t="shared" si="406"/>
        <v>1.6453741618190899E-2</v>
      </c>
      <c r="AB217" s="5">
        <f t="shared" si="407"/>
        <v>2.0181935801974603E-2</v>
      </c>
      <c r="AC217" s="5">
        <f t="shared" si="408"/>
        <v>2.864935947108229E-3</v>
      </c>
      <c r="AD217" s="5">
        <f t="shared" si="409"/>
        <v>4.1838679343085952E-2</v>
      </c>
      <c r="AE217" s="5">
        <f t="shared" si="410"/>
        <v>4.7371268584329988E-2</v>
      </c>
      <c r="AF217" s="5">
        <f t="shared" si="411"/>
        <v>2.6817733285593864E-2</v>
      </c>
      <c r="AG217" s="5">
        <f t="shared" si="412"/>
        <v>1.0121336414384468E-2</v>
      </c>
      <c r="AH217" s="5">
        <f t="shared" si="413"/>
        <v>1.8985130490774267E-3</v>
      </c>
      <c r="AI217" s="5">
        <f t="shared" si="414"/>
        <v>4.6573805964390128E-3</v>
      </c>
      <c r="AJ217" s="5">
        <f t="shared" si="415"/>
        <v>5.7126797286506286E-3</v>
      </c>
      <c r="AK217" s="5">
        <f t="shared" si="416"/>
        <v>4.6713968658817911E-3</v>
      </c>
      <c r="AL217" s="5">
        <f t="shared" si="417"/>
        <v>3.1830253594517628E-4</v>
      </c>
      <c r="AM217" s="5">
        <f t="shared" si="418"/>
        <v>2.0527502136244245E-2</v>
      </c>
      <c r="AN217" s="5">
        <f t="shared" si="419"/>
        <v>2.324198163826913E-2</v>
      </c>
      <c r="AO217" s="5">
        <f t="shared" si="420"/>
        <v>1.3157706838569929E-2</v>
      </c>
      <c r="AP217" s="5">
        <f t="shared" si="421"/>
        <v>4.9658774638702387E-3</v>
      </c>
      <c r="AQ217" s="5">
        <f t="shared" si="422"/>
        <v>1.4056365950801872E-3</v>
      </c>
      <c r="AR217" s="5">
        <f t="shared" si="423"/>
        <v>4.2991305161052692E-4</v>
      </c>
      <c r="AS217" s="5">
        <f t="shared" si="424"/>
        <v>1.0546510100100416E-3</v>
      </c>
      <c r="AT217" s="5">
        <f t="shared" si="425"/>
        <v>1.2936205922899758E-3</v>
      </c>
      <c r="AU217" s="5">
        <f t="shared" si="426"/>
        <v>1.0578249556256743E-3</v>
      </c>
      <c r="AV217" s="5">
        <f t="shared" si="427"/>
        <v>6.4875685541825468E-4</v>
      </c>
      <c r="AW217" s="5">
        <f t="shared" si="428"/>
        <v>2.4558553804520628E-5</v>
      </c>
      <c r="AX217" s="5">
        <f t="shared" si="429"/>
        <v>8.3929183586739925E-3</v>
      </c>
      <c r="AY217" s="5">
        <f t="shared" si="430"/>
        <v>9.5027662444799963E-3</v>
      </c>
      <c r="AZ217" s="5">
        <f t="shared" si="431"/>
        <v>5.3796881155111984E-3</v>
      </c>
      <c r="BA217" s="5">
        <f t="shared" si="432"/>
        <v>2.0303592642113596E-3</v>
      </c>
      <c r="BB217" s="5">
        <f t="shared" si="433"/>
        <v>5.7471157991709654E-4</v>
      </c>
      <c r="BC217" s="5">
        <f t="shared" si="434"/>
        <v>1.3014185456251229E-4</v>
      </c>
      <c r="BD217" s="5">
        <f t="shared" si="435"/>
        <v>8.1127188825877173E-5</v>
      </c>
      <c r="BE217" s="5">
        <f t="shared" si="436"/>
        <v>1.9901901399355345E-4</v>
      </c>
      <c r="BF217" s="5">
        <f t="shared" si="437"/>
        <v>2.4411401716370264E-4</v>
      </c>
      <c r="BG217" s="5">
        <f t="shared" si="438"/>
        <v>1.9961795669677654E-4</v>
      </c>
      <c r="BH217" s="5">
        <f t="shared" si="439"/>
        <v>1.2242433607082025E-4</v>
      </c>
      <c r="BI217" s="5">
        <f t="shared" si="440"/>
        <v>6.0065610570887742E-5</v>
      </c>
      <c r="BJ217" s="8">
        <f t="shared" si="441"/>
        <v>0.65054582236234126</v>
      </c>
      <c r="BK217" s="8">
        <f t="shared" si="442"/>
        <v>0.18739818523588439</v>
      </c>
      <c r="BL217" s="8">
        <f t="shared" si="443"/>
        <v>0.15172598653754971</v>
      </c>
      <c r="BM217" s="8">
        <f t="shared" si="444"/>
        <v>0.68156024660662651</v>
      </c>
      <c r="BN217" s="8">
        <f t="shared" si="445"/>
        <v>0.30533866684290339</v>
      </c>
    </row>
    <row r="218" spans="1:66" s="15" customFormat="1" x14ac:dyDescent="0.25">
      <c r="A218" s="15" t="s">
        <v>291</v>
      </c>
      <c r="B218" s="15" t="s">
        <v>309</v>
      </c>
      <c r="C218" s="15" t="s">
        <v>307</v>
      </c>
      <c r="D218" s="15" t="s">
        <v>355</v>
      </c>
      <c r="E218" s="15">
        <f>VLOOKUP(A218,home!$A$2:$E$405,3,FALSE)</f>
        <v>1.5840000000000001</v>
      </c>
      <c r="F218" s="15">
        <f>VLOOKUP(B218,home!$B$2:$E$405,3,FALSE)</f>
        <v>0.94699999999999995</v>
      </c>
      <c r="G218" s="15">
        <f>VLOOKUP(C218,away!$B$2:$E$405,4,FALSE)</f>
        <v>0.92249999999999999</v>
      </c>
      <c r="H218" s="15">
        <f>VLOOKUP(A218,away!$A$2:$E$405,3,FALSE)</f>
        <v>1.5840000000000001</v>
      </c>
      <c r="I218" s="15">
        <f>VLOOKUP(C218,away!$B$2:$E$405,3,FALSE)</f>
        <v>1.1223000000000001</v>
      </c>
      <c r="J218" s="15">
        <f>VLOOKUP(B218,home!$B$2:$E$405,4,FALSE)</f>
        <v>0.80720000000000003</v>
      </c>
      <c r="K218" s="19">
        <f t="shared" si="390"/>
        <v>1.38379428</v>
      </c>
      <c r="L218" s="19">
        <f t="shared" si="391"/>
        <v>1.4349781670400004</v>
      </c>
      <c r="M218" s="20">
        <f t="shared" si="392"/>
        <v>5.9679157088415591E-2</v>
      </c>
      <c r="N218" s="20">
        <f t="shared" si="393"/>
        <v>8.2583676214170926E-2</v>
      </c>
      <c r="O218" s="20">
        <f t="shared" si="394"/>
        <v>8.5638287449226844E-2</v>
      </c>
      <c r="P218" s="20">
        <f t="shared" si="395"/>
        <v>0.11850577232123587</v>
      </c>
      <c r="Q218" s="20">
        <f t="shared" si="396"/>
        <v>5.7139409383270917E-2</v>
      </c>
      <c r="R218" s="20">
        <f t="shared" si="397"/>
        <v>6.1444536376168118E-2</v>
      </c>
      <c r="S218" s="20">
        <f t="shared" si="398"/>
        <v>5.8829659962550955E-2</v>
      </c>
      <c r="T218" s="20">
        <f t="shared" si="399"/>
        <v>8.1993804942554288E-2</v>
      </c>
      <c r="U218" s="20">
        <f t="shared" si="400"/>
        <v>8.502659797459336E-2</v>
      </c>
      <c r="V218" s="20">
        <f t="shared" si="401"/>
        <v>1.297987927702051E-2</v>
      </c>
      <c r="W218" s="20">
        <f t="shared" si="402"/>
        <v>2.6356395955716219E-2</v>
      </c>
      <c r="X218" s="20">
        <f t="shared" si="403"/>
        <v>3.7820852758314136E-2</v>
      </c>
      <c r="Y218" s="20">
        <f t="shared" si="404"/>
        <v>2.7136048983507688E-2</v>
      </c>
      <c r="Z218" s="20">
        <f t="shared" si="405"/>
        <v>2.9390522727898785E-2</v>
      </c>
      <c r="AA218" s="20">
        <f t="shared" si="406"/>
        <v>4.0670437237076328E-2</v>
      </c>
      <c r="AB218" s="20">
        <f t="shared" si="407"/>
        <v>2.8139759206882622E-2</v>
      </c>
      <c r="AC218" s="20">
        <f t="shared" si="408"/>
        <v>1.6108959700126817E-3</v>
      </c>
      <c r="AD218" s="20">
        <f t="shared" si="409"/>
        <v>9.1179574912338031E-3</v>
      </c>
      <c r="AE218" s="20">
        <f t="shared" si="410"/>
        <v>1.3084069927919323E-2</v>
      </c>
      <c r="AF218" s="20">
        <f t="shared" si="411"/>
        <v>9.3876773412944325E-3</v>
      </c>
      <c r="AG218" s="20">
        <f t="shared" si="412"/>
        <v>4.490370674657876E-3</v>
      </c>
      <c r="AH218" s="20">
        <f t="shared" si="413"/>
        <v>1.0543689608106912E-2</v>
      </c>
      <c r="AI218" s="20">
        <f t="shared" si="414"/>
        <v>1.4590297369793784E-2</v>
      </c>
      <c r="AJ218" s="20">
        <f t="shared" si="415"/>
        <v>1.0094985021909846E-2</v>
      </c>
      <c r="AK218" s="20">
        <f t="shared" si="416"/>
        <v>4.6564608433348424E-3</v>
      </c>
      <c r="AL218" s="20">
        <f t="shared" si="417"/>
        <v>1.2795118454685759E-4</v>
      </c>
      <c r="AM218" s="20">
        <f t="shared" si="418"/>
        <v>2.523475484330497E-3</v>
      </c>
      <c r="AN218" s="20">
        <f t="shared" si="419"/>
        <v>3.6211322250749535E-3</v>
      </c>
      <c r="AO218" s="20">
        <f t="shared" si="420"/>
        <v>2.5981228414737683E-3</v>
      </c>
      <c r="AP218" s="20">
        <f t="shared" si="421"/>
        <v>1.2427498509342617E-3</v>
      </c>
      <c r="AQ218" s="20">
        <f t="shared" si="422"/>
        <v>4.4582972579571998E-4</v>
      </c>
      <c r="AR218" s="20">
        <f t="shared" si="423"/>
        <v>3.0259928775359904E-3</v>
      </c>
      <c r="AS218" s="20">
        <f t="shared" si="424"/>
        <v>4.1873516352550436E-3</v>
      </c>
      <c r="AT218" s="20">
        <f t="shared" si="425"/>
        <v>2.8972166206072889E-3</v>
      </c>
      <c r="AU218" s="20">
        <f t="shared" si="426"/>
        <v>1.3363839291724328E-3</v>
      </c>
      <c r="AV218" s="20">
        <f t="shared" si="427"/>
        <v>4.6232010926818408E-4</v>
      </c>
      <c r="AW218" s="20">
        <f t="shared" si="428"/>
        <v>7.0576259059936216E-6</v>
      </c>
      <c r="AX218" s="20">
        <f t="shared" si="429"/>
        <v>5.819951568227955E-4</v>
      </c>
      <c r="AY218" s="20">
        <f t="shared" si="430"/>
        <v>8.3515034336373263E-4</v>
      </c>
      <c r="AZ218" s="20">
        <f t="shared" si="431"/>
        <v>5.9921125446145819E-4</v>
      </c>
      <c r="BA218" s="20">
        <f t="shared" si="432"/>
        <v>2.8661835586561414E-4</v>
      </c>
      <c r="BB218" s="20">
        <f t="shared" si="433"/>
        <v>1.0282277073501434E-4</v>
      </c>
      <c r="BC218" s="20">
        <f t="shared" si="434"/>
        <v>2.9509686215861002E-5</v>
      </c>
      <c r="BD218" s="20">
        <f t="shared" si="435"/>
        <v>7.2370561881378098E-4</v>
      </c>
      <c r="BE218" s="20">
        <f t="shared" si="436"/>
        <v>1.0014596957183704E-3</v>
      </c>
      <c r="BF218" s="20">
        <f t="shared" si="437"/>
        <v>6.9290709929281094E-4</v>
      </c>
      <c r="BG218" s="20">
        <f t="shared" si="438"/>
        <v>3.1961362685759475E-4</v>
      </c>
      <c r="BH218" s="20">
        <f t="shared" si="439"/>
        <v>1.1056987716389843E-4</v>
      </c>
      <c r="BI218" s="20">
        <f t="shared" si="440"/>
        <v>3.0601192711941044E-5</v>
      </c>
      <c r="BJ218" s="21">
        <f t="shared" si="441"/>
        <v>0.36197688136771322</v>
      </c>
      <c r="BK218" s="21">
        <f t="shared" si="442"/>
        <v>0.25256846614714618</v>
      </c>
      <c r="BL218" s="21">
        <f t="shared" si="443"/>
        <v>0.35559317336948992</v>
      </c>
      <c r="BM218" s="21">
        <f t="shared" si="444"/>
        <v>0.53371011206230234</v>
      </c>
      <c r="BN218" s="21">
        <f t="shared" si="445"/>
        <v>0.46499083883248826</v>
      </c>
    </row>
    <row r="219" spans="1:66" x14ac:dyDescent="0.25">
      <c r="A219" t="s">
        <v>341</v>
      </c>
      <c r="B219" t="s">
        <v>131</v>
      </c>
      <c r="C219" t="s">
        <v>135</v>
      </c>
      <c r="D219" s="11">
        <v>44413</v>
      </c>
      <c r="E219" s="10">
        <f>VLOOKUP(A219,home!$A$2:$E$405,3,FALSE)</f>
        <v>1.3889</v>
      </c>
      <c r="F219" s="10">
        <f>VLOOKUP(B219,home!$B$2:$E$405,3,FALSE)</f>
        <v>0.51429999999999998</v>
      </c>
      <c r="G219" s="10">
        <f>VLOOKUP(C219,away!$B$2:$E$405,4,FALSE)</f>
        <v>1.6120000000000001</v>
      </c>
      <c r="H219" s="10">
        <f>VLOOKUP(A219,away!$A$2:$E$405,3,FALSE)</f>
        <v>1.3889</v>
      </c>
      <c r="I219" s="10">
        <f>VLOOKUP(C219,away!$B$2:$E$405,3,FALSE)</f>
        <v>1.44</v>
      </c>
      <c r="J219" s="10">
        <f>VLOOKUP(B219,home!$B$2:$E$405,4,FALSE)</f>
        <v>0.92110000000000003</v>
      </c>
      <c r="K219" s="12">
        <f t="shared" ref="K219:K282" si="446">E219*F219*G219</f>
        <v>1.1514697672400001</v>
      </c>
      <c r="L219" s="12">
        <f t="shared" ref="L219:L282" si="447">H219*I219*J219</f>
        <v>1.8422147376</v>
      </c>
      <c r="M219" s="13">
        <f t="shared" ref="M219:M282" si="448">_xlfn.POISSON.DIST(0,K219,FALSE) * _xlfn.POISSON.DIST(0,L219,FALSE)</f>
        <v>5.0102493341212383E-2</v>
      </c>
      <c r="N219" s="13">
        <f t="shared" ref="N219:N282" si="449">_xlfn.POISSON.DIST(1,K219,FALSE) * _xlfn.POISSON.DIST(0,L219,FALSE)</f>
        <v>5.7691506345749474E-2</v>
      </c>
      <c r="O219" s="13">
        <f t="shared" ref="O219:O282" si="450">_xlfn.POISSON.DIST(0,K219,FALSE) * _xlfn.POISSON.DIST(1,L219,FALSE)</f>
        <v>9.2299551623687304E-2</v>
      </c>
      <c r="P219" s="13">
        <f t="shared" ref="P219:P282" si="451">_xlfn.POISSON.DIST(1,K219,FALSE) * _xlfn.POISSON.DIST(1,L219,FALSE)</f>
        <v>0.10628014322448358</v>
      </c>
      <c r="Q219" s="13">
        <f t="shared" ref="Q219:Q282" si="452">_xlfn.POISSON.DIST(2,K219,FALSE) * _xlfn.POISSON.DIST(0,L219,FALSE)</f>
        <v>3.3215012691832572E-2</v>
      </c>
      <c r="R219" s="13">
        <f t="shared" ref="R219:R282" si="453">_xlfn.POISSON.DIST(0,K219,FALSE) * _xlfn.POISSON.DIST(2,L219,FALSE)</f>
        <v>8.5017797137514409E-2</v>
      </c>
      <c r="S219" s="13">
        <f t="shared" ref="S219:S282" si="454">_xlfn.POISSON.DIST(2,K219,FALSE) * _xlfn.POISSON.DIST(2,L219,FALSE)</f>
        <v>5.6361810014580328E-2</v>
      </c>
      <c r="T219" s="13">
        <f t="shared" ref="T219:T282" si="455">_xlfn.POISSON.DIST(2,K219,FALSE) * _xlfn.POISSON.DIST(1,L219,FALSE)</f>
        <v>6.1189185890465E-2</v>
      </c>
      <c r="U219" s="13">
        <f t="shared" ref="U219:U282" si="456">_xlfn.POISSON.DIST(1,K219,FALSE) * _xlfn.POISSON.DIST(2,L219,FALSE)</f>
        <v>9.7895423081191257E-2</v>
      </c>
      <c r="V219" s="13">
        <f t="shared" ref="V219:V282" si="457">_xlfn.POISSON.DIST(3,K219,FALSE) * _xlfn.POISSON.DIST(3,L219,FALSE)</f>
        <v>1.3284194150547777E-2</v>
      </c>
      <c r="W219" s="13">
        <f t="shared" ref="W219:W282" si="458">_xlfn.POISSON.DIST(3,K219,FALSE) * _xlfn.POISSON.DIST(0,L219,FALSE)</f>
        <v>1.2748694311046034E-2</v>
      </c>
      <c r="X219" s="13">
        <f t="shared" ref="X219:X282" si="459">_xlfn.POISSON.DIST(3,K219,FALSE) * _xlfn.POISSON.DIST(1,L219,FALSE)</f>
        <v>2.3485832544966279E-2</v>
      </c>
      <c r="Y219" s="13">
        <f t="shared" ref="Y219:Y282" si="460">_xlfn.POISSON.DIST(3,K219,FALSE) * _xlfn.POISSON.DIST(2,L219,FALSE)</f>
        <v>2.1632973419571308E-2</v>
      </c>
      <c r="Z219" s="13">
        <f t="shared" ref="Z219:Z282" si="461">_xlfn.POISSON.DIST(0,K219,FALSE) * _xlfn.POISSON.DIST(3,L219,FALSE)</f>
        <v>5.220701294833871E-2</v>
      </c>
      <c r="AA219" s="13">
        <f t="shared" ref="AA219:AA282" si="462">_xlfn.POISSON.DIST(1,K219,FALSE) * _xlfn.POISSON.DIST(3,L219,FALSE)</f>
        <v>6.0114797047919243E-2</v>
      </c>
      <c r="AB219" s="13">
        <f t="shared" ref="AB219:AB282" si="463">_xlfn.POISSON.DIST(2,K219,FALSE) * _xlfn.POISSON.DIST(3,L219,FALSE)</f>
        <v>3.4610185682223717E-2</v>
      </c>
      <c r="AC219" s="13">
        <f t="shared" ref="AC219:AC282" si="464">_xlfn.POISSON.DIST(4,K219,FALSE) * _xlfn.POISSON.DIST(4,L219,FALSE)</f>
        <v>1.7611973511564934E-3</v>
      </c>
      <c r="AD219" s="13">
        <f t="shared" ref="AD219:AD282" si="465">_xlfn.POISSON.DIST(4,K219,FALSE) * _xlfn.POISSON.DIST(0,L219,FALSE)</f>
        <v>3.6699340177385226E-3</v>
      </c>
      <c r="AE219" s="13">
        <f t="shared" ref="AE219:AE282" si="466">_xlfn.POISSON.DIST(4,K219,FALSE) * _xlfn.POISSON.DIST(1,L219,FALSE)</f>
        <v>6.7608065334974852E-3</v>
      </c>
      <c r="AF219" s="13">
        <f t="shared" ref="AF219:AF282" si="467">_xlfn.POISSON.DIST(4,K219,FALSE) * _xlfn.POISSON.DIST(2,L219,FALSE)</f>
        <v>6.22742871703572E-3</v>
      </c>
      <c r="AG219" s="13">
        <f t="shared" ref="AG219:AG282" si="468">_xlfn.POISSON.DIST(4,K219,FALSE) * _xlfn.POISSON.DIST(3,L219,FALSE)</f>
        <v>3.8240869866255542E-3</v>
      </c>
      <c r="AH219" s="13">
        <f t="shared" ref="AH219:AH282" si="469">_xlfn.POISSON.DIST(0,K219,FALSE) * _xlfn.POISSON.DIST(4,L219,FALSE)</f>
        <v>2.4044132164875911E-2</v>
      </c>
      <c r="AI219" s="13">
        <f t="shared" ref="AI219:AI282" si="470">_xlfn.POISSON.DIST(1,K219,FALSE) * _xlfn.POISSON.DIST(4,L219,FALSE)</f>
        <v>2.7686091267377463E-2</v>
      </c>
      <c r="AJ219" s="13">
        <f t="shared" ref="AJ219:AJ282" si="471">_xlfn.POISSON.DIST(2,K219,FALSE) * _xlfn.POISSON.DIST(4,L219,FALSE)</f>
        <v>1.5939848533716265E-2</v>
      </c>
      <c r="AK219" s="13">
        <f t="shared" ref="AK219:AK282" si="472">_xlfn.POISSON.DIST(3,K219,FALSE) * _xlfn.POISSON.DIST(4,L219,FALSE)</f>
        <v>6.1180845603197092E-3</v>
      </c>
      <c r="AL219" s="13">
        <f t="shared" ref="AL219:AL282" si="473">_xlfn.POISSON.DIST(5,K219,FALSE) * _xlfn.POISSON.DIST(5,L219,FALSE)</f>
        <v>1.4943791755251903E-4</v>
      </c>
      <c r="AM219" s="13">
        <f t="shared" ref="AM219:AM282" si="474">_xlfn.POISSON.DIST(5,K219,FALSE) * _xlfn.POISSON.DIST(0,L219,FALSE)</f>
        <v>8.4516361383830691E-4</v>
      </c>
      <c r="AN219" s="13">
        <f t="shared" ref="AN219:AN282" si="475">_xlfn.POISSON.DIST(5,K219,FALSE) * _xlfn.POISSON.DIST(1,L219,FALSE)</f>
        <v>1.5569728650962041E-3</v>
      </c>
      <c r="AO219" s="13">
        <f t="shared" ref="AO219:AO282" si="476">_xlfn.POISSON.DIST(5,K219,FALSE) * _xlfn.POISSON.DIST(2,L219,FALSE)</f>
        <v>1.4341391790617625E-3</v>
      </c>
      <c r="AP219" s="13">
        <f t="shared" ref="AP219:AP282" si="477">_xlfn.POISSON.DIST(5,K219,FALSE) * _xlfn.POISSON.DIST(3,L219,FALSE)</f>
        <v>8.8066411047904797E-4</v>
      </c>
      <c r="AQ219" s="13">
        <f t="shared" ref="AQ219:AQ282" si="478">_xlfn.POISSON.DIST(5,K219,FALSE) * _xlfn.POISSON.DIST(4,L219,FALSE)</f>
        <v>4.0559310079997437E-4</v>
      </c>
      <c r="AR219" s="13">
        <f t="shared" ref="AR219:AR282" si="479">_xlfn.POISSON.DIST(0,K219,FALSE) * _xlfn.POISSON.DIST(5,L219,FALSE)</f>
        <v>8.8588909253873183E-3</v>
      </c>
      <c r="AS219" s="13">
        <f t="shared" ref="AS219:AS282" si="480">_xlfn.POISSON.DIST(1,K219,FALSE) * _xlfn.POISSON.DIST(5,L219,FALSE)</f>
        <v>1.0200745071860284E-2</v>
      </c>
      <c r="AT219" s="13">
        <f t="shared" ref="AT219:AT282" si="481">_xlfn.POISSON.DIST(2,K219,FALSE) * _xlfn.POISSON.DIST(5,L219,FALSE)</f>
        <v>5.8729247767847709E-3</v>
      </c>
      <c r="AU219" s="13">
        <f t="shared" ref="AU219:AU282" si="482">_xlfn.POISSON.DIST(3,K219,FALSE) * _xlfn.POISSON.DIST(5,L219,FALSE)</f>
        <v>2.2541651085807965E-3</v>
      </c>
      <c r="AV219" s="13">
        <f t="shared" ref="AV219:AV282" si="483">_xlfn.POISSON.DIST(4,K219,FALSE) * _xlfn.POISSON.DIST(5,L219,FALSE)</f>
        <v>6.4890074322451481E-4</v>
      </c>
      <c r="AW219" s="13">
        <f t="shared" ref="AW219:AW282" si="484">_xlfn.POISSON.DIST(6,K219,FALSE) * _xlfn.POISSON.DIST(6,L219,FALSE)</f>
        <v>8.8054407306457514E-6</v>
      </c>
      <c r="AX219" s="13">
        <f t="shared" ref="AX219:AX282" si="485">_xlfn.POISSON.DIST(6,K219,FALSE) * _xlfn.POISSON.DIST(0,L219,FALSE)</f>
        <v>1.6219672495101863E-4</v>
      </c>
      <c r="AY219" s="13">
        <f t="shared" ref="AY219:AY282" si="486">_xlfn.POISSON.DIST(6,K219,FALSE) * _xlfn.POISSON.DIST(1,L219,FALSE)</f>
        <v>2.9880119709522015E-4</v>
      </c>
      <c r="AZ219" s="13">
        <f t="shared" ref="AZ219:AZ282" si="487">_xlfn.POISSON.DIST(6,K219,FALSE) * _xlfn.POISSON.DIST(2,L219,FALSE)</f>
        <v>2.7522798445066851E-4</v>
      </c>
      <c r="BA219" s="13">
        <f t="shared" ref="BA219:BA282" si="488">_xlfn.POISSON.DIST(6,K219,FALSE) * _xlfn.POISSON.DIST(3,L219,FALSE)</f>
        <v>1.6900968305165505E-4</v>
      </c>
      <c r="BB219" s="13">
        <f t="shared" ref="BB219:BB282" si="489">_xlfn.POISSON.DIST(6,K219,FALSE) * _xlfn.POISSON.DIST(4,L219,FALSE)</f>
        <v>7.7838032228716002E-5</v>
      </c>
      <c r="BC219" s="13">
        <f t="shared" ref="BC219:BC282" si="490">_xlfn.POISSON.DIST(6,K219,FALSE) * _xlfn.POISSON.DIST(5,L219,FALSE)</f>
        <v>2.8678874023504879E-5</v>
      </c>
      <c r="BD219" s="13">
        <f t="shared" ref="BD219:BD282" si="491">_xlfn.POISSON.DIST(0,K219,FALSE) * _xlfn.POISSON.DIST(6,L219,FALSE)</f>
        <v>2.7199965702565708E-3</v>
      </c>
      <c r="BE219" s="13">
        <f t="shared" ref="BE219:BE282" si="492">_xlfn.POISSON.DIST(1,K219,FALSE) * _xlfn.POISSON.DIST(6,L219,FALSE)</f>
        <v>3.1319938176469315E-3</v>
      </c>
      <c r="BF219" s="13">
        <f t="shared" ref="BF219:BF282" si="493">_xlfn.POISSON.DIST(2,K219,FALSE) * _xlfn.POISSON.DIST(6,L219,FALSE)</f>
        <v>1.8031980961015161E-3</v>
      </c>
      <c r="BG219" s="13">
        <f t="shared" ref="BG219:BG282" si="494">_xlfn.POISSON.DIST(3,K219,FALSE) * _xlfn.POISSON.DIST(6,L219,FALSE)</f>
        <v>6.9210936400187475E-4</v>
      </c>
      <c r="BH219" s="13">
        <f t="shared" ref="BH219:BH282" si="495">_xlfn.POISSON.DIST(4,K219,FALSE) * _xlfn.POISSON.DIST(6,L219,FALSE)</f>
        <v>1.9923575206796579E-4</v>
      </c>
      <c r="BI219" s="13">
        <f t="shared" ref="BI219:BI282" si="496">_xlfn.POISSON.DIST(5,K219,FALSE) * _xlfn.POISSON.DIST(6,L219,FALSE)</f>
        <v>4.5882789011917385E-5</v>
      </c>
      <c r="BJ219" s="14">
        <f t="shared" ref="BJ219:BJ282" si="497">SUM(N219,Q219,T219,W219,X219,Y219,AD219,AE219,AF219,AG219,AM219,AN219,AO219,AP219,AQ219,AX219,AY219,AZ219,BA219,BB219,BC219)</f>
        <v>0.236579746823604</v>
      </c>
      <c r="BK219" s="14">
        <f t="shared" ref="BK219:BK282" si="498">SUM(M219,P219,S219,V219,AC219,AL219,AY219)</f>
        <v>0.22823807719662825</v>
      </c>
      <c r="BL219" s="14">
        <f t="shared" ref="BL219:BL282" si="499">SUM(O219,R219,U219,AA219,AB219,AH219,AI219,AJ219,AK219,AR219,AS219,AT219,AU219,AV219,BD219,BE219,BF219,BG219,BH219,BI219)</f>
        <v>0.48015395411374973</v>
      </c>
      <c r="BM219" s="14">
        <f t="shared" ref="BM219:BM282" si="500">SUM(S219:BI219)</f>
        <v>0.57228229096147654</v>
      </c>
      <c r="BN219" s="14">
        <f t="shared" ref="BN219:BN282" si="501">SUM(M219:R219)</f>
        <v>0.42460650436447972</v>
      </c>
    </row>
    <row r="220" spans="1:66" x14ac:dyDescent="0.25">
      <c r="A220" t="s">
        <v>341</v>
      </c>
      <c r="B220" t="s">
        <v>140</v>
      </c>
      <c r="C220" t="s">
        <v>143</v>
      </c>
      <c r="D220" s="11">
        <v>44413</v>
      </c>
      <c r="E220" s="10">
        <f>VLOOKUP(A220,home!$A$2:$E$405,3,FALSE)</f>
        <v>1.3889</v>
      </c>
      <c r="F220" s="10">
        <f>VLOOKUP(B220,home!$B$2:$E$405,3,FALSE)</f>
        <v>1.44</v>
      </c>
      <c r="G220" s="10">
        <f>VLOOKUP(C220,away!$B$2:$E$405,4,FALSE)</f>
        <v>0.69089999999999996</v>
      </c>
      <c r="H220" s="10">
        <f>VLOOKUP(A220,away!$A$2:$E$405,3,FALSE)</f>
        <v>1.3889</v>
      </c>
      <c r="I220" s="10">
        <f>VLOOKUP(C220,away!$B$2:$E$405,3,FALSE)</f>
        <v>0.82289999999999996</v>
      </c>
      <c r="J220" s="10">
        <f>VLOOKUP(B220,home!$B$2:$E$405,4,FALSE)</f>
        <v>0.46060000000000001</v>
      </c>
      <c r="K220" s="12">
        <f t="shared" si="446"/>
        <v>1.3818110544</v>
      </c>
      <c r="L220" s="12">
        <f t="shared" si="447"/>
        <v>0.52643162808599997</v>
      </c>
      <c r="M220" s="13">
        <f t="shared" si="448"/>
        <v>0.14834083963462338</v>
      </c>
      <c r="N220" s="13">
        <f t="shared" si="449"/>
        <v>0.20497901202610025</v>
      </c>
      <c r="O220" s="13">
        <f t="shared" si="450"/>
        <v>7.8091309720499033E-2</v>
      </c>
      <c r="P220" s="13">
        <f t="shared" si="451"/>
        <v>0.10790743502435973</v>
      </c>
      <c r="Q220" s="13">
        <f t="shared" si="452"/>
        <v>0.14162113236882795</v>
      </c>
      <c r="R220" s="13">
        <f t="shared" si="453"/>
        <v>2.0554867657765187E-2</v>
      </c>
      <c r="S220" s="13">
        <f t="shared" si="454"/>
        <v>1.9623750550112586E-2</v>
      </c>
      <c r="T220" s="13">
        <f t="shared" si="455"/>
        <v>7.4553843284305019E-2</v>
      </c>
      <c r="U220" s="13">
        <f t="shared" si="456"/>
        <v>2.8402943351228966E-2</v>
      </c>
      <c r="V220" s="13">
        <f t="shared" si="457"/>
        <v>1.5860984538012646E-3</v>
      </c>
      <c r="W220" s="13">
        <f t="shared" si="458"/>
        <v>6.52312154146307E-2</v>
      </c>
      <c r="X220" s="13">
        <f t="shared" si="459"/>
        <v>3.4339774932752622E-2</v>
      </c>
      <c r="Y220" s="13">
        <f t="shared" si="460"/>
        <v>9.0387718129778839E-3</v>
      </c>
      <c r="Z220" s="13">
        <f t="shared" si="461"/>
        <v>3.6069108153898646E-3</v>
      </c>
      <c r="AA220" s="13">
        <f t="shared" si="462"/>
        <v>4.9840692369406319E-3</v>
      </c>
      <c r="AB220" s="13">
        <f t="shared" si="463"/>
        <v>3.4435209837497698E-3</v>
      </c>
      <c r="AC220" s="13">
        <f t="shared" si="464"/>
        <v>7.2110880029464312E-5</v>
      </c>
      <c r="AD220" s="13">
        <f t="shared" si="465"/>
        <v>2.2534303637971084E-2</v>
      </c>
      <c r="AE220" s="13">
        <f t="shared" si="466"/>
        <v>1.186277015192139E-2</v>
      </c>
      <c r="AF220" s="13">
        <f t="shared" si="467"/>
        <v>3.1224687023429908E-3</v>
      </c>
      <c r="AG220" s="13">
        <f t="shared" si="468"/>
        <v>5.4792209420733351E-4</v>
      </c>
      <c r="AH220" s="13">
        <f t="shared" si="469"/>
        <v>4.7469798322667195E-4</v>
      </c>
      <c r="AI220" s="13">
        <f t="shared" si="470"/>
        <v>6.5594292072400102E-4</v>
      </c>
      <c r="AJ220" s="13">
        <f t="shared" si="471"/>
        <v>4.5319458945592382E-4</v>
      </c>
      <c r="AK220" s="13">
        <f t="shared" si="472"/>
        <v>2.0874309783482171E-4</v>
      </c>
      <c r="AL220" s="13">
        <f t="shared" si="473"/>
        <v>2.0982219382052457E-6</v>
      </c>
      <c r="AM220" s="13">
        <f t="shared" si="474"/>
        <v>6.227629974030922E-3</v>
      </c>
      <c r="AN220" s="13">
        <f t="shared" si="475"/>
        <v>3.2784213863462724E-3</v>
      </c>
      <c r="AO220" s="13">
        <f t="shared" si="476"/>
        <v>8.6293235398311448E-4</v>
      </c>
      <c r="AP220" s="13">
        <f t="shared" si="477"/>
        <v>1.514249613451385E-4</v>
      </c>
      <c r="AQ220" s="13">
        <f t="shared" si="478"/>
        <v>1.9928722233445216E-5</v>
      </c>
      <c r="AR220" s="13">
        <f t="shared" si="479"/>
        <v>4.9979206431831519E-5</v>
      </c>
      <c r="AS220" s="13">
        <f t="shared" si="480"/>
        <v>6.9061819937644373E-5</v>
      </c>
      <c r="AT220" s="13">
        <f t="shared" si="481"/>
        <v>4.7715193113409662E-5</v>
      </c>
      <c r="AU220" s="13">
        <f t="shared" si="482"/>
        <v>2.1977793768980073E-5</v>
      </c>
      <c r="AV220" s="13">
        <f t="shared" si="483"/>
        <v>7.5922895953250224E-6</v>
      </c>
      <c r="AW220" s="13">
        <f t="shared" si="484"/>
        <v>4.2397432685212866E-8</v>
      </c>
      <c r="AX220" s="13">
        <f t="shared" si="485"/>
        <v>1.4342346568047843E-3</v>
      </c>
      <c r="AY220" s="13">
        <f t="shared" si="486"/>
        <v>7.5502648543910819E-4</v>
      </c>
      <c r="AZ220" s="13">
        <f t="shared" si="487"/>
        <v>1.9873491098888009E-4</v>
      </c>
      <c r="BA220" s="13">
        <f t="shared" si="488"/>
        <v>3.4873447583134146E-5</v>
      </c>
      <c r="BB220" s="13">
        <f t="shared" si="489"/>
        <v>4.5896214470402727E-6</v>
      </c>
      <c r="BC220" s="13">
        <f t="shared" si="490"/>
        <v>4.832243781327667E-7</v>
      </c>
      <c r="BD220" s="13">
        <f t="shared" si="491"/>
        <v>4.3851058353925573E-6</v>
      </c>
      <c r="BE220" s="13">
        <f t="shared" si="492"/>
        <v>6.0593877180593826E-6</v>
      </c>
      <c r="BF220" s="13">
        <f t="shared" si="493"/>
        <v>4.1864644658550228E-6</v>
      </c>
      <c r="BG220" s="13">
        <f t="shared" si="494"/>
        <v>1.9283009592570872E-6</v>
      </c>
      <c r="BH220" s="13">
        <f t="shared" si="495"/>
        <v>6.6613689542789147E-7</v>
      </c>
      <c r="BI220" s="13">
        <f t="shared" si="496"/>
        <v>1.8409506516919163E-7</v>
      </c>
      <c r="BJ220" s="14">
        <f t="shared" si="497"/>
        <v>0.58079949417061716</v>
      </c>
      <c r="BK220" s="14">
        <f t="shared" si="498"/>
        <v>0.27828735925030373</v>
      </c>
      <c r="BL220" s="14">
        <f t="shared" si="499"/>
        <v>0.13748302533521137</v>
      </c>
      <c r="BM220" s="14">
        <f t="shared" si="500"/>
        <v>0.29792720905134035</v>
      </c>
      <c r="BN220" s="14">
        <f t="shared" si="501"/>
        <v>0.70149459643217549</v>
      </c>
    </row>
    <row r="221" spans="1:66" x14ac:dyDescent="0.25">
      <c r="A221" t="s">
        <v>341</v>
      </c>
      <c r="B221" t="s">
        <v>133</v>
      </c>
      <c r="C221" t="s">
        <v>139</v>
      </c>
      <c r="D221" s="11">
        <v>44413</v>
      </c>
      <c r="E221" s="10">
        <f>VLOOKUP(A221,home!$A$2:$E$405,3,FALSE)</f>
        <v>1.3889</v>
      </c>
      <c r="F221" s="10">
        <f>VLOOKUP(B221,home!$B$2:$E$405,3,FALSE)</f>
        <v>1.1314</v>
      </c>
      <c r="G221" s="10">
        <f>VLOOKUP(C221,away!$B$2:$E$405,4,FALSE)</f>
        <v>2.0726</v>
      </c>
      <c r="H221" s="10">
        <f>VLOOKUP(A221,away!$A$2:$E$405,3,FALSE)</f>
        <v>1.3889</v>
      </c>
      <c r="I221" s="10">
        <f>VLOOKUP(C221,away!$B$2:$E$405,3,FALSE)</f>
        <v>0.41139999999999999</v>
      </c>
      <c r="J221" s="10">
        <f>VLOOKUP(B221,home!$B$2:$E$405,4,FALSE)</f>
        <v>1.6120000000000001</v>
      </c>
      <c r="K221" s="12">
        <f t="shared" si="446"/>
        <v>3.2568866659959999</v>
      </c>
      <c r="L221" s="12">
        <f t="shared" si="447"/>
        <v>0.92108625752000006</v>
      </c>
      <c r="M221" s="13">
        <f t="shared" si="448"/>
        <v>1.5329550263985492E-2</v>
      </c>
      <c r="N221" s="13">
        <f t="shared" si="449"/>
        <v>4.9926607850489801E-2</v>
      </c>
      <c r="O221" s="13">
        <f t="shared" si="450"/>
        <v>1.4119838082119127E-2</v>
      </c>
      <c r="P221" s="13">
        <f t="shared" si="451"/>
        <v>4.5986712375676309E-2</v>
      </c>
      <c r="Q221" s="13">
        <f t="shared" si="452"/>
        <v>8.130265169333574E-2</v>
      </c>
      <c r="R221" s="13">
        <f t="shared" si="453"/>
        <v>6.50279440792374E-3</v>
      </c>
      <c r="S221" s="13">
        <f t="shared" si="454"/>
        <v>3.4488580530825132E-2</v>
      </c>
      <c r="T221" s="13">
        <f t="shared" si="455"/>
        <v>7.4886755174666725E-2</v>
      </c>
      <c r="U221" s="13">
        <f t="shared" si="456"/>
        <v>2.1178864398880178E-2</v>
      </c>
      <c r="V221" s="13">
        <f t="shared" si="457"/>
        <v>1.1495708947056153E-2</v>
      </c>
      <c r="W221" s="13">
        <f t="shared" si="458"/>
        <v>8.8264507403380751E-2</v>
      </c>
      <c r="X221" s="13">
        <f t="shared" si="459"/>
        <v>8.1299224796026318E-2</v>
      </c>
      <c r="Y221" s="13">
        <f t="shared" si="460"/>
        <v>3.7441799353324534E-2</v>
      </c>
      <c r="Z221" s="13">
        <f t="shared" si="461"/>
        <v>1.9965448548721547E-3</v>
      </c>
      <c r="AA221" s="13">
        <f t="shared" si="462"/>
        <v>6.502520315896038E-3</v>
      </c>
      <c r="AB221" s="13">
        <f t="shared" si="463"/>
        <v>1.0588985856104955E-2</v>
      </c>
      <c r="AC221" s="13">
        <f t="shared" si="464"/>
        <v>2.1553545757990395E-3</v>
      </c>
      <c r="AD221" s="13">
        <f t="shared" si="465"/>
        <v>7.1866874310693996E-2</v>
      </c>
      <c r="AE221" s="13">
        <f t="shared" si="466"/>
        <v>6.6195590298497378E-2</v>
      </c>
      <c r="AF221" s="13">
        <f t="shared" si="467"/>
        <v>3.0485924266185082E-2</v>
      </c>
      <c r="AG221" s="13">
        <f t="shared" si="468"/>
        <v>9.3600552964595261E-3</v>
      </c>
      <c r="AH221" s="13">
        <f t="shared" si="469"/>
        <v>4.5974750708625107E-4</v>
      </c>
      <c r="AI221" s="13">
        <f t="shared" si="470"/>
        <v>1.4973455255541124E-3</v>
      </c>
      <c r="AJ221" s="13">
        <f t="shared" si="471"/>
        <v>2.4383423382829815E-3</v>
      </c>
      <c r="AK221" s="13">
        <f t="shared" si="472"/>
        <v>2.6471348828957827E-3</v>
      </c>
      <c r="AL221" s="13">
        <f t="shared" si="473"/>
        <v>2.586316473425332E-4</v>
      </c>
      <c r="AM221" s="13">
        <f t="shared" si="474"/>
        <v>4.6812452933861964E-2</v>
      </c>
      <c r="AN221" s="13">
        <f t="shared" si="475"/>
        <v>4.3118307078182067E-2</v>
      </c>
      <c r="AO221" s="13">
        <f t="shared" si="476"/>
        <v>1.9857840048620418E-2</v>
      </c>
      <c r="AP221" s="13">
        <f t="shared" si="477"/>
        <v>6.0969278576048546E-3</v>
      </c>
      <c r="AQ221" s="13">
        <f t="shared" si="478"/>
        <v>1.4039491156826716E-3</v>
      </c>
      <c r="AR221" s="13">
        <f t="shared" si="479"/>
        <v>8.4693422141244971E-5</v>
      </c>
      <c r="AS221" s="13">
        <f t="shared" si="480"/>
        <v>2.7583687726939109E-4</v>
      </c>
      <c r="AT221" s="13">
        <f t="shared" si="481"/>
        <v>4.491847237843276E-4</v>
      </c>
      <c r="AU221" s="13">
        <f t="shared" si="482"/>
        <v>4.8764791248742418E-4</v>
      </c>
      <c r="AV221" s="13">
        <f t="shared" si="483"/>
        <v>3.9705349597026905E-4</v>
      </c>
      <c r="AW221" s="13">
        <f t="shared" si="484"/>
        <v>2.1551728837390743E-5</v>
      </c>
      <c r="AX221" s="13">
        <f t="shared" si="485"/>
        <v>2.5410475627143388E-2</v>
      </c>
      <c r="AY221" s="13">
        <f t="shared" si="486"/>
        <v>2.340523989720868E-2</v>
      </c>
      <c r="AZ221" s="13">
        <f t="shared" si="487"/>
        <v>1.0779122411638866E-2</v>
      </c>
      <c r="BA221" s="13">
        <f t="shared" si="488"/>
        <v>3.3095005071621343E-3</v>
      </c>
      <c r="BB221" s="13">
        <f t="shared" si="489"/>
        <v>7.6208385910062797E-4</v>
      </c>
      <c r="BC221" s="13">
        <f t="shared" si="490"/>
        <v>1.4038899393907934E-4</v>
      </c>
      <c r="BD221" s="13">
        <f t="shared" si="491"/>
        <v>1.3001657872773464E-5</v>
      </c>
      <c r="BE221" s="13">
        <f t="shared" si="492"/>
        <v>4.2344926161677806E-5</v>
      </c>
      <c r="BF221" s="13">
        <f t="shared" si="493"/>
        <v>6.8956312694276825E-5</v>
      </c>
      <c r="BG221" s="13">
        <f t="shared" si="494"/>
        <v>7.4860965116746962E-5</v>
      </c>
      <c r="BH221" s="13">
        <f t="shared" si="495"/>
        <v>6.0953419773081215E-5</v>
      </c>
      <c r="BI221" s="13">
        <f t="shared" si="496"/>
        <v>3.9703676021161036E-5</v>
      </c>
      <c r="BJ221" s="14">
        <f t="shared" si="497"/>
        <v>0.77212627877320472</v>
      </c>
      <c r="BK221" s="14">
        <f t="shared" si="498"/>
        <v>0.13311977823789334</v>
      </c>
      <c r="BL221" s="14">
        <f t="shared" si="499"/>
        <v>6.7929810704035545E-2</v>
      </c>
      <c r="BM221" s="14">
        <f t="shared" si="500"/>
        <v>0.73862056972810441</v>
      </c>
      <c r="BN221" s="14">
        <f t="shared" si="501"/>
        <v>0.21316815467353017</v>
      </c>
    </row>
    <row r="222" spans="1:66" x14ac:dyDescent="0.25">
      <c r="A222" t="s">
        <v>341</v>
      </c>
      <c r="B222" t="s">
        <v>136</v>
      </c>
      <c r="C222" t="s">
        <v>138</v>
      </c>
      <c r="D222" s="11">
        <v>44413</v>
      </c>
      <c r="E222" s="10">
        <f>VLOOKUP(A222,home!$A$2:$E$405,3,FALSE)</f>
        <v>1.3889</v>
      </c>
      <c r="F222" s="10">
        <f>VLOOKUP(B222,home!$B$2:$E$405,3,FALSE)</f>
        <v>2.16</v>
      </c>
      <c r="G222" s="10">
        <f>VLOOKUP(C222,away!$B$2:$E$405,4,FALSE)</f>
        <v>0.69089999999999996</v>
      </c>
      <c r="H222" s="10">
        <f>VLOOKUP(A222,away!$A$2:$E$405,3,FALSE)</f>
        <v>1.3889</v>
      </c>
      <c r="I222" s="10">
        <f>VLOOKUP(C222,away!$B$2:$E$405,3,FALSE)</f>
        <v>0.92569999999999997</v>
      </c>
      <c r="J222" s="10">
        <f>VLOOKUP(B222,home!$B$2:$E$405,4,FALSE)</f>
        <v>0.69089999999999996</v>
      </c>
      <c r="K222" s="12">
        <f t="shared" si="446"/>
        <v>2.0727165815999999</v>
      </c>
      <c r="L222" s="12">
        <f t="shared" si="447"/>
        <v>0.88829339795699991</v>
      </c>
      <c r="M222" s="13">
        <f t="shared" si="448"/>
        <v>5.1766607545988906E-2</v>
      </c>
      <c r="N222" s="13">
        <f t="shared" si="449"/>
        <v>0.10729750583375088</v>
      </c>
      <c r="O222" s="13">
        <f t="shared" si="450"/>
        <v>4.598393571773296E-2</v>
      </c>
      <c r="P222" s="13">
        <f t="shared" si="451"/>
        <v>9.5311666049373592E-2</v>
      </c>
      <c r="Q222" s="13">
        <f t="shared" si="452"/>
        <v>0.11119865975296911</v>
      </c>
      <c r="R222" s="13">
        <f t="shared" si="453"/>
        <v>2.0423613255070631E-2</v>
      </c>
      <c r="S222" s="13">
        <f t="shared" si="454"/>
        <v>4.3871494172362503E-2</v>
      </c>
      <c r="T222" s="13">
        <f t="shared" si="455"/>
        <v>9.8777035320229231E-2</v>
      </c>
      <c r="U222" s="13">
        <f t="shared" si="456"/>
        <v>4.233236184997044E-2</v>
      </c>
      <c r="V222" s="13">
        <f t="shared" si="457"/>
        <v>8.9750375126335293E-3</v>
      </c>
      <c r="W222" s="13">
        <f t="shared" si="458"/>
        <v>7.6827768640558541E-2</v>
      </c>
      <c r="X222" s="13">
        <f t="shared" si="459"/>
        <v>6.824559966317599E-2</v>
      </c>
      <c r="Y222" s="13">
        <f t="shared" si="460"/>
        <v>3.0311057810207841E-2</v>
      </c>
      <c r="Z222" s="13">
        <f t="shared" si="461"/>
        <v>6.0473869389687717E-3</v>
      </c>
      <c r="AA222" s="13">
        <f t="shared" si="462"/>
        <v>1.2534519183751839E-2</v>
      </c>
      <c r="AB222" s="13">
        <f t="shared" si="463"/>
        <v>1.299025287727287E-2</v>
      </c>
      <c r="AC222" s="13">
        <f t="shared" si="464"/>
        <v>1.0327914783492145E-3</v>
      </c>
      <c r="AD222" s="13">
        <f t="shared" si="465"/>
        <v>3.9810547497153556E-2</v>
      </c>
      <c r="AE222" s="13">
        <f t="shared" si="466"/>
        <v>3.5363446510775075E-2</v>
      </c>
      <c r="AF222" s="13">
        <f t="shared" si="467"/>
        <v>1.57065580322635E-2</v>
      </c>
      <c r="AG222" s="13">
        <f t="shared" si="468"/>
        <v>4.6506772682293855E-3</v>
      </c>
      <c r="AH222" s="13">
        <f t="shared" si="469"/>
        <v>1.3429634731943376E-3</v>
      </c>
      <c r="AI222" s="13">
        <f t="shared" si="470"/>
        <v>2.7835826593730307E-3</v>
      </c>
      <c r="AJ222" s="13">
        <f t="shared" si="471"/>
        <v>2.8847889671683533E-3</v>
      </c>
      <c r="AK222" s="13">
        <f t="shared" si="472"/>
        <v>1.9931166422221943E-3</v>
      </c>
      <c r="AL222" s="13">
        <f t="shared" si="473"/>
        <v>7.6062219372292255E-5</v>
      </c>
      <c r="AM222" s="13">
        <f t="shared" si="474"/>
        <v>1.6503196383984908E-2</v>
      </c>
      <c r="AN222" s="13">
        <f t="shared" si="475"/>
        <v>1.4659680393081629E-2</v>
      </c>
      <c r="AO222" s="13">
        <f t="shared" si="476"/>
        <v>6.511048654667043E-3</v>
      </c>
      <c r="AP222" s="13">
        <f t="shared" si="477"/>
        <v>1.9279071779058471E-3</v>
      </c>
      <c r="AQ222" s="13">
        <f t="shared" si="478"/>
        <v>4.2813680450191883E-4</v>
      </c>
      <c r="AR222" s="13">
        <f t="shared" si="479"/>
        <v>2.3858911738718655E-4</v>
      </c>
      <c r="AS222" s="13">
        <f t="shared" si="480"/>
        <v>4.9452761979773031E-4</v>
      </c>
      <c r="AT222" s="13">
        <f t="shared" si="481"/>
        <v>5.1250779880696821E-4</v>
      </c>
      <c r="AU222" s="13">
        <f t="shared" si="482"/>
        <v>3.5409447092883987E-4</v>
      </c>
      <c r="AV222" s="13">
        <f t="shared" si="483"/>
        <v>1.8348437033677143E-4</v>
      </c>
      <c r="AW222" s="13">
        <f t="shared" si="484"/>
        <v>3.8901186581339142E-6</v>
      </c>
      <c r="AX222" s="13">
        <f t="shared" si="485"/>
        <v>5.7010747990811064E-3</v>
      </c>
      <c r="AY222" s="13">
        <f t="shared" si="486"/>
        <v>5.0642271052827774E-3</v>
      </c>
      <c r="AZ222" s="13">
        <f t="shared" si="487"/>
        <v>2.2492597516887898E-3</v>
      </c>
      <c r="BA222" s="13">
        <f t="shared" si="488"/>
        <v>6.66000862571851E-4</v>
      </c>
      <c r="BB222" s="13">
        <f t="shared" si="489"/>
        <v>1.479010423140606E-4</v>
      </c>
      <c r="BC222" s="13">
        <f t="shared" si="490"/>
        <v>2.6275903887707786E-5</v>
      </c>
      <c r="BD222" s="13">
        <f t="shared" si="491"/>
        <v>3.5322856299904232E-5</v>
      </c>
      <c r="BE222" s="13">
        <f t="shared" si="492"/>
        <v>7.3214269962285512E-5</v>
      </c>
      <c r="BF222" s="13">
        <f t="shared" si="493"/>
        <v>7.587621568028402E-5</v>
      </c>
      <c r="BG222" s="13">
        <f t="shared" si="494"/>
        <v>5.2423296796527529E-5</v>
      </c>
      <c r="BH222" s="13">
        <f t="shared" si="495"/>
        <v>2.7164659133075204E-5</v>
      </c>
      <c r="BI222" s="13">
        <f t="shared" si="496"/>
        <v>1.1260927883727368E-5</v>
      </c>
      <c r="BJ222" s="14">
        <f t="shared" si="497"/>
        <v>0.64207356520828063</v>
      </c>
      <c r="BK222" s="14">
        <f t="shared" si="498"/>
        <v>0.20609788608336282</v>
      </c>
      <c r="BL222" s="14">
        <f t="shared" si="499"/>
        <v>0.14532760022876998</v>
      </c>
      <c r="BM222" s="14">
        <f t="shared" si="500"/>
        <v>0.56250411331787153</v>
      </c>
      <c r="BN222" s="14">
        <f t="shared" si="501"/>
        <v>0.43198198815488609</v>
      </c>
    </row>
    <row r="223" spans="1:66" x14ac:dyDescent="0.25">
      <c r="A223" t="s">
        <v>339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1.0007999999999999</v>
      </c>
      <c r="H223" s="10">
        <f>VLOOKUP(A223,away!$A$2:$E$405,3,FALSE)</f>
        <v>1.3068</v>
      </c>
      <c r="I223" s="10">
        <f>VLOOKUP(C223,away!$B$2:$E$405,3,FALSE)</f>
        <v>1.5305</v>
      </c>
      <c r="J223" s="10">
        <f>VLOOKUP(B223,home!$B$2:$E$405,4,FALSE)</f>
        <v>0.87570000000000003</v>
      </c>
      <c r="K223" s="12">
        <f t="shared" si="446"/>
        <v>1.1676444088319999</v>
      </c>
      <c r="L223" s="12">
        <f t="shared" si="447"/>
        <v>1.7514502651799999</v>
      </c>
      <c r="M223" s="13">
        <f t="shared" si="448"/>
        <v>5.3982536978202635E-2</v>
      </c>
      <c r="N223" s="13">
        <f t="shared" si="449"/>
        <v>6.3032407477164987E-2</v>
      </c>
      <c r="O223" s="13">
        <f t="shared" si="450"/>
        <v>9.4547728705562162E-2</v>
      </c>
      <c r="P223" s="13">
        <f t="shared" si="451"/>
        <v>0.11039812679081443</v>
      </c>
      <c r="Q223" s="13">
        <f t="shared" si="452"/>
        <v>3.6799719082966038E-2</v>
      </c>
      <c r="R223" s="13">
        <f t="shared" si="453"/>
        <v>8.2797822256761772E-2</v>
      </c>
      <c r="S223" s="13">
        <f t="shared" si="454"/>
        <v>5.6443004910282278E-2</v>
      </c>
      <c r="T223" s="13">
        <f t="shared" si="455"/>
        <v>6.445287774641037E-2</v>
      </c>
      <c r="U223" s="13">
        <f t="shared" si="456"/>
        <v>9.6678414221573611E-2</v>
      </c>
      <c r="V223" s="13">
        <f t="shared" si="457"/>
        <v>1.2825550963836019E-2</v>
      </c>
      <c r="W223" s="13">
        <f t="shared" si="458"/>
        <v>1.4322995411271175E-2</v>
      </c>
      <c r="X223" s="13">
        <f t="shared" si="459"/>
        <v>2.5086014111242821E-2</v>
      </c>
      <c r="Y223" s="13">
        <f t="shared" si="460"/>
        <v>2.1968453033722732E-2</v>
      </c>
      <c r="Z223" s="13">
        <f t="shared" si="461"/>
        <v>4.8338755915977312E-2</v>
      </c>
      <c r="AA223" s="13">
        <f t="shared" si="462"/>
        <v>5.6442478075185668E-2</v>
      </c>
      <c r="AB223" s="13">
        <f t="shared" si="463"/>
        <v>3.2952371972556654E-2</v>
      </c>
      <c r="AC223" s="13">
        <f t="shared" si="464"/>
        <v>1.6393227337103333E-3</v>
      </c>
      <c r="AD223" s="13">
        <f t="shared" si="465"/>
        <v>4.1810413774242949E-3</v>
      </c>
      <c r="AE223" s="13">
        <f t="shared" si="466"/>
        <v>7.3228860292183333E-3</v>
      </c>
      <c r="AF223" s="13">
        <f t="shared" si="467"/>
        <v>6.4128353388786833E-3</v>
      </c>
      <c r="AG223" s="13">
        <f t="shared" si="468"/>
        <v>3.7439207182782494E-3</v>
      </c>
      <c r="AH223" s="13">
        <f t="shared" si="469"/>
        <v>2.1165731716877433E-2</v>
      </c>
      <c r="AI223" s="13">
        <f t="shared" si="470"/>
        <v>2.4714048298050059E-2</v>
      </c>
      <c r="AJ223" s="13">
        <f t="shared" si="471"/>
        <v>1.4428610157411082E-2</v>
      </c>
      <c r="AK223" s="13">
        <f t="shared" si="472"/>
        <v>5.6158286591725479E-3</v>
      </c>
      <c r="AL223" s="13">
        <f t="shared" si="473"/>
        <v>1.3410126247330253E-4</v>
      </c>
      <c r="AM223" s="13">
        <f t="shared" si="474"/>
        <v>9.7639391748894353E-4</v>
      </c>
      <c r="AN223" s="13">
        <f t="shared" si="475"/>
        <v>1.7101053857061493E-3</v>
      </c>
      <c r="AO223" s="13">
        <f t="shared" si="476"/>
        <v>1.4975822656403907E-3</v>
      </c>
      <c r="AP223" s="13">
        <f t="shared" si="477"/>
        <v>8.7431361876157598E-4</v>
      </c>
      <c r="AQ223" s="13">
        <f t="shared" si="478"/>
        <v>3.8282920485761173E-4</v>
      </c>
      <c r="AR223" s="13">
        <f t="shared" si="479"/>
        <v>7.4141452856507422E-3</v>
      </c>
      <c r="AS223" s="13">
        <f t="shared" si="480"/>
        <v>8.6570852890582202E-3</v>
      </c>
      <c r="AT223" s="13">
        <f t="shared" si="481"/>
        <v>5.0541986172752953E-3</v>
      </c>
      <c r="AU223" s="13">
        <f t="shared" si="482"/>
        <v>1.9671689188626405E-3</v>
      </c>
      <c r="AV223" s="13">
        <f t="shared" si="483"/>
        <v>5.742384473345131E-4</v>
      </c>
      <c r="AW223" s="13">
        <f t="shared" si="484"/>
        <v>7.6179616008217289E-6</v>
      </c>
      <c r="AX223" s="13">
        <f t="shared" si="485"/>
        <v>1.9001348309558949E-4</v>
      </c>
      <c r="AY223" s="13">
        <f t="shared" si="486"/>
        <v>3.3279916535554566E-4</v>
      </c>
      <c r="AZ223" s="13">
        <f t="shared" si="487"/>
        <v>2.9144059320682656E-4</v>
      </c>
      <c r="BA223" s="13">
        <f t="shared" si="488"/>
        <v>1.70147901418771E-4</v>
      </c>
      <c r="BB223" s="13">
        <f t="shared" si="489"/>
        <v>7.4501396764931711E-5</v>
      </c>
      <c r="BC223" s="13">
        <f t="shared" si="490"/>
        <v>2.6097098224044005E-5</v>
      </c>
      <c r="BD223" s="13">
        <f t="shared" si="491"/>
        <v>2.1642511211060061E-3</v>
      </c>
      <c r="BE223" s="13">
        <f t="shared" si="492"/>
        <v>2.5270757208678157E-3</v>
      </c>
      <c r="BF223" s="13">
        <f t="shared" si="493"/>
        <v>1.4753629180832009E-3</v>
      </c>
      <c r="BG223" s="13">
        <f t="shared" si="494"/>
        <v>5.7423308743263758E-4</v>
      </c>
      <c r="BH223" s="13">
        <f t="shared" si="495"/>
        <v>1.6762501347676405E-4</v>
      </c>
      <c r="BI223" s="13">
        <f t="shared" si="496"/>
        <v>3.9145281953306404E-5</v>
      </c>
      <c r="BJ223" s="14">
        <f t="shared" si="497"/>
        <v>0.25384937435709803</v>
      </c>
      <c r="BK223" s="14">
        <f t="shared" si="498"/>
        <v>0.23575544280467456</v>
      </c>
      <c r="BL223" s="14">
        <f t="shared" si="499"/>
        <v>0.45995756376425218</v>
      </c>
      <c r="BM223" s="14">
        <f t="shared" si="500"/>
        <v>0.55601761434677521</v>
      </c>
      <c r="BN223" s="14">
        <f t="shared" si="501"/>
        <v>0.44155834129147198</v>
      </c>
    </row>
    <row r="224" spans="1:66" x14ac:dyDescent="0.25">
      <c r="A224" t="s">
        <v>340</v>
      </c>
      <c r="B224" t="s">
        <v>129</v>
      </c>
      <c r="C224" t="s">
        <v>115</v>
      </c>
      <c r="D224" s="11">
        <v>44414</v>
      </c>
      <c r="E224" s="10">
        <f>VLOOKUP(A224,home!$A$2:$E$405,3,FALSE)</f>
        <v>1.1721999999999999</v>
      </c>
      <c r="F224" s="10">
        <f>VLOOKUP(B224,home!$B$2:$E$405,3,FALSE)</f>
        <v>0.21329999999999999</v>
      </c>
      <c r="G224" s="10">
        <f>VLOOKUP(C224,away!$B$2:$E$405,4,FALSE)</f>
        <v>1.2134</v>
      </c>
      <c r="H224" s="10">
        <f>VLOOKUP(A224,away!$A$2:$E$405,3,FALSE)</f>
        <v>1.1721999999999999</v>
      </c>
      <c r="I224" s="10">
        <f>VLOOKUP(C224,away!$B$2:$E$405,3,FALSE)</f>
        <v>1.4624999999999999</v>
      </c>
      <c r="J224" s="10">
        <f>VLOOKUP(B224,home!$B$2:$E$405,4,FALSE)</f>
        <v>0.82579999999999998</v>
      </c>
      <c r="K224" s="12">
        <f t="shared" si="446"/>
        <v>0.30338671748399992</v>
      </c>
      <c r="L224" s="12">
        <f t="shared" si="447"/>
        <v>1.4157040364999998</v>
      </c>
      <c r="M224" s="13">
        <f t="shared" si="448"/>
        <v>0.17922903713504895</v>
      </c>
      <c r="N224" s="13">
        <f t="shared" si="449"/>
        <v>5.4375709254220431E-2</v>
      </c>
      <c r="O224" s="13">
        <f t="shared" si="450"/>
        <v>0.25373527133009721</v>
      </c>
      <c r="P224" s="13">
        <f t="shared" si="451"/>
        <v>7.6979911078750268E-2</v>
      </c>
      <c r="Q224" s="13">
        <f t="shared" si="452"/>
        <v>8.2484339707511456E-3</v>
      </c>
      <c r="R224" s="13">
        <f t="shared" si="453"/>
        <v>0.17960702391222066</v>
      </c>
      <c r="S224" s="13">
        <f t="shared" si="454"/>
        <v>8.2658295837787846E-3</v>
      </c>
      <c r="T224" s="13">
        <f t="shared" si="455"/>
        <v>1.1677341267196118E-2</v>
      </c>
      <c r="U224" s="13">
        <f t="shared" si="456"/>
        <v>5.4490385421798911E-2</v>
      </c>
      <c r="V224" s="13">
        <f t="shared" si="457"/>
        <v>3.9446908363275507E-4</v>
      </c>
      <c r="W224" s="13">
        <f t="shared" si="458"/>
        <v>8.3415510225656861E-4</v>
      </c>
      <c r="X224" s="13">
        <f t="shared" si="459"/>
        <v>1.1809167453316943E-3</v>
      </c>
      <c r="Y224" s="13">
        <f t="shared" si="460"/>
        <v>8.3591430156826113E-4</v>
      </c>
      <c r="Z224" s="13">
        <f t="shared" si="461"/>
        <v>8.4756796245427576E-2</v>
      </c>
      <c r="AA224" s="13">
        <f t="shared" si="462"/>
        <v>2.5714086197360483E-2</v>
      </c>
      <c r="AB224" s="13">
        <f t="shared" si="463"/>
        <v>3.9006561022589125E-3</v>
      </c>
      <c r="AC224" s="13">
        <f t="shared" si="464"/>
        <v>1.0589172472679696E-5</v>
      </c>
      <c r="AD224" s="13">
        <f t="shared" si="465"/>
        <v>6.3267894586537635E-5</v>
      </c>
      <c r="AE224" s="13">
        <f t="shared" si="466"/>
        <v>8.9568613747017828E-5</v>
      </c>
      <c r="AF224" s="13">
        <f t="shared" si="467"/>
        <v>6.3401324012681267E-5</v>
      </c>
      <c r="AG224" s="13">
        <f t="shared" si="468"/>
        <v>2.9919170108065738E-5</v>
      </c>
      <c r="AH224" s="13">
        <f t="shared" si="469"/>
        <v>2.9997634641364946E-2</v>
      </c>
      <c r="AI224" s="13">
        <f t="shared" si="470"/>
        <v>9.1008839061280378E-3</v>
      </c>
      <c r="AJ224" s="13">
        <f t="shared" si="471"/>
        <v>1.3805436472415741E-3</v>
      </c>
      <c r="AK224" s="13">
        <f t="shared" si="472"/>
        <v>1.3961286849333677E-4</v>
      </c>
      <c r="AL224" s="13">
        <f t="shared" si="473"/>
        <v>1.8192444000694262E-7</v>
      </c>
      <c r="AM224" s="13">
        <f t="shared" si="474"/>
        <v>3.8389277721466766E-6</v>
      </c>
      <c r="AN224" s="13">
        <f t="shared" si="475"/>
        <v>5.4347855428600022E-6</v>
      </c>
      <c r="AO224" s="13">
        <f t="shared" si="476"/>
        <v>3.8470239152693745E-6</v>
      </c>
      <c r="AP224" s="13">
        <f t="shared" si="477"/>
        <v>1.8154157617862951E-6</v>
      </c>
      <c r="AQ224" s="13">
        <f t="shared" si="478"/>
        <v>6.4252285547164477E-7</v>
      </c>
      <c r="AR224" s="13">
        <f t="shared" si="479"/>
        <v>8.4935544894465132E-3</v>
      </c>
      <c r="AS224" s="13">
        <f t="shared" si="480"/>
        <v>2.5768316163246683E-3</v>
      </c>
      <c r="AT224" s="13">
        <f t="shared" si="481"/>
        <v>3.9088824279286545E-4</v>
      </c>
      <c r="AU224" s="13">
        <f t="shared" si="482"/>
        <v>3.9530100294672086E-5</v>
      </c>
      <c r="AV224" s="13">
        <f t="shared" si="483"/>
        <v>2.9982268425534646E-6</v>
      </c>
      <c r="AW224" s="13">
        <f t="shared" si="484"/>
        <v>2.1704889513078235E-9</v>
      </c>
      <c r="AX224" s="13">
        <f t="shared" si="485"/>
        <v>1.941132825749575E-7</v>
      </c>
      <c r="AY224" s="13">
        <f t="shared" si="486"/>
        <v>2.7480695767963243E-7</v>
      </c>
      <c r="AZ224" s="13">
        <f t="shared" si="487"/>
        <v>1.9452265962267015E-7</v>
      </c>
      <c r="BA224" s="13">
        <f t="shared" si="488"/>
        <v>9.1795504806176536E-8</v>
      </c>
      <c r="BB224" s="13">
        <f t="shared" si="489"/>
        <v>3.2488816671664802E-8</v>
      </c>
      <c r="BC224" s="13">
        <f t="shared" si="490"/>
        <v>9.1989097806368661E-9</v>
      </c>
      <c r="BD224" s="13">
        <f t="shared" si="491"/>
        <v>2.0040598958236877E-3</v>
      </c>
      <c r="BE224" s="13">
        <f t="shared" si="492"/>
        <v>6.0800515343527545E-4</v>
      </c>
      <c r="BF224" s="13">
        <f t="shared" si="493"/>
        <v>9.2230343857041951E-5</v>
      </c>
      <c r="BG224" s="13">
        <f t="shared" si="494"/>
        <v>9.3271537584028527E-6</v>
      </c>
      <c r="BH224" s="13">
        <f t="shared" si="495"/>
        <v>7.0743364055759835E-7</v>
      </c>
      <c r="BI224" s="13">
        <f t="shared" si="496"/>
        <v>4.2925194009305125E-8</v>
      </c>
      <c r="BJ224" s="14">
        <f t="shared" si="497"/>
        <v>7.7415003245757202E-2</v>
      </c>
      <c r="BK224" s="14">
        <f t="shared" si="498"/>
        <v>0.26488029278508118</v>
      </c>
      <c r="BL224" s="14">
        <f t="shared" si="499"/>
        <v>0.57228427360837442</v>
      </c>
      <c r="BM224" s="14">
        <f t="shared" si="500"/>
        <v>0.24716070656708286</v>
      </c>
      <c r="BN224" s="14">
        <f t="shared" si="501"/>
        <v>0.75217538668108874</v>
      </c>
    </row>
    <row r="225" spans="1:66" x14ac:dyDescent="0.25">
      <c r="A225" t="s">
        <v>341</v>
      </c>
      <c r="B225" t="s">
        <v>145</v>
      </c>
      <c r="C225" t="s">
        <v>144</v>
      </c>
      <c r="D225" s="11">
        <v>44414</v>
      </c>
      <c r="E225" s="10">
        <f>VLOOKUP(A225,home!$A$2:$E$405,3,FALSE)</f>
        <v>1.3889</v>
      </c>
      <c r="F225" s="10">
        <f>VLOOKUP(B225,home!$B$2:$E$405,3,FALSE)</f>
        <v>0.72</v>
      </c>
      <c r="G225" s="10">
        <f>VLOOKUP(C225,away!$B$2:$E$405,4,FALSE)</f>
        <v>2.1877</v>
      </c>
      <c r="H225" s="10">
        <f>VLOOKUP(A225,away!$A$2:$E$405,3,FALSE)</f>
        <v>1.3889</v>
      </c>
      <c r="I225" s="10">
        <f>VLOOKUP(C225,away!$B$2:$E$405,3,FALSE)</f>
        <v>0.92569999999999997</v>
      </c>
      <c r="J225" s="10">
        <f>VLOOKUP(B225,home!$B$2:$E$405,4,FALSE)</f>
        <v>1.2090000000000001</v>
      </c>
      <c r="K225" s="12">
        <f t="shared" si="446"/>
        <v>2.1877175015999999</v>
      </c>
      <c r="L225" s="12">
        <f t="shared" si="447"/>
        <v>1.5544170185700001</v>
      </c>
      <c r="M225" s="13">
        <f t="shared" si="448"/>
        <v>2.3703453594510596E-2</v>
      </c>
      <c r="N225" s="13">
        <f t="shared" si="449"/>
        <v>5.1856460277074252E-2</v>
      </c>
      <c r="O225" s="13">
        <f t="shared" si="450"/>
        <v>3.6845051666191522E-2</v>
      </c>
      <c r="P225" s="13">
        <f t="shared" si="451"/>
        <v>8.0606564377483411E-2</v>
      </c>
      <c r="Q225" s="13">
        <f t="shared" si="452"/>
        <v>5.6723642859590279E-2</v>
      </c>
      <c r="R225" s="13">
        <f t="shared" si="453"/>
        <v>2.8636287680009524E-2</v>
      </c>
      <c r="S225" s="13">
        <f t="shared" si="454"/>
        <v>6.8528180870720198E-2</v>
      </c>
      <c r="T225" s="13">
        <f t="shared" si="455"/>
        <v>8.8172195816233798E-2</v>
      </c>
      <c r="U225" s="13">
        <f t="shared" si="456"/>
        <v>6.2648107738409287E-2</v>
      </c>
      <c r="V225" s="13">
        <f t="shared" si="457"/>
        <v>2.5893185194408301E-2</v>
      </c>
      <c r="W225" s="13">
        <f t="shared" si="458"/>
        <v>4.1365102079477835E-2</v>
      </c>
      <c r="X225" s="13">
        <f t="shared" si="459"/>
        <v>6.4298618647225664E-2</v>
      </c>
      <c r="Y225" s="13">
        <f t="shared" si="460"/>
        <v>4.997343354789497E-2</v>
      </c>
      <c r="Z225" s="13">
        <f t="shared" si="461"/>
        <v>1.4837577639491072E-2</v>
      </c>
      <c r="AA225" s="13">
        <f t="shared" si="462"/>
        <v>3.2460428283263426E-2</v>
      </c>
      <c r="AB225" s="13">
        <f t="shared" si="463"/>
        <v>3.550712353236353E-2</v>
      </c>
      <c r="AC225" s="13">
        <f t="shared" si="464"/>
        <v>5.5033138182512889E-3</v>
      </c>
      <c r="AD225" s="13">
        <f t="shared" si="465"/>
        <v>2.2623789443686065E-2</v>
      </c>
      <c r="AE225" s="13">
        <f t="shared" si="466"/>
        <v>3.5166803335809939E-2</v>
      </c>
      <c r="AF225" s="13">
        <f t="shared" si="467"/>
        <v>2.7331938796943612E-2</v>
      </c>
      <c r="AG225" s="13">
        <f t="shared" si="468"/>
        <v>1.4161743605494265E-2</v>
      </c>
      <c r="AH225" s="13">
        <f t="shared" si="469"/>
        <v>5.7659457992946519E-3</v>
      </c>
      <c r="AI225" s="13">
        <f t="shared" si="470"/>
        <v>1.261426053839391E-2</v>
      </c>
      <c r="AJ225" s="13">
        <f t="shared" si="471"/>
        <v>1.37982192747933E-2</v>
      </c>
      <c r="AK225" s="13">
        <f t="shared" si="472"/>
        <v>1.0062201932793254E-2</v>
      </c>
      <c r="AL225" s="13">
        <f t="shared" si="473"/>
        <v>7.48588331757865E-4</v>
      </c>
      <c r="AM225" s="13">
        <f t="shared" si="474"/>
        <v>9.8988920236930678E-3</v>
      </c>
      <c r="AN225" s="13">
        <f t="shared" si="475"/>
        <v>1.5387006226615336E-2</v>
      </c>
      <c r="AO225" s="13">
        <f t="shared" si="476"/>
        <v>1.1958912171746721E-2</v>
      </c>
      <c r="AP225" s="13">
        <f t="shared" si="477"/>
        <v>6.1963788677823397E-3</v>
      </c>
      <c r="AQ225" s="13">
        <f t="shared" si="478"/>
        <v>2.4079391913970939E-3</v>
      </c>
      <c r="AR225" s="13">
        <f t="shared" si="479"/>
        <v>1.7925368557151608E-3</v>
      </c>
      <c r="AS225" s="13">
        <f t="shared" si="480"/>
        <v>3.9215642515110904E-3</v>
      </c>
      <c r="AT225" s="13">
        <f t="shared" si="481"/>
        <v>4.2896373733398597E-3</v>
      </c>
      <c r="AU225" s="13">
        <f t="shared" si="482"/>
        <v>3.1281715857243543E-3</v>
      </c>
      <c r="AV225" s="13">
        <f t="shared" si="483"/>
        <v>1.7108889315242495E-3</v>
      </c>
      <c r="AW225" s="13">
        <f t="shared" si="484"/>
        <v>7.0713012013067311E-5</v>
      </c>
      <c r="AX225" s="13">
        <f t="shared" si="485"/>
        <v>3.6093298877803242E-3</v>
      </c>
      <c r="AY225" s="13">
        <f t="shared" si="486"/>
        <v>5.6104038031990853E-3</v>
      </c>
      <c r="AZ225" s="13">
        <f t="shared" si="487"/>
        <v>4.3604535763712565E-3</v>
      </c>
      <c r="BA225" s="13">
        <f t="shared" si="488"/>
        <v>2.2593210825986336E-3</v>
      </c>
      <c r="BB225" s="13">
        <f t="shared" si="489"/>
        <v>8.779817853013281E-4</v>
      </c>
      <c r="BC225" s="13">
        <f t="shared" si="490"/>
        <v>2.729499658133711E-4</v>
      </c>
      <c r="BD225" s="13">
        <f t="shared" si="491"/>
        <v>4.643916324896006E-4</v>
      </c>
      <c r="BE225" s="13">
        <f t="shared" si="492"/>
        <v>1.0159577019940942E-3</v>
      </c>
      <c r="BF225" s="13">
        <f t="shared" si="493"/>
        <v>1.1113142227688988E-3</v>
      </c>
      <c r="BG225" s="13">
        <f t="shared" si="494"/>
        <v>8.1041385830950697E-4</v>
      </c>
      <c r="BH225" s="13">
        <f t="shared" si="495"/>
        <v>4.4323914534072291E-4</v>
      </c>
      <c r="BI225" s="13">
        <f t="shared" si="496"/>
        <v>1.9393640713122516E-4</v>
      </c>
      <c r="BJ225" s="14">
        <f t="shared" si="497"/>
        <v>0.51451329699172921</v>
      </c>
      <c r="BK225" s="14">
        <f t="shared" si="498"/>
        <v>0.21059368999033073</v>
      </c>
      <c r="BL225" s="14">
        <f t="shared" si="499"/>
        <v>0.25721967841136117</v>
      </c>
      <c r="BM225" s="14">
        <f t="shared" si="500"/>
        <v>0.71325309178686669</v>
      </c>
      <c r="BN225" s="14">
        <f t="shared" si="501"/>
        <v>0.27837146045485955</v>
      </c>
    </row>
    <row r="226" spans="1:66" x14ac:dyDescent="0.25">
      <c r="A226" t="s">
        <v>341</v>
      </c>
      <c r="B226" t="s">
        <v>142</v>
      </c>
      <c r="C226" t="s">
        <v>132</v>
      </c>
      <c r="D226" s="11">
        <v>44414</v>
      </c>
      <c r="E226" s="10">
        <f>VLOOKUP(A226,home!$A$2:$E$405,3,FALSE)</f>
        <v>1.3889</v>
      </c>
      <c r="F226" s="10">
        <f>VLOOKUP(B226,home!$B$2:$E$405,3,FALSE)</f>
        <v>0.82289999999999996</v>
      </c>
      <c r="G226" s="10">
        <f>VLOOKUP(C226,away!$B$2:$E$405,4,FALSE)</f>
        <v>0.1343</v>
      </c>
      <c r="H226" s="10">
        <f>VLOOKUP(A226,away!$A$2:$E$405,3,FALSE)</f>
        <v>1.3889</v>
      </c>
      <c r="I226" s="10">
        <f>VLOOKUP(C226,away!$B$2:$E$405,3,FALSE)</f>
        <v>0.96</v>
      </c>
      <c r="J226" s="10">
        <f>VLOOKUP(B226,home!$B$2:$E$405,4,FALSE)</f>
        <v>0.69089999999999996</v>
      </c>
      <c r="K226" s="12">
        <f t="shared" si="446"/>
        <v>0.15349493628299998</v>
      </c>
      <c r="L226" s="12">
        <f t="shared" si="447"/>
        <v>0.92120736959999983</v>
      </c>
      <c r="M226" s="13">
        <f t="shared" si="448"/>
        <v>0.34139937275960153</v>
      </c>
      <c r="N226" s="13">
        <f t="shared" si="449"/>
        <v>5.2403074968791194E-2</v>
      </c>
      <c r="O226" s="13">
        <f t="shared" si="450"/>
        <v>0.31449961816296235</v>
      </c>
      <c r="P226" s="13">
        <f t="shared" si="451"/>
        <v>4.8274098850951727E-2</v>
      </c>
      <c r="Q226" s="13">
        <f t="shared" si="452"/>
        <v>4.0218033266839369E-3</v>
      </c>
      <c r="R226" s="13">
        <f t="shared" si="453"/>
        <v>0.14485968299405341</v>
      </c>
      <c r="S226" s="13">
        <f t="shared" si="454"/>
        <v>1.7064974380550605E-3</v>
      </c>
      <c r="T226" s="13">
        <f t="shared" si="455"/>
        <v>3.7049148636230387E-3</v>
      </c>
      <c r="U226" s="13">
        <f t="shared" si="456"/>
        <v>2.2235227811147801E-2</v>
      </c>
      <c r="V226" s="13">
        <f t="shared" si="457"/>
        <v>2.6811097235759847E-5</v>
      </c>
      <c r="W226" s="13">
        <f t="shared" si="458"/>
        <v>2.0577548179070279E-4</v>
      </c>
      <c r="X226" s="13">
        <f t="shared" si="459"/>
        <v>1.8956189030858598E-4</v>
      </c>
      <c r="Y226" s="13">
        <f t="shared" si="460"/>
        <v>8.731290517378809E-5</v>
      </c>
      <c r="Z226" s="13">
        <f t="shared" si="461"/>
        <v>4.4481935844013921E-2</v>
      </c>
      <c r="AA226" s="13">
        <f t="shared" si="462"/>
        <v>6.8277519081214105E-3</v>
      </c>
      <c r="AB226" s="13">
        <f t="shared" si="463"/>
        <v>5.2401267204661359E-4</v>
      </c>
      <c r="AC226" s="13">
        <f t="shared" si="464"/>
        <v>2.3694418867110174E-7</v>
      </c>
      <c r="AD226" s="13">
        <f t="shared" si="465"/>
        <v>7.8963736165168836E-6</v>
      </c>
      <c r="AE226" s="13">
        <f t="shared" si="466"/>
        <v>7.2741975686503564E-6</v>
      </c>
      <c r="AF226" s="13">
        <f t="shared" si="467"/>
        <v>3.3505222040835539E-6</v>
      </c>
      <c r="AG226" s="13">
        <f t="shared" si="468"/>
        <v>1.0288419154700682E-6</v>
      </c>
      <c r="AH226" s="13">
        <f t="shared" si="469"/>
        <v>1.0244271778395006E-2</v>
      </c>
      <c r="AI226" s="13">
        <f t="shared" si="470"/>
        <v>1.5724438438904761E-3</v>
      </c>
      <c r="AJ226" s="13">
        <f t="shared" si="471"/>
        <v>1.2068108381328209E-4</v>
      </c>
      <c r="AK226" s="13">
        <f t="shared" si="472"/>
        <v>6.1746450901610396E-6</v>
      </c>
      <c r="AL226" s="13">
        <f t="shared" si="473"/>
        <v>1.3401626480575478E-9</v>
      </c>
      <c r="AM226" s="13">
        <f t="shared" si="474"/>
        <v>2.4241067302680448E-7</v>
      </c>
      <c r="AN226" s="13">
        <f t="shared" si="475"/>
        <v>2.2331049846198817E-7</v>
      </c>
      <c r="AO226" s="13">
        <f t="shared" si="476"/>
        <v>1.0285763844611644E-7</v>
      </c>
      <c r="AP226" s="13">
        <f t="shared" si="477"/>
        <v>3.1584404852071579E-8</v>
      </c>
      <c r="AQ226" s="13">
        <f t="shared" si="478"/>
        <v>7.2739466285395839E-9</v>
      </c>
      <c r="AR226" s="13">
        <f t="shared" si="479"/>
        <v>1.8874197316885552E-3</v>
      </c>
      <c r="AS226" s="13">
        <f t="shared" si="480"/>
        <v>2.8970937145481171E-4</v>
      </c>
      <c r="AT226" s="13">
        <f t="shared" si="481"/>
        <v>2.2234460756022146E-5</v>
      </c>
      <c r="AU226" s="13">
        <f t="shared" si="482"/>
        <v>1.1376257123441611E-6</v>
      </c>
      <c r="AV226" s="13">
        <f t="shared" si="483"/>
        <v>4.365494655754235E-8</v>
      </c>
      <c r="AW226" s="13">
        <f t="shared" si="484"/>
        <v>5.2638858792773854E-12</v>
      </c>
      <c r="AX226" s="13">
        <f t="shared" si="485"/>
        <v>6.2014684684280778E-9</v>
      </c>
      <c r="AY226" s="13">
        <f t="shared" si="486"/>
        <v>5.7128384554579687E-9</v>
      </c>
      <c r="AZ226" s="13">
        <f t="shared" si="487"/>
        <v>2.6313544432510803E-9</v>
      </c>
      <c r="BA226" s="13">
        <f t="shared" si="488"/>
        <v>8.0800770171753329E-10</v>
      </c>
      <c r="BB226" s="13">
        <f t="shared" si="489"/>
        <v>1.8608566237893753E-10</v>
      </c>
      <c r="BC226" s="13">
        <f t="shared" si="490"/>
        <v>3.4284696712074947E-11</v>
      </c>
      <c r="BD226" s="13">
        <f t="shared" si="491"/>
        <v>2.897841610599918E-4</v>
      </c>
      <c r="BE226" s="13">
        <f t="shared" si="492"/>
        <v>4.4480401337726047E-5</v>
      </c>
      <c r="BF226" s="13">
        <f t="shared" si="493"/>
        <v>3.4137581845882633E-6</v>
      </c>
      <c r="BG226" s="13">
        <f t="shared" si="494"/>
        <v>1.7466486500964842E-7</v>
      </c>
      <c r="BH226" s="13">
        <f t="shared" si="495"/>
        <v>6.7025430813836903E-9</v>
      </c>
      <c r="BI226" s="13">
        <f t="shared" si="496"/>
        <v>2.0576128464221058E-10</v>
      </c>
      <c r="BJ226" s="14">
        <f t="shared" si="497"/>
        <v>6.0632616382876814E-2</v>
      </c>
      <c r="BK226" s="14">
        <f t="shared" si="498"/>
        <v>0.39140702414303385</v>
      </c>
      <c r="BL226" s="14">
        <f t="shared" si="499"/>
        <v>0.50342826963783027</v>
      </c>
      <c r="BM226" s="14">
        <f t="shared" si="500"/>
        <v>9.4492189237136343E-2</v>
      </c>
      <c r="BN226" s="14">
        <f t="shared" si="501"/>
        <v>0.90545765106304399</v>
      </c>
    </row>
    <row r="227" spans="1:66" x14ac:dyDescent="0.25">
      <c r="A227" t="s">
        <v>341</v>
      </c>
      <c r="B227" t="s">
        <v>134</v>
      </c>
      <c r="C227" t="s">
        <v>141</v>
      </c>
      <c r="D227" s="11">
        <v>44414</v>
      </c>
      <c r="E227" s="10">
        <f>VLOOKUP(A227,home!$A$2:$E$405,3,FALSE)</f>
        <v>1.3889</v>
      </c>
      <c r="F227" s="10">
        <f>VLOOKUP(B227,home!$B$2:$E$405,3,FALSE)</f>
        <v>0.51429999999999998</v>
      </c>
      <c r="G227" s="10">
        <f>VLOOKUP(C227,away!$B$2:$E$405,4,FALSE)</f>
        <v>0.1343</v>
      </c>
      <c r="H227" s="10">
        <f>VLOOKUP(A227,away!$A$2:$E$405,3,FALSE)</f>
        <v>1.3889</v>
      </c>
      <c r="I227" s="10">
        <f>VLOOKUP(C227,away!$B$2:$E$405,3,FALSE)</f>
        <v>1.32</v>
      </c>
      <c r="J227" s="10">
        <f>VLOOKUP(B227,home!$B$2:$E$405,4,FALSE)</f>
        <v>1.6120000000000001</v>
      </c>
      <c r="K227" s="12">
        <f t="shared" si="446"/>
        <v>9.5932003560999998E-2</v>
      </c>
      <c r="L227" s="12">
        <f t="shared" si="447"/>
        <v>2.9553569760000005</v>
      </c>
      <c r="M227" s="13">
        <f t="shared" si="448"/>
        <v>4.7297919031347259E-2</v>
      </c>
      <c r="N227" s="13">
        <f t="shared" si="449"/>
        <v>4.5373841369430951E-3</v>
      </c>
      <c r="O227" s="13">
        <f t="shared" si="450"/>
        <v>0.13978223495957531</v>
      </c>
      <c r="P227" s="13">
        <f t="shared" si="451"/>
        <v>1.3409589861906518E-2</v>
      </c>
      <c r="Q227" s="13">
        <f t="shared" si="452"/>
        <v>2.1764017559142496E-4</v>
      </c>
      <c r="R227" s="13">
        <f t="shared" si="453"/>
        <v>0.20655320160432603</v>
      </c>
      <c r="S227" s="13">
        <f t="shared" si="454"/>
        <v>9.5044932180509962E-4</v>
      </c>
      <c r="T227" s="13">
        <f t="shared" si="455"/>
        <v>6.4320441119198278E-4</v>
      </c>
      <c r="U227" s="13">
        <f t="shared" si="456"/>
        <v>1.9815062471842157E-2</v>
      </c>
      <c r="V227" s="13">
        <f t="shared" si="457"/>
        <v>2.9940559873696193E-5</v>
      </c>
      <c r="W227" s="13">
        <f t="shared" si="458"/>
        <v>6.9595526999510798E-6</v>
      </c>
      <c r="X227" s="13">
        <f t="shared" si="459"/>
        <v>2.0567962621640061E-5</v>
      </c>
      <c r="Y227" s="13">
        <f t="shared" si="460"/>
        <v>3.0392835907985611E-5</v>
      </c>
      <c r="Z227" s="13">
        <f t="shared" si="461"/>
        <v>0.20347948175882646</v>
      </c>
      <c r="AA227" s="13">
        <f t="shared" si="462"/>
        <v>1.9520194368678176E-2</v>
      </c>
      <c r="AB227" s="13">
        <f t="shared" si="463"/>
        <v>9.3630567784372344E-4</v>
      </c>
      <c r="AC227" s="13">
        <f t="shared" si="464"/>
        <v>5.3053421319132066E-7</v>
      </c>
      <c r="AD227" s="13">
        <f t="shared" si="465"/>
        <v>1.669109585986686E-7</v>
      </c>
      <c r="AE227" s="13">
        <f t="shared" si="466"/>
        <v>4.9328146586542256E-7</v>
      </c>
      <c r="AF227" s="13">
        <f t="shared" si="467"/>
        <v>7.2891141063844136E-7</v>
      </c>
      <c r="AG227" s="13">
        <f t="shared" si="468"/>
        <v>7.1806447410543955E-7</v>
      </c>
      <c r="AH227" s="13">
        <f t="shared" si="469"/>
        <v>0.15033862647220317</v>
      </c>
      <c r="AI227" s="13">
        <f t="shared" si="470"/>
        <v>1.4422285650087244E-2</v>
      </c>
      <c r="AJ227" s="13">
        <f t="shared" si="471"/>
        <v>6.9177937917096438E-4</v>
      </c>
      <c r="AK227" s="13">
        <f t="shared" si="472"/>
        <v>2.2121260622018436E-5</v>
      </c>
      <c r="AL227" s="13">
        <f t="shared" si="473"/>
        <v>6.0165405601796876E-9</v>
      </c>
      <c r="AM227" s="13">
        <f t="shared" si="474"/>
        <v>3.2024205349314828E-9</v>
      </c>
      <c r="AN227" s="13">
        <f t="shared" si="475"/>
        <v>9.4642958679954106E-9</v>
      </c>
      <c r="AO227" s="13">
        <f t="shared" si="476"/>
        <v>1.3985186408204109E-8</v>
      </c>
      <c r="AP227" s="13">
        <f t="shared" si="477"/>
        <v>1.3777072737382135E-8</v>
      </c>
      <c r="AQ227" s="13">
        <f t="shared" si="478"/>
        <v>1.0179042005820428E-8</v>
      </c>
      <c r="AR227" s="13">
        <f t="shared" si="479"/>
        <v>8.8860861701376789E-2</v>
      </c>
      <c r="AS227" s="13">
        <f t="shared" si="480"/>
        <v>8.5246005011700068E-3</v>
      </c>
      <c r="AT227" s="13">
        <f t="shared" si="481"/>
        <v>4.0889100281717172E-4</v>
      </c>
      <c r="AU227" s="13">
        <f t="shared" si="482"/>
        <v>1.3075244379439258E-5</v>
      </c>
      <c r="AV227" s="13">
        <f t="shared" si="483"/>
        <v>3.1358359759232813E-7</v>
      </c>
      <c r="AW227" s="13">
        <f t="shared" si="484"/>
        <v>4.7382482353835819E-11</v>
      </c>
      <c r="AX227" s="13">
        <f t="shared" si="485"/>
        <v>5.1202436360144337E-11</v>
      </c>
      <c r="AY227" s="13">
        <f t="shared" si="486"/>
        <v>1.5132147748514864E-10</v>
      </c>
      <c r="AZ227" s="13">
        <f t="shared" si="487"/>
        <v>2.2360449205218053E-10</v>
      </c>
      <c r="BA227" s="13">
        <f t="shared" si="488"/>
        <v>2.2027703181711614E-10</v>
      </c>
      <c r="BB227" s="13">
        <f t="shared" si="489"/>
        <v>1.6274931565832206E-10</v>
      </c>
      <c r="BC227" s="13">
        <f t="shared" si="490"/>
        <v>9.6196465074009629E-11</v>
      </c>
      <c r="BD227" s="13">
        <f t="shared" si="491"/>
        <v>4.3769261253755881E-2</v>
      </c>
      <c r="BE227" s="13">
        <f t="shared" si="492"/>
        <v>4.1988729264576486E-3</v>
      </c>
      <c r="BF227" s="13">
        <f t="shared" si="493"/>
        <v>2.0140314626656083E-4</v>
      </c>
      <c r="BG227" s="13">
        <f t="shared" si="494"/>
        <v>6.4403357816134374E-6</v>
      </c>
      <c r="BH227" s="13">
        <f t="shared" si="495"/>
        <v>1.5445857878394408E-7</v>
      </c>
      <c r="BI227" s="13">
        <f t="shared" si="496"/>
        <v>2.9635041859856666E-9</v>
      </c>
      <c r="BJ227" s="14">
        <f t="shared" si="497"/>
        <v>5.45830775663406E-3</v>
      </c>
      <c r="BK227" s="14">
        <f t="shared" si="498"/>
        <v>6.1688435477007801E-2</v>
      </c>
      <c r="BL227" s="14">
        <f t="shared" si="499"/>
        <v>0.69806568896203458</v>
      </c>
      <c r="BM227" s="14">
        <f t="shared" si="500"/>
        <v>0.55689394408087434</v>
      </c>
      <c r="BN227" s="14">
        <f t="shared" si="501"/>
        <v>0.41179796976968963</v>
      </c>
    </row>
    <row r="228" spans="1:66" x14ac:dyDescent="0.25">
      <c r="A228" t="s">
        <v>341</v>
      </c>
      <c r="B228" t="s">
        <v>137</v>
      </c>
      <c r="C228" t="s">
        <v>130</v>
      </c>
      <c r="D228" s="11">
        <v>44414</v>
      </c>
      <c r="E228" s="10">
        <f>VLOOKUP(A228,home!$A$2:$E$405,3,FALSE)</f>
        <v>1.3889</v>
      </c>
      <c r="F228" s="10">
        <f>VLOOKUP(B228,home!$B$2:$E$405,3,FALSE)</f>
        <v>0.82289999999999996</v>
      </c>
      <c r="G228" s="10">
        <f>VLOOKUP(C228,away!$B$2:$E$405,4,FALSE)</f>
        <v>0.5373</v>
      </c>
      <c r="H228" s="10">
        <f>VLOOKUP(A228,away!$A$2:$E$405,3,FALSE)</f>
        <v>1.3889</v>
      </c>
      <c r="I228" s="10">
        <f>VLOOKUP(C228,away!$B$2:$E$405,3,FALSE)</f>
        <v>1.08</v>
      </c>
      <c r="J228" s="10">
        <f>VLOOKUP(B228,home!$B$2:$E$405,4,FALSE)</f>
        <v>0.46060000000000001</v>
      </c>
      <c r="K228" s="12">
        <f t="shared" si="446"/>
        <v>0.61409403771299997</v>
      </c>
      <c r="L228" s="12">
        <f t="shared" si="447"/>
        <v>0.69090552720000009</v>
      </c>
      <c r="M228" s="13">
        <f t="shared" si="448"/>
        <v>0.27117265302927024</v>
      </c>
      <c r="N228" s="13">
        <f t="shared" si="449"/>
        <v>0.16652550941609093</v>
      </c>
      <c r="O228" s="13">
        <f t="shared" si="450"/>
        <v>0.18735468480341066</v>
      </c>
      <c r="P228" s="13">
        <f t="shared" si="451"/>
        <v>0.11505339487537289</v>
      </c>
      <c r="Q228" s="13">
        <f t="shared" si="452"/>
        <v>5.1131161229770732E-2</v>
      </c>
      <c r="R228" s="13">
        <f t="shared" si="453"/>
        <v>6.4722193638745137E-2</v>
      </c>
      <c r="S228" s="13">
        <f t="shared" si="454"/>
        <v>1.2203741347509378E-2</v>
      </c>
      <c r="T228" s="13">
        <f t="shared" si="455"/>
        <v>3.5326801905802951E-2</v>
      </c>
      <c r="U228" s="13">
        <f t="shared" si="456"/>
        <v>3.9745513221259646E-2</v>
      </c>
      <c r="V228" s="13">
        <f t="shared" si="457"/>
        <v>5.7531279489158205E-4</v>
      </c>
      <c r="W228" s="13">
        <f t="shared" si="458"/>
        <v>1.0466447084181442E-2</v>
      </c>
      <c r="X228" s="13">
        <f t="shared" si="459"/>
        <v>7.2313261406072825E-3</v>
      </c>
      <c r="Y228" s="13">
        <f t="shared" si="460"/>
        <v>2.4980815997657081E-3</v>
      </c>
      <c r="Z228" s="13">
        <f t="shared" si="461"/>
        <v>1.4905640439172568E-2</v>
      </c>
      <c r="AA228" s="13">
        <f t="shared" si="462"/>
        <v>9.1534649219896565E-3</v>
      </c>
      <c r="AB228" s="13">
        <f t="shared" si="463"/>
        <v>2.8105441165044687E-3</v>
      </c>
      <c r="AC228" s="13">
        <f t="shared" si="464"/>
        <v>1.5255891732648936E-5</v>
      </c>
      <c r="AD228" s="13">
        <f t="shared" si="465"/>
        <v>1.6068456876086085E-3</v>
      </c>
      <c r="AE228" s="13">
        <f t="shared" si="466"/>
        <v>1.1101785669262723E-3</v>
      </c>
      <c r="AF228" s="13">
        <f t="shared" si="467"/>
        <v>3.8351425403416838E-4</v>
      </c>
      <c r="AG228" s="13">
        <f t="shared" si="468"/>
        <v>8.8324039290730625E-5</v>
      </c>
      <c r="AH228" s="13">
        <f t="shared" si="469"/>
        <v>2.5745973414700403E-3</v>
      </c>
      <c r="AI228" s="13">
        <f t="shared" si="470"/>
        <v>1.5810448769084924E-3</v>
      </c>
      <c r="AJ228" s="13">
        <f t="shared" si="471"/>
        <v>4.8545511613309449E-4</v>
      </c>
      <c r="AK228" s="13">
        <f t="shared" si="472"/>
        <v>9.9371697464868488E-5</v>
      </c>
      <c r="AL228" s="13">
        <f t="shared" si="473"/>
        <v>2.5891137857517455E-7</v>
      </c>
      <c r="AM228" s="13">
        <f t="shared" si="474"/>
        <v>1.973508712570585E-4</v>
      </c>
      <c r="AN228" s="13">
        <f t="shared" si="475"/>
        <v>1.3635080774923735E-4</v>
      </c>
      <c r="AO228" s="13">
        <f t="shared" si="476"/>
        <v>4.7102763356066343E-5</v>
      </c>
      <c r="AP228" s="13">
        <f t="shared" si="477"/>
        <v>1.0847853183033288E-5</v>
      </c>
      <c r="AQ228" s="13">
        <f t="shared" si="478"/>
        <v>1.8737104306029527E-6</v>
      </c>
      <c r="AR228" s="13">
        <f t="shared" si="479"/>
        <v>3.5576070670721553E-4</v>
      </c>
      <c r="AS228" s="13">
        <f t="shared" si="480"/>
        <v>2.1847052884146431E-4</v>
      </c>
      <c r="AT228" s="13">
        <f t="shared" si="481"/>
        <v>6.7080724588774616E-5</v>
      </c>
      <c r="AU228" s="13">
        <f t="shared" si="482"/>
        <v>1.373129100514478E-5</v>
      </c>
      <c r="AV228" s="13">
        <f t="shared" si="483"/>
        <v>2.1080759840903881E-6</v>
      </c>
      <c r="AW228" s="13">
        <f t="shared" si="484"/>
        <v>3.051421375538161E-9</v>
      </c>
      <c r="AX228" s="13">
        <f t="shared" si="485"/>
        <v>2.0198665562737578E-5</v>
      </c>
      <c r="AY228" s="13">
        <f t="shared" si="486"/>
        <v>1.3955369679359694E-5</v>
      </c>
      <c r="AZ228" s="13">
        <f t="shared" si="487"/>
        <v>4.8209210227944526E-6</v>
      </c>
      <c r="BA228" s="13">
        <f t="shared" si="488"/>
        <v>1.1102669936144551E-6</v>
      </c>
      <c r="BB228" s="13">
        <f t="shared" si="489"/>
        <v>1.9177240063898847E-7</v>
      </c>
      <c r="BC228" s="13">
        <f t="shared" si="490"/>
        <v>2.6499322313178006E-8</v>
      </c>
      <c r="BD228" s="13">
        <f t="shared" si="491"/>
        <v>4.0966173104098872E-5</v>
      </c>
      <c r="BE228" s="13">
        <f t="shared" si="492"/>
        <v>2.5157082651145778E-5</v>
      </c>
      <c r="BF228" s="13">
        <f t="shared" si="493"/>
        <v>7.724407231160886E-6</v>
      </c>
      <c r="BG228" s="13">
        <f t="shared" si="494"/>
        <v>1.5811708085076948E-6</v>
      </c>
      <c r="BH228" s="13">
        <f t="shared" si="495"/>
        <v>2.4274689152760467E-7</v>
      </c>
      <c r="BI228" s="13">
        <f t="shared" si="496"/>
        <v>2.9813883752093283E-8</v>
      </c>
      <c r="BJ228" s="14">
        <f t="shared" si="497"/>
        <v>0.27680201942503624</v>
      </c>
      <c r="BK228" s="14">
        <f t="shared" si="498"/>
        <v>0.39903457221983463</v>
      </c>
      <c r="BL228" s="14">
        <f t="shared" si="499"/>
        <v>0.30925972245558292</v>
      </c>
      <c r="BM228" s="14">
        <f t="shared" si="500"/>
        <v>0.14402840522870788</v>
      </c>
      <c r="BN228" s="14">
        <f t="shared" si="501"/>
        <v>0.85595959699266055</v>
      </c>
    </row>
    <row r="229" spans="1:66" x14ac:dyDescent="0.25">
      <c r="A229" t="s">
        <v>342</v>
      </c>
      <c r="B229" t="s">
        <v>319</v>
      </c>
      <c r="C229" t="s">
        <v>320</v>
      </c>
      <c r="D229" s="11">
        <v>44414</v>
      </c>
      <c r="E229" s="10">
        <f>VLOOKUP(A229,home!$A$2:$E$405,3,FALSE)</f>
        <v>1.2082999999999999</v>
      </c>
      <c r="F229" s="10">
        <f>VLOOKUP(B229,home!$B$2:$E$405,3,FALSE)</f>
        <v>1.1034999999999999</v>
      </c>
      <c r="G229" s="10">
        <f>VLOOKUP(C229,away!$B$2:$E$405,4,FALSE)</f>
        <v>1.7778</v>
      </c>
      <c r="H229" s="10">
        <f>VLOOKUP(A229,away!$A$2:$E$405,3,FALSE)</f>
        <v>1.2082999999999999</v>
      </c>
      <c r="I229" s="10">
        <f>VLOOKUP(C229,away!$B$2:$E$405,3,FALSE)</f>
        <v>0</v>
      </c>
      <c r="J229" s="10">
        <f>VLOOKUP(B229,home!$B$2:$E$405,4,FALSE)</f>
        <v>0.29630000000000001</v>
      </c>
      <c r="K229" s="12">
        <f t="shared" si="446"/>
        <v>2.3704457190899997</v>
      </c>
      <c r="L229" s="12">
        <f t="shared" si="447"/>
        <v>0</v>
      </c>
      <c r="M229" s="13">
        <f t="shared" si="448"/>
        <v>9.343906941812781E-2</v>
      </c>
      <c r="N229" s="13">
        <f t="shared" si="449"/>
        <v>0.22149224209795437</v>
      </c>
      <c r="O229" s="13">
        <f t="shared" si="450"/>
        <v>0</v>
      </c>
      <c r="P229" s="13">
        <f t="shared" si="451"/>
        <v>0</v>
      </c>
      <c r="Q229" s="13">
        <f t="shared" si="452"/>
        <v>0.26251766854637087</v>
      </c>
      <c r="R229" s="13">
        <f t="shared" si="453"/>
        <v>0</v>
      </c>
      <c r="S229" s="13">
        <f t="shared" si="454"/>
        <v>0</v>
      </c>
      <c r="T229" s="13">
        <f t="shared" si="455"/>
        <v>0</v>
      </c>
      <c r="U229" s="13">
        <f t="shared" si="456"/>
        <v>0</v>
      </c>
      <c r="V229" s="13">
        <f t="shared" si="457"/>
        <v>0</v>
      </c>
      <c r="W229" s="13">
        <f t="shared" si="458"/>
        <v>0.20742796119707746</v>
      </c>
      <c r="X229" s="13">
        <f t="shared" si="459"/>
        <v>0</v>
      </c>
      <c r="Y229" s="13">
        <f t="shared" si="460"/>
        <v>0</v>
      </c>
      <c r="Z229" s="13">
        <f t="shared" si="461"/>
        <v>0</v>
      </c>
      <c r="AA229" s="13">
        <f t="shared" si="462"/>
        <v>0</v>
      </c>
      <c r="AB229" s="13">
        <f t="shared" si="463"/>
        <v>0</v>
      </c>
      <c r="AC229" s="13">
        <f t="shared" si="464"/>
        <v>0</v>
      </c>
      <c r="AD229" s="13">
        <f t="shared" si="465"/>
        <v>0.12292418065979469</v>
      </c>
      <c r="AE229" s="13">
        <f t="shared" si="466"/>
        <v>0</v>
      </c>
      <c r="AF229" s="13">
        <f t="shared" si="467"/>
        <v>0</v>
      </c>
      <c r="AG229" s="13">
        <f t="shared" si="468"/>
        <v>0</v>
      </c>
      <c r="AH229" s="13">
        <f t="shared" si="469"/>
        <v>0</v>
      </c>
      <c r="AI229" s="13">
        <f t="shared" si="470"/>
        <v>0</v>
      </c>
      <c r="AJ229" s="13">
        <f t="shared" si="471"/>
        <v>0</v>
      </c>
      <c r="AK229" s="13">
        <f t="shared" si="472"/>
        <v>0</v>
      </c>
      <c r="AL229" s="13">
        <f t="shared" si="473"/>
        <v>0</v>
      </c>
      <c r="AM229" s="13">
        <f t="shared" si="474"/>
        <v>5.8277019563531207E-2</v>
      </c>
      <c r="AN229" s="13">
        <f t="shared" si="475"/>
        <v>0</v>
      </c>
      <c r="AO229" s="13">
        <f t="shared" si="476"/>
        <v>0</v>
      </c>
      <c r="AP229" s="13">
        <f t="shared" si="477"/>
        <v>0</v>
      </c>
      <c r="AQ229" s="13">
        <f t="shared" si="478"/>
        <v>0</v>
      </c>
      <c r="AR229" s="13">
        <f t="shared" si="479"/>
        <v>0</v>
      </c>
      <c r="AS229" s="13">
        <f t="shared" si="480"/>
        <v>0</v>
      </c>
      <c r="AT229" s="13">
        <f t="shared" si="481"/>
        <v>0</v>
      </c>
      <c r="AU229" s="13">
        <f t="shared" si="482"/>
        <v>0</v>
      </c>
      <c r="AV229" s="13">
        <f t="shared" si="483"/>
        <v>0</v>
      </c>
      <c r="AW229" s="13">
        <f t="shared" si="484"/>
        <v>0</v>
      </c>
      <c r="AX229" s="13">
        <f t="shared" si="485"/>
        <v>2.3023751924282791E-2</v>
      </c>
      <c r="AY229" s="13">
        <f t="shared" si="486"/>
        <v>0</v>
      </c>
      <c r="AZ229" s="13">
        <f t="shared" si="487"/>
        <v>0</v>
      </c>
      <c r="BA229" s="13">
        <f t="shared" si="488"/>
        <v>0</v>
      </c>
      <c r="BB229" s="13">
        <f t="shared" si="489"/>
        <v>0</v>
      </c>
      <c r="BC229" s="13">
        <f t="shared" si="490"/>
        <v>0</v>
      </c>
      <c r="BD229" s="13">
        <f t="shared" si="491"/>
        <v>0</v>
      </c>
      <c r="BE229" s="13">
        <f t="shared" si="492"/>
        <v>0</v>
      </c>
      <c r="BF229" s="13">
        <f t="shared" si="493"/>
        <v>0</v>
      </c>
      <c r="BG229" s="13">
        <f t="shared" si="494"/>
        <v>0</v>
      </c>
      <c r="BH229" s="13">
        <f t="shared" si="495"/>
        <v>0</v>
      </c>
      <c r="BI229" s="13">
        <f t="shared" si="496"/>
        <v>0</v>
      </c>
      <c r="BJ229" s="14">
        <f t="shared" si="497"/>
        <v>0.89566282398901131</v>
      </c>
      <c r="BK229" s="14">
        <f t="shared" si="498"/>
        <v>9.343906941812781E-2</v>
      </c>
      <c r="BL229" s="14">
        <f t="shared" si="499"/>
        <v>0</v>
      </c>
      <c r="BM229" s="14">
        <f t="shared" si="500"/>
        <v>0.41165291334468612</v>
      </c>
      <c r="BN229" s="14">
        <f t="shared" si="501"/>
        <v>0.57744898006245304</v>
      </c>
    </row>
    <row r="230" spans="1:66" s="10" customFormat="1" x14ac:dyDescent="0.25">
      <c r="A230" t="s">
        <v>342</v>
      </c>
      <c r="B230" t="s">
        <v>150</v>
      </c>
      <c r="C230" t="s">
        <v>155</v>
      </c>
      <c r="D230" s="11">
        <v>44414</v>
      </c>
      <c r="E230" s="10">
        <f>VLOOKUP(A230,home!$A$2:$E$405,3,FALSE)</f>
        <v>1.2082999999999999</v>
      </c>
      <c r="F230" s="10">
        <f>VLOOKUP(B230,home!$B$2:$E$405,3,FALSE)</f>
        <v>2.069</v>
      </c>
      <c r="G230" s="10">
        <f>VLOOKUP(C230,away!$B$2:$E$405,4,FALSE)</f>
        <v>1.7778</v>
      </c>
      <c r="H230" s="10">
        <f>VLOOKUP(A230,away!$A$2:$E$405,3,FALSE)</f>
        <v>1.2082999999999999</v>
      </c>
      <c r="I230" s="10">
        <f>VLOOKUP(C230,away!$B$2:$E$405,3,FALSE)</f>
        <v>0.8276</v>
      </c>
      <c r="J230" s="10">
        <f>VLOOKUP(B230,home!$B$2:$E$405,4,FALSE)</f>
        <v>1.3332999999999999</v>
      </c>
      <c r="K230" s="12">
        <f t="shared" si="446"/>
        <v>4.4444514660599994</v>
      </c>
      <c r="L230" s="12">
        <f t="shared" si="447"/>
        <v>1.333285440364</v>
      </c>
      <c r="M230" s="13">
        <f t="shared" si="448"/>
        <v>3.0957133757762087E-3</v>
      </c>
      <c r="N230" s="13">
        <f t="shared" si="449"/>
        <v>1.3758747851470118E-2</v>
      </c>
      <c r="O230" s="13">
        <f t="shared" si="450"/>
        <v>4.1274695714625066E-3</v>
      </c>
      <c r="P230" s="13">
        <f t="shared" si="451"/>
        <v>1.8344338188004575E-2</v>
      </c>
      <c r="Q230" s="13">
        <f t="shared" si="452"/>
        <v>3.0575043529808121E-2</v>
      </c>
      <c r="R230" s="13">
        <f t="shared" si="453"/>
        <v>2.7515475425882001E-3</v>
      </c>
      <c r="S230" s="13">
        <f t="shared" si="454"/>
        <v>2.7175864066509917E-2</v>
      </c>
      <c r="T230" s="13">
        <f t="shared" si="455"/>
        <v>4.0765260376788688E-2</v>
      </c>
      <c r="U230" s="13">
        <f t="shared" si="456"/>
        <v>1.2229119509589912E-2</v>
      </c>
      <c r="V230" s="13">
        <f t="shared" si="457"/>
        <v>1.7892958584036341E-2</v>
      </c>
      <c r="W230" s="13">
        <f t="shared" si="458"/>
        <v>4.5296432346968001E-2</v>
      </c>
      <c r="X230" s="13">
        <f t="shared" si="459"/>
        <v>6.0393073748645359E-2</v>
      </c>
      <c r="Y230" s="13">
        <f t="shared" si="460"/>
        <v>4.0260602963949087E-2</v>
      </c>
      <c r="Z230" s="13">
        <f t="shared" si="461"/>
        <v>1.2228660923340633E-3</v>
      </c>
      <c r="AA230" s="13">
        <f t="shared" si="462"/>
        <v>5.4349689968691897E-3</v>
      </c>
      <c r="AB230" s="13">
        <f t="shared" si="463"/>
        <v>1.2077727963062957E-2</v>
      </c>
      <c r="AC230" s="13">
        <f t="shared" si="464"/>
        <v>6.6267941263946526E-3</v>
      </c>
      <c r="AD230" s="13">
        <f t="shared" si="465"/>
        <v>5.0329448787942391E-2</v>
      </c>
      <c r="AE230" s="13">
        <f t="shared" si="466"/>
        <v>6.7103521290509144E-2</v>
      </c>
      <c r="AF230" s="13">
        <f t="shared" si="467"/>
        <v>4.4734073966895778E-2</v>
      </c>
      <c r="AG230" s="13">
        <f t="shared" si="468"/>
        <v>1.9881096502742793E-2</v>
      </c>
      <c r="AH230" s="13">
        <f t="shared" si="469"/>
        <v>4.0760738910595648E-4</v>
      </c>
      <c r="AI230" s="13">
        <f t="shared" si="470"/>
        <v>1.8115912580888567E-3</v>
      </c>
      <c r="AJ230" s="13">
        <f t="shared" si="471"/>
        <v>4.0257647114572493E-3</v>
      </c>
      <c r="AK230" s="13">
        <f t="shared" si="472"/>
        <v>5.9641052912829274E-3</v>
      </c>
      <c r="AL230" s="13">
        <f t="shared" si="473"/>
        <v>1.5707417037778607E-3</v>
      </c>
      <c r="AM230" s="13">
        <f t="shared" si="474"/>
        <v>4.4737358490312434E-2</v>
      </c>
      <c r="AN230" s="13">
        <f t="shared" si="475"/>
        <v>5.9647668715478344E-2</v>
      </c>
      <c r="AO230" s="13">
        <f t="shared" si="476"/>
        <v>3.9763684125001274E-2</v>
      </c>
      <c r="AP230" s="13">
        <f t="shared" si="477"/>
        <v>1.7672113699699104E-2</v>
      </c>
      <c r="AQ230" s="13">
        <f t="shared" si="478"/>
        <v>5.8904929740665008E-3</v>
      </c>
      <c r="AR230" s="13">
        <f t="shared" si="479"/>
        <v>1.0869139945595111E-4</v>
      </c>
      <c r="AS230" s="13">
        <f t="shared" si="480"/>
        <v>4.8307364966011486E-4</v>
      </c>
      <c r="AT230" s="13">
        <f t="shared" si="481"/>
        <v>1.0734986952234261E-3</v>
      </c>
      <c r="AU230" s="13">
        <f t="shared" si="482"/>
        <v>1.5903709499330843E-3</v>
      </c>
      <c r="AV230" s="13">
        <f t="shared" si="483"/>
        <v>1.7670816250023329E-3</v>
      </c>
      <c r="AW230" s="13">
        <f t="shared" si="484"/>
        <v>2.5854942627704053E-4</v>
      </c>
      <c r="AX230" s="13">
        <f t="shared" si="485"/>
        <v>3.3138836421653467E-2</v>
      </c>
      <c r="AY230" s="13">
        <f t="shared" si="486"/>
        <v>4.4183528111594803E-2</v>
      </c>
      <c r="AZ230" s="13">
        <f t="shared" si="487"/>
        <v>2.9454627367551427E-2</v>
      </c>
      <c r="BA230" s="13">
        <f t="shared" si="488"/>
        <v>1.309047527350111E-2</v>
      </c>
      <c r="BB230" s="13">
        <f t="shared" si="489"/>
        <v>4.3633350224009963E-3</v>
      </c>
      <c r="BC230" s="13">
        <f t="shared" si="490"/>
        <v>1.1635142113595154E-3</v>
      </c>
      <c r="BD230" s="13">
        <f t="shared" si="491"/>
        <v>2.4152776731234525E-5</v>
      </c>
      <c r="BE230" s="13">
        <f t="shared" si="492"/>
        <v>1.0734584395255512E-4</v>
      </c>
      <c r="BF230" s="13">
        <f t="shared" si="493"/>
        <v>2.3854669676519078E-4</v>
      </c>
      <c r="BG230" s="13">
        <f t="shared" si="494"/>
        <v>3.5340307205394074E-4</v>
      </c>
      <c r="BH230" s="13">
        <f t="shared" si="495"/>
        <v>3.9267070042506123E-4</v>
      </c>
      <c r="BI230" s="13">
        <f t="shared" si="496"/>
        <v>3.4904117403659397E-4</v>
      </c>
      <c r="BJ230" s="14">
        <f t="shared" si="497"/>
        <v>0.70620293577833859</v>
      </c>
      <c r="BK230" s="14">
        <f t="shared" si="498"/>
        <v>0.11888993815609436</v>
      </c>
      <c r="BL230" s="14">
        <f t="shared" si="499"/>
        <v>5.5317778816747237E-2</v>
      </c>
      <c r="BM230" s="14">
        <f t="shared" si="500"/>
        <v>0.76505568009908675</v>
      </c>
      <c r="BN230" s="14">
        <f t="shared" si="501"/>
        <v>7.2652860059109731E-2</v>
      </c>
    </row>
    <row r="231" spans="1:66" x14ac:dyDescent="0.25">
      <c r="A231" t="s">
        <v>343</v>
      </c>
      <c r="B231" t="s">
        <v>169</v>
      </c>
      <c r="C231" t="s">
        <v>170</v>
      </c>
      <c r="D231" s="11">
        <v>44414</v>
      </c>
      <c r="E231" s="10">
        <f>VLOOKUP(A231,home!$A$2:$E$405,3,FALSE)</f>
        <v>1.3063</v>
      </c>
      <c r="F231" s="10">
        <f>VLOOKUP(B231,home!$B$2:$E$405,3,FALSE)</f>
        <v>1.0206999999999999</v>
      </c>
      <c r="G231" s="10">
        <f>VLOOKUP(C231,away!$B$2:$E$405,4,FALSE)</f>
        <v>0.90369999999999995</v>
      </c>
      <c r="H231" s="10">
        <f>VLOOKUP(A231,away!$A$2:$E$405,3,FALSE)</f>
        <v>1.3063</v>
      </c>
      <c r="I231" s="10">
        <f>VLOOKUP(C231,away!$B$2:$E$405,3,FALSE)</f>
        <v>1.1134999999999999</v>
      </c>
      <c r="J231" s="10">
        <f>VLOOKUP(B231,home!$B$2:$E$405,4,FALSE)</f>
        <v>1.1735</v>
      </c>
      <c r="K231" s="12">
        <f t="shared" si="446"/>
        <v>1.2049397285169998</v>
      </c>
      <c r="L231" s="12">
        <f t="shared" si="447"/>
        <v>1.7069320861749999</v>
      </c>
      <c r="M231" s="13">
        <f t="shared" si="448"/>
        <v>5.4373856771188403E-2</v>
      </c>
      <c r="N231" s="13">
        <f t="shared" si="449"/>
        <v>6.5517220216297981E-2</v>
      </c>
      <c r="O231" s="13">
        <f t="shared" si="450"/>
        <v>9.2812480771825245E-2</v>
      </c>
      <c r="P231" s="13">
        <f t="shared" si="451"/>
        <v>0.11183344538419238</v>
      </c>
      <c r="Q231" s="13">
        <f t="shared" si="452"/>
        <v>3.9472150770307302E-2</v>
      </c>
      <c r="R231" s="13">
        <f t="shared" si="453"/>
        <v>7.9212300713464398E-2</v>
      </c>
      <c r="S231" s="13">
        <f t="shared" si="454"/>
        <v>5.7503367652992216E-2</v>
      </c>
      <c r="T231" s="13">
        <f t="shared" si="455"/>
        <v>6.7376280660174759E-2</v>
      </c>
      <c r="U231" s="13">
        <f t="shared" si="456"/>
        <v>9.5446048116888726E-2</v>
      </c>
      <c r="V231" s="13">
        <f t="shared" si="457"/>
        <v>1.31411186423031E-2</v>
      </c>
      <c r="W231" s="13">
        <f t="shared" si="458"/>
        <v>1.5853854211052051E-2</v>
      </c>
      <c r="X231" s="13">
        <f t="shared" si="459"/>
        <v>2.7061452442385378E-2</v>
      </c>
      <c r="Y231" s="13">
        <f t="shared" si="460"/>
        <v>2.3096030736203216E-2</v>
      </c>
      <c r="Z231" s="13">
        <f t="shared" si="461"/>
        <v>4.5070005902518424E-2</v>
      </c>
      <c r="AA231" s="13">
        <f t="shared" si="462"/>
        <v>5.4306640676440129E-2</v>
      </c>
      <c r="AB231" s="13">
        <f t="shared" si="463"/>
        <v>3.2718114436670019E-2</v>
      </c>
      <c r="AC231" s="13">
        <f t="shared" si="464"/>
        <v>1.6892499691482212E-3</v>
      </c>
      <c r="AD231" s="13">
        <f t="shared" si="465"/>
        <v>4.7757346972532909E-3</v>
      </c>
      <c r="AE231" s="13">
        <f t="shared" si="466"/>
        <v>8.1518547898008914E-3</v>
      </c>
      <c r="AF231" s="13">
        <f t="shared" si="467"/>
        <v>6.9573312512752521E-3</v>
      </c>
      <c r="AG231" s="13">
        <f t="shared" si="468"/>
        <v>3.9585639823165979E-3</v>
      </c>
      <c r="AH231" s="13">
        <f t="shared" si="469"/>
        <v>1.923285979977633E-2</v>
      </c>
      <c r="AI231" s="13">
        <f t="shared" si="470"/>
        <v>2.3174436865748008E-2</v>
      </c>
      <c r="AJ231" s="13">
        <f t="shared" si="471"/>
        <v>1.3961899832774382E-2</v>
      </c>
      <c r="AK231" s="13">
        <f t="shared" si="472"/>
        <v>5.6077492646949018E-3</v>
      </c>
      <c r="AL231" s="13">
        <f t="shared" si="473"/>
        <v>1.3897461418634419E-4</v>
      </c>
      <c r="AM231" s="13">
        <f t="shared" si="474"/>
        <v>1.1508944939155196E-3</v>
      </c>
      <c r="AN231" s="13">
        <f t="shared" si="475"/>
        <v>1.9644987394665386E-3</v>
      </c>
      <c r="AO231" s="13">
        <f t="shared" si="476"/>
        <v>1.6766329658228886E-3</v>
      </c>
      <c r="AP231" s="13">
        <f t="shared" si="477"/>
        <v>9.5396620203394729E-4</v>
      </c>
      <c r="AQ231" s="13">
        <f t="shared" si="478"/>
        <v>4.0708887984456169E-4</v>
      </c>
      <c r="AR231" s="13">
        <f t="shared" si="479"/>
        <v>6.5658371002286949E-3</v>
      </c>
      <c r="AS231" s="13">
        <f t="shared" si="480"/>
        <v>7.9114379730364087E-3</v>
      </c>
      <c r="AT231" s="13">
        <f t="shared" si="481"/>
        <v>4.7664029617047882E-3</v>
      </c>
      <c r="AU231" s="13">
        <f t="shared" si="482"/>
        <v>1.9144094302263966E-3</v>
      </c>
      <c r="AV231" s="13">
        <f t="shared" si="483"/>
        <v>5.7668699478184509E-4</v>
      </c>
      <c r="AW231" s="13">
        <f t="shared" si="484"/>
        <v>7.9398910352166742E-6</v>
      </c>
      <c r="AX231" s="13">
        <f t="shared" si="485"/>
        <v>2.3112641650837879E-4</v>
      </c>
      <c r="AY231" s="13">
        <f t="shared" si="486"/>
        <v>3.9451709630079892E-4</v>
      </c>
      <c r="AZ231" s="13">
        <f t="shared" si="487"/>
        <v>3.3670694511021311E-4</v>
      </c>
      <c r="BA231" s="13">
        <f t="shared" si="488"/>
        <v>1.9157862941552919E-4</v>
      </c>
      <c r="BB231" s="13">
        <f t="shared" si="489"/>
        <v>8.1752927393699093E-5</v>
      </c>
      <c r="BC231" s="13">
        <f t="shared" si="490"/>
        <v>2.7909338981407997E-5</v>
      </c>
      <c r="BD231" s="13">
        <f t="shared" si="491"/>
        <v>1.8679063364964315E-3</v>
      </c>
      <c r="BE231" s="13">
        <f t="shared" si="492"/>
        <v>2.2507145539931938E-3</v>
      </c>
      <c r="BF231" s="13">
        <f t="shared" si="493"/>
        <v>1.35598769182891E-3</v>
      </c>
      <c r="BG231" s="13">
        <f t="shared" si="494"/>
        <v>5.4462781375490656E-4</v>
      </c>
      <c r="BH231" s="13">
        <f t="shared" si="495"/>
        <v>1.6406092251216117E-4</v>
      </c>
      <c r="BI231" s="13">
        <f t="shared" si="496"/>
        <v>3.9536704686410409E-5</v>
      </c>
      <c r="BJ231" s="14">
        <f t="shared" si="497"/>
        <v>0.26963714639186021</v>
      </c>
      <c r="BK231" s="14">
        <f t="shared" si="498"/>
        <v>0.23907453013031146</v>
      </c>
      <c r="BL231" s="14">
        <f t="shared" si="499"/>
        <v>0.44443013896153233</v>
      </c>
      <c r="BM231" s="14">
        <f t="shared" si="500"/>
        <v>0.55460378955368084</v>
      </c>
      <c r="BN231" s="14">
        <f t="shared" si="501"/>
        <v>0.44322145462727569</v>
      </c>
    </row>
    <row r="232" spans="1:66" x14ac:dyDescent="0.25">
      <c r="A232" t="s">
        <v>344</v>
      </c>
      <c r="B232" t="s">
        <v>181</v>
      </c>
      <c r="C232" t="s">
        <v>196</v>
      </c>
      <c r="D232" s="11">
        <v>44414</v>
      </c>
      <c r="E232" s="10">
        <f>VLOOKUP(A232,home!$A$2:$E$405,3,FALSE)</f>
        <v>1.3012999999999999</v>
      </c>
      <c r="F232" s="10">
        <f>VLOOKUP(B232,home!$B$2:$E$405,3,FALSE)</f>
        <v>0.6986</v>
      </c>
      <c r="G232" s="10">
        <f>VLOOKUP(C232,away!$B$2:$E$405,4,FALSE)</f>
        <v>0.45800000000000002</v>
      </c>
      <c r="H232" s="10">
        <f>VLOOKUP(A232,away!$A$2:$E$405,3,FALSE)</f>
        <v>1.3012999999999999</v>
      </c>
      <c r="I232" s="10">
        <f>VLOOKUP(C232,away!$B$2:$E$405,3,FALSE)</f>
        <v>1.601</v>
      </c>
      <c r="J232" s="10">
        <f>VLOOKUP(B232,home!$B$2:$E$405,4,FALSE)</f>
        <v>1.2491000000000001</v>
      </c>
      <c r="K232" s="12">
        <f t="shared" si="446"/>
        <v>0.41636238643999995</v>
      </c>
      <c r="L232" s="12">
        <f t="shared" si="447"/>
        <v>2.6023515818299998</v>
      </c>
      <c r="M232" s="13">
        <f t="shared" si="448"/>
        <v>4.8864018650215488E-2</v>
      </c>
      <c r="N232" s="13">
        <f t="shared" si="449"/>
        <v>2.0345139416252385E-2</v>
      </c>
      <c r="O232" s="13">
        <f t="shared" si="450"/>
        <v>0.12716135622895888</v>
      </c>
      <c r="P232" s="13">
        <f t="shared" si="451"/>
        <v>5.2945205742436274E-2</v>
      </c>
      <c r="Q232" s="13">
        <f t="shared" si="452"/>
        <v>4.2354753999026759E-3</v>
      </c>
      <c r="R232" s="13">
        <f t="shared" si="453"/>
        <v>0.16545927826503967</v>
      </c>
      <c r="S232" s="13">
        <f t="shared" si="454"/>
        <v>1.4341814736806067E-2</v>
      </c>
      <c r="T232" s="13">
        <f t="shared" si="455"/>
        <v>1.1022196106738777E-2</v>
      </c>
      <c r="U232" s="13">
        <f t="shared" si="456"/>
        <v>6.8891019957071933E-2</v>
      </c>
      <c r="V232" s="13">
        <f t="shared" si="457"/>
        <v>1.7266291069591281E-3</v>
      </c>
      <c r="W232" s="13">
        <f t="shared" si="458"/>
        <v>5.8783088173713037E-4</v>
      </c>
      <c r="X232" s="13">
        <f t="shared" si="459"/>
        <v>1.5297426249371447E-3</v>
      </c>
      <c r="Y232" s="13">
        <f t="shared" si="460"/>
        <v>1.990464069898978E-3</v>
      </c>
      <c r="Z232" s="13">
        <f t="shared" si="461"/>
        <v>0.14352773817382536</v>
      </c>
      <c r="AA232" s="13">
        <f t="shared" si="462"/>
        <v>5.975955158638941E-2</v>
      </c>
      <c r="AB232" s="13">
        <f t="shared" si="463"/>
        <v>1.2440814755546689E-2</v>
      </c>
      <c r="AC232" s="13">
        <f t="shared" si="464"/>
        <v>1.1692746502700265E-4</v>
      </c>
      <c r="AD232" s="13">
        <f t="shared" si="465"/>
        <v>6.1187667185800228E-5</v>
      </c>
      <c r="AE232" s="13">
        <f t="shared" si="466"/>
        <v>1.5923182248945479E-4</v>
      </c>
      <c r="AF232" s="13">
        <f t="shared" si="467"/>
        <v>2.0718859256655328E-4</v>
      </c>
      <c r="AG232" s="13">
        <f t="shared" si="468"/>
        <v>1.7972585386756708E-4</v>
      </c>
      <c r="AH232" s="13">
        <f t="shared" si="469"/>
        <v>9.3377409118284127E-2</v>
      </c>
      <c r="AI232" s="13">
        <f t="shared" si="470"/>
        <v>3.8878840900072986E-2</v>
      </c>
      <c r="AJ232" s="13">
        <f t="shared" si="471"/>
        <v>8.0938434895877331E-3</v>
      </c>
      <c r="AK232" s="13">
        <f t="shared" si="472"/>
        <v>1.1233239969322018E-3</v>
      </c>
      <c r="AL232" s="13">
        <f t="shared" si="473"/>
        <v>5.0677360264709849E-6</v>
      </c>
      <c r="AM232" s="13">
        <f t="shared" si="474"/>
        <v>5.0952486260352534E-6</v>
      </c>
      <c r="AN232" s="13">
        <f t="shared" si="475"/>
        <v>1.3259628321779974E-5</v>
      </c>
      <c r="AO232" s="13">
        <f t="shared" si="476"/>
        <v>1.7253107368830998E-5</v>
      </c>
      <c r="AP232" s="13">
        <f t="shared" si="477"/>
        <v>1.4966217084253389E-5</v>
      </c>
      <c r="AQ232" s="13">
        <f t="shared" si="478"/>
        <v>9.7368396758044947E-6</v>
      </c>
      <c r="AR232" s="13">
        <f t="shared" si="479"/>
        <v>4.8600169665230737E-2</v>
      </c>
      <c r="AS232" s="13">
        <f t="shared" si="480"/>
        <v>2.0235282623204363E-2</v>
      </c>
      <c r="AT232" s="13">
        <f t="shared" si="481"/>
        <v>4.2126052816426158E-3</v>
      </c>
      <c r="AU232" s="13">
        <f t="shared" si="482"/>
        <v>5.8465679606482259E-4</v>
      </c>
      <c r="AV232" s="13">
        <f t="shared" si="483"/>
        <v>6.0857274714478457E-5</v>
      </c>
      <c r="AW232" s="13">
        <f t="shared" si="484"/>
        <v>1.5252777786960239E-7</v>
      </c>
      <c r="AX232" s="13">
        <f t="shared" si="485"/>
        <v>3.5357831290686136E-7</v>
      </c>
      <c r="AY232" s="13">
        <f t="shared" si="486"/>
        <v>9.2013508189395315E-7</v>
      </c>
      <c r="AZ232" s="13">
        <f t="shared" si="487"/>
        <v>1.1972574929320032E-6</v>
      </c>
      <c r="BA232" s="13">
        <f t="shared" si="488"/>
        <v>1.038561643529806E-6</v>
      </c>
      <c r="BB232" s="13">
        <f t="shared" si="489"/>
        <v>6.7567563396693879E-7</v>
      </c>
      <c r="BC232" s="13">
        <f t="shared" si="490"/>
        <v>3.5166911097157016E-7</v>
      </c>
      <c r="BD232" s="13">
        <f t="shared" si="491"/>
        <v>2.1079121400919908E-2</v>
      </c>
      <c r="BE232" s="13">
        <f t="shared" si="492"/>
        <v>8.7765532905454881E-3</v>
      </c>
      <c r="BF232" s="13">
        <f t="shared" si="493"/>
        <v>1.8271133363846768E-3</v>
      </c>
      <c r="BG232" s="13">
        <f t="shared" si="494"/>
        <v>2.5358042301115811E-4</v>
      </c>
      <c r="BH232" s="13">
        <f t="shared" si="495"/>
        <v>2.6395337519847615E-5</v>
      </c>
      <c r="BI232" s="13">
        <f t="shared" si="496"/>
        <v>2.1980051441306053E-6</v>
      </c>
      <c r="BJ232" s="14">
        <f t="shared" si="497"/>
        <v>4.0383030353929358E-2</v>
      </c>
      <c r="BK232" s="14">
        <f t="shared" si="498"/>
        <v>0.11800058357255233</v>
      </c>
      <c r="BL232" s="14">
        <f t="shared" si="499"/>
        <v>0.68084397173226574</v>
      </c>
      <c r="BM232" s="14">
        <f t="shared" si="500"/>
        <v>0.56374408252246355</v>
      </c>
      <c r="BN232" s="14">
        <f t="shared" si="501"/>
        <v>0.41901047370280542</v>
      </c>
    </row>
    <row r="233" spans="1:66" x14ac:dyDescent="0.25">
      <c r="A233" t="s">
        <v>345</v>
      </c>
      <c r="B233" t="s">
        <v>211</v>
      </c>
      <c r="C233" t="s">
        <v>201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0.8548</v>
      </c>
      <c r="H233" s="10">
        <f>VLOOKUP(A233,away!$A$2:$E$405,3,FALSE)</f>
        <v>1.3976999999999999</v>
      </c>
      <c r="I233" s="10">
        <f>VLOOKUP(C233,away!$B$2:$E$405,3,FALSE)</f>
        <v>1.2264999999999999</v>
      </c>
      <c r="J233" s="10">
        <f>VLOOKUP(B233,home!$B$2:$E$405,4,FALSE)</f>
        <v>0.94469999999999998</v>
      </c>
      <c r="K233" s="12">
        <f t="shared" si="446"/>
        <v>1.407898066464</v>
      </c>
      <c r="L233" s="12">
        <f t="shared" si="447"/>
        <v>1.6194794185349999</v>
      </c>
      <c r="M233" s="13">
        <f t="shared" si="448"/>
        <v>4.8442512904625291E-2</v>
      </c>
      <c r="N233" s="13">
        <f t="shared" si="449"/>
        <v>6.8202120253079326E-2</v>
      </c>
      <c r="O233" s="13">
        <f t="shared" si="450"/>
        <v>7.8451652631156804E-2</v>
      </c>
      <c r="P233" s="13">
        <f t="shared" si="451"/>
        <v>0.11045193005031105</v>
      </c>
      <c r="Q233" s="13">
        <f t="shared" si="452"/>
        <v>4.8010816616527806E-2</v>
      </c>
      <c r="R233" s="13">
        <f t="shared" si="453"/>
        <v>6.3525418393107824E-2</v>
      </c>
      <c r="S233" s="13">
        <f t="shared" si="454"/>
        <v>6.2959310532969825E-2</v>
      </c>
      <c r="T233" s="13">
        <f t="shared" si="455"/>
        <v>7.7752529377524957E-2</v>
      </c>
      <c r="U233" s="13">
        <f t="shared" si="456"/>
        <v>8.9437313726973125E-2</v>
      </c>
      <c r="V233" s="13">
        <f t="shared" si="457"/>
        <v>1.5950125315878229E-2</v>
      </c>
      <c r="W233" s="13">
        <f t="shared" si="458"/>
        <v>2.2531445294589066E-2</v>
      </c>
      <c r="X233" s="13">
        <f t="shared" si="459"/>
        <v>3.6489211924434259E-2</v>
      </c>
      <c r="Y233" s="13">
        <f t="shared" si="460"/>
        <v>2.9546763855091595E-2</v>
      </c>
      <c r="Z233" s="13">
        <f t="shared" si="461"/>
        <v>3.4292702547154282E-2</v>
      </c>
      <c r="AA233" s="13">
        <f t="shared" si="462"/>
        <v>4.8280629609963599E-2</v>
      </c>
      <c r="AB233" s="13">
        <f t="shared" si="463"/>
        <v>3.3987102537766156E-2</v>
      </c>
      <c r="AC233" s="13">
        <f t="shared" si="464"/>
        <v>2.2729546064626069E-3</v>
      </c>
      <c r="AD233" s="13">
        <f t="shared" si="465"/>
        <v>7.930494566222827E-3</v>
      </c>
      <c r="AE233" s="13">
        <f t="shared" si="466"/>
        <v>1.2843272728801522E-2</v>
      </c>
      <c r="AF233" s="13">
        <f t="shared" si="467"/>
        <v>1.0399707925462957E-2</v>
      </c>
      <c r="AG233" s="13">
        <f t="shared" si="468"/>
        <v>5.6140376480208597E-3</v>
      </c>
      <c r="AH233" s="13">
        <f t="shared" si="469"/>
        <v>1.388408149526479E-2</v>
      </c>
      <c r="AI233" s="13">
        <f t="shared" si="470"/>
        <v>1.9547371491811901E-2</v>
      </c>
      <c r="AJ233" s="13">
        <f t="shared" si="471"/>
        <v>1.3760353263887748E-2</v>
      </c>
      <c r="AK233" s="13">
        <f t="shared" si="472"/>
        <v>6.4577249180297188E-3</v>
      </c>
      <c r="AL233" s="13">
        <f t="shared" si="473"/>
        <v>2.0729909176661997E-4</v>
      </c>
      <c r="AM233" s="13">
        <f t="shared" si="474"/>
        <v>2.2330655931776756E-3</v>
      </c>
      <c r="AN233" s="13">
        <f t="shared" si="475"/>
        <v>3.6164037683898971E-3</v>
      </c>
      <c r="AO233" s="13">
        <f t="shared" si="476"/>
        <v>2.9283457360099268E-3</v>
      </c>
      <c r="AP233" s="13">
        <f t="shared" si="477"/>
        <v>1.5807985499409342E-3</v>
      </c>
      <c r="AQ233" s="13">
        <f t="shared" si="478"/>
        <v>6.4001767911982927E-4</v>
      </c>
      <c r="AR233" s="13">
        <f t="shared" si="479"/>
        <v>4.4969968453687894E-3</v>
      </c>
      <c r="AS233" s="13">
        <f t="shared" si="480"/>
        <v>6.3313131634894259E-3</v>
      </c>
      <c r="AT233" s="13">
        <f t="shared" si="481"/>
        <v>4.456921780527417E-3</v>
      </c>
      <c r="AU233" s="13">
        <f t="shared" si="482"/>
        <v>2.0916305190619468E-3</v>
      </c>
      <c r="AV233" s="13">
        <f t="shared" si="483"/>
        <v>7.3620064088610136E-4</v>
      </c>
      <c r="AW233" s="13">
        <f t="shared" si="484"/>
        <v>1.3129299159867117E-5</v>
      </c>
      <c r="AX233" s="13">
        <f t="shared" si="485"/>
        <v>5.2398812182035629E-4</v>
      </c>
      <c r="AY233" s="13">
        <f t="shared" si="486"/>
        <v>8.4858797884487726E-4</v>
      </c>
      <c r="AZ233" s="13">
        <f t="shared" si="487"/>
        <v>6.8713538327774641E-4</v>
      </c>
      <c r="BA233" s="13">
        <f t="shared" si="488"/>
        <v>3.7093387032182301E-4</v>
      </c>
      <c r="BB233" s="13">
        <f t="shared" si="489"/>
        <v>1.5017994215593087E-4</v>
      </c>
      <c r="BC233" s="13">
        <f t="shared" si="490"/>
        <v>4.8642665079661299E-5</v>
      </c>
      <c r="BD233" s="13">
        <f t="shared" si="491"/>
        <v>1.2137989727152637E-3</v>
      </c>
      <c r="BE233" s="13">
        <f t="shared" si="492"/>
        <v>1.7089052267618093E-3</v>
      </c>
      <c r="BF233" s="13">
        <f t="shared" si="493"/>
        <v>1.2029821822640875E-3</v>
      </c>
      <c r="BG233" s="13">
        <f t="shared" si="494"/>
        <v>5.6455876280008422E-4</v>
      </c>
      <c r="BH233" s="13">
        <f t="shared" si="495"/>
        <v>1.9871029763788648E-4</v>
      </c>
      <c r="BI233" s="13">
        <f t="shared" si="496"/>
        <v>5.5952768766173274E-5</v>
      </c>
      <c r="BJ233" s="14">
        <f t="shared" si="497"/>
        <v>0.33294849947789373</v>
      </c>
      <c r="BK233" s="14">
        <f t="shared" si="498"/>
        <v>0.24113272048085849</v>
      </c>
      <c r="BL233" s="14">
        <f t="shared" si="499"/>
        <v>0.39038961922824078</v>
      </c>
      <c r="BM233" s="14">
        <f t="shared" si="500"/>
        <v>0.58084363220565405</v>
      </c>
      <c r="BN233" s="14">
        <f t="shared" si="501"/>
        <v>0.41708445084880807</v>
      </c>
    </row>
    <row r="234" spans="1:66" x14ac:dyDescent="0.25">
      <c r="A234" t="s">
        <v>347</v>
      </c>
      <c r="B234" t="s">
        <v>323</v>
      </c>
      <c r="C234" t="s">
        <v>243</v>
      </c>
      <c r="D234" s="11">
        <v>44414</v>
      </c>
      <c r="E234" s="10">
        <f>VLOOKUP(A234,home!$A$2:$E$405,3,FALSE)</f>
        <v>1.3846000000000001</v>
      </c>
      <c r="F234" s="10">
        <f>VLOOKUP(B234,home!$B$2:$E$405,3,FALSE)</f>
        <v>0.36109999999999998</v>
      </c>
      <c r="G234" s="10">
        <f>VLOOKUP(C234,away!$B$2:$E$405,4,FALSE)</f>
        <v>0.96289999999999998</v>
      </c>
      <c r="H234" s="10">
        <f>VLOOKUP(A234,away!$A$2:$E$405,3,FALSE)</f>
        <v>1.3846000000000001</v>
      </c>
      <c r="I234" s="10">
        <f>VLOOKUP(C234,away!$B$2:$E$405,3,FALSE)</f>
        <v>0.72219999999999995</v>
      </c>
      <c r="J234" s="10">
        <f>VLOOKUP(B234,home!$B$2:$E$405,4,FALSE)</f>
        <v>2.4073000000000002</v>
      </c>
      <c r="K234" s="12">
        <f t="shared" si="446"/>
        <v>0.48142983687399998</v>
      </c>
      <c r="L234" s="12">
        <f t="shared" si="447"/>
        <v>2.4071991822759999</v>
      </c>
      <c r="M234" s="13">
        <f t="shared" si="448"/>
        <v>5.5652458788770801E-2</v>
      </c>
      <c r="N234" s="13">
        <f t="shared" si="449"/>
        <v>2.6792754156314928E-2</v>
      </c>
      <c r="O234" s="13">
        <f t="shared" si="450"/>
        <v>0.13396655328797785</v>
      </c>
      <c r="P234" s="13">
        <f t="shared" si="451"/>
        <v>6.4495495896003202E-2</v>
      </c>
      <c r="Q234" s="13">
        <f t="shared" si="452"/>
        <v>6.4494156314399411E-3</v>
      </c>
      <c r="R234" s="13">
        <f t="shared" si="453"/>
        <v>0.16124208876357726</v>
      </c>
      <c r="S234" s="13">
        <f t="shared" si="454"/>
        <v>1.8685917394321298E-2</v>
      </c>
      <c r="T234" s="13">
        <f t="shared" si="455"/>
        <v>1.5525028034160277E-2</v>
      </c>
      <c r="U234" s="13">
        <f t="shared" si="456"/>
        <v>7.762675249067201E-2</v>
      </c>
      <c r="V234" s="13">
        <f t="shared" si="457"/>
        <v>2.4061181259707304E-3</v>
      </c>
      <c r="W234" s="13">
        <f t="shared" si="458"/>
        <v>1.0349803717922522E-3</v>
      </c>
      <c r="X234" s="13">
        <f t="shared" si="459"/>
        <v>2.4914039046500199E-3</v>
      </c>
      <c r="Y234" s="13">
        <f t="shared" si="460"/>
        <v>2.9986527209963812E-3</v>
      </c>
      <c r="Z234" s="13">
        <f t="shared" si="461"/>
        <v>0.12938060807338581</v>
      </c>
      <c r="AA234" s="13">
        <f t="shared" si="462"/>
        <v>6.2287685039429039E-2</v>
      </c>
      <c r="AB234" s="13">
        <f t="shared" si="463"/>
        <v>1.4993575023895705E-2</v>
      </c>
      <c r="AC234" s="13">
        <f t="shared" si="464"/>
        <v>1.7427776900640296E-4</v>
      </c>
      <c r="AD234" s="13">
        <f t="shared" si="465"/>
        <v>1.2456760788993394E-4</v>
      </c>
      <c r="AE234" s="13">
        <f t="shared" si="466"/>
        <v>2.9985904385072636E-4</v>
      </c>
      <c r="AF234" s="13">
        <f t="shared" si="467"/>
        <v>3.6091022257776588E-4</v>
      </c>
      <c r="AG234" s="13">
        <f t="shared" si="468"/>
        <v>2.8959426422141575E-4</v>
      </c>
      <c r="AH234" s="13">
        <f t="shared" si="469"/>
        <v>7.7861223489156473E-2</v>
      </c>
      <c r="AI234" s="13">
        <f t="shared" si="470"/>
        <v>3.748471612319465E-2</v>
      </c>
      <c r="AJ234" s="13">
        <f t="shared" si="471"/>
        <v>9.0231303842288994E-3</v>
      </c>
      <c r="AK234" s="13">
        <f t="shared" si="472"/>
        <v>1.4480013963240508E-3</v>
      </c>
      <c r="AL234" s="13">
        <f t="shared" si="473"/>
        <v>8.0788028995297624E-6</v>
      </c>
      <c r="AM234" s="13">
        <f t="shared" si="474"/>
        <v>1.1994112629247063E-5</v>
      </c>
      <c r="AN234" s="13">
        <f t="shared" si="475"/>
        <v>2.8872218113249772E-5</v>
      </c>
      <c r="AO234" s="13">
        <f t="shared" si="476"/>
        <v>3.4750589916354587E-5</v>
      </c>
      <c r="AP234" s="13">
        <f t="shared" si="477"/>
        <v>2.7883863876752458E-5</v>
      </c>
      <c r="AQ234" s="13">
        <f t="shared" si="478"/>
        <v>1.6780503580703452E-5</v>
      </c>
      <c r="AR234" s="13">
        <f t="shared" si="479"/>
        <v>3.7485494702821247E-2</v>
      </c>
      <c r="AS234" s="13">
        <f t="shared" si="480"/>
        <v>1.8046635599920417E-2</v>
      </c>
      <c r="AT234" s="13">
        <f t="shared" si="481"/>
        <v>4.3440944164971039E-3</v>
      </c>
      <c r="AU234" s="13">
        <f t="shared" si="482"/>
        <v>6.9712555543315177E-4</v>
      </c>
      <c r="AV234" s="13">
        <f t="shared" si="483"/>
        <v>8.3904260608219698E-5</v>
      </c>
      <c r="AW234" s="13">
        <f t="shared" si="484"/>
        <v>2.6006957114413452E-7</v>
      </c>
      <c r="AX234" s="13">
        <f t="shared" si="485"/>
        <v>9.6238728109113229E-7</v>
      </c>
      <c r="AY234" s="13">
        <f t="shared" si="486"/>
        <v>2.3166578760753964E-6</v>
      </c>
      <c r="AZ234" s="13">
        <f t="shared" si="487"/>
        <v>2.7883284724509747E-6</v>
      </c>
      <c r="BA234" s="13">
        <f t="shared" si="488"/>
        <v>2.2373540062669583E-6</v>
      </c>
      <c r="BB234" s="13">
        <f t="shared" si="489"/>
        <v>1.3464391835869386E-6</v>
      </c>
      <c r="BC234" s="13">
        <f t="shared" si="490"/>
        <v>6.4822946034296822E-7</v>
      </c>
      <c r="BD234" s="13">
        <f t="shared" si="491"/>
        <v>1.5039175365973783E-2</v>
      </c>
      <c r="BE234" s="13">
        <f t="shared" si="492"/>
        <v>7.2403077431602361E-3</v>
      </c>
      <c r="BF234" s="13">
        <f t="shared" si="493"/>
        <v>1.7428500878535957E-3</v>
      </c>
      <c r="BG234" s="13">
        <f t="shared" si="494"/>
        <v>2.7968667783039773E-4</v>
      </c>
      <c r="BH234" s="13">
        <f t="shared" si="495"/>
        <v>3.3662377920929831E-5</v>
      </c>
      <c r="BI234" s="13">
        <f t="shared" si="496"/>
        <v>3.2412146222528392E-6</v>
      </c>
      <c r="BJ234" s="14">
        <f t="shared" si="497"/>
        <v>5.6497746642289758E-2</v>
      </c>
      <c r="BK234" s="14">
        <f t="shared" si="498"/>
        <v>0.14142466343484805</v>
      </c>
      <c r="BL234" s="14">
        <f t="shared" si="499"/>
        <v>0.66092990400109708</v>
      </c>
      <c r="BM234" s="14">
        <f t="shared" si="500"/>
        <v>0.53963209903923193</v>
      </c>
      <c r="BN234" s="14">
        <f t="shared" si="501"/>
        <v>0.44859876652408398</v>
      </c>
    </row>
    <row r="235" spans="1:66" x14ac:dyDescent="0.25">
      <c r="A235" t="s">
        <v>347</v>
      </c>
      <c r="B235" t="s">
        <v>235</v>
      </c>
      <c r="C235" t="s">
        <v>232</v>
      </c>
      <c r="D235" s="11">
        <v>44414</v>
      </c>
      <c r="E235" s="10">
        <f>VLOOKUP(A235,home!$A$2:$E$405,3,FALSE)</f>
        <v>1.3846000000000001</v>
      </c>
      <c r="F235" s="10">
        <f>VLOOKUP(B235,home!$B$2:$E$405,3,FALSE)</f>
        <v>0.72219999999999995</v>
      </c>
      <c r="G235" s="10">
        <f>VLOOKUP(C235,away!$B$2:$E$405,4,FALSE)</f>
        <v>1.9258999999999999</v>
      </c>
      <c r="H235" s="10">
        <f>VLOOKUP(A235,away!$A$2:$E$405,3,FALSE)</f>
        <v>1.3846000000000001</v>
      </c>
      <c r="I235" s="10">
        <f>VLOOKUP(C235,away!$B$2:$E$405,3,FALSE)</f>
        <v>0.72219999999999995</v>
      </c>
      <c r="J235" s="10">
        <f>VLOOKUP(B235,home!$B$2:$E$405,4,FALSE)</f>
        <v>0</v>
      </c>
      <c r="K235" s="12">
        <f t="shared" si="446"/>
        <v>1.9258193433079998</v>
      </c>
      <c r="L235" s="12">
        <f t="shared" si="447"/>
        <v>0</v>
      </c>
      <c r="M235" s="13">
        <f t="shared" si="448"/>
        <v>0.14575628348258618</v>
      </c>
      <c r="N235" s="13">
        <f t="shared" si="449"/>
        <v>0.28070027013944882</v>
      </c>
      <c r="O235" s="13">
        <f t="shared" si="450"/>
        <v>0</v>
      </c>
      <c r="P235" s="13">
        <f t="shared" si="451"/>
        <v>0</v>
      </c>
      <c r="Q235" s="13">
        <f t="shared" si="452"/>
        <v>0.27028900495316577</v>
      </c>
      <c r="R235" s="13">
        <f t="shared" si="453"/>
        <v>0</v>
      </c>
      <c r="S235" s="13">
        <f t="shared" si="454"/>
        <v>0</v>
      </c>
      <c r="T235" s="13">
        <f t="shared" si="455"/>
        <v>0</v>
      </c>
      <c r="U235" s="13">
        <f t="shared" si="456"/>
        <v>0</v>
      </c>
      <c r="V235" s="13">
        <f t="shared" si="457"/>
        <v>0</v>
      </c>
      <c r="W235" s="13">
        <f t="shared" si="458"/>
        <v>0.17350926467409275</v>
      </c>
      <c r="X235" s="13">
        <f t="shared" si="459"/>
        <v>0</v>
      </c>
      <c r="Y235" s="13">
        <f t="shared" si="460"/>
        <v>0</v>
      </c>
      <c r="Z235" s="13">
        <f t="shared" si="461"/>
        <v>0</v>
      </c>
      <c r="AA235" s="13">
        <f t="shared" si="462"/>
        <v>0</v>
      </c>
      <c r="AB235" s="13">
        <f t="shared" si="463"/>
        <v>0</v>
      </c>
      <c r="AC235" s="13">
        <f t="shared" si="464"/>
        <v>0</v>
      </c>
      <c r="AD235" s="13">
        <f t="shared" si="465"/>
        <v>8.353687453812883E-2</v>
      </c>
      <c r="AE235" s="13">
        <f t="shared" si="466"/>
        <v>0</v>
      </c>
      <c r="AF235" s="13">
        <f t="shared" si="467"/>
        <v>0</v>
      </c>
      <c r="AG235" s="13">
        <f t="shared" si="468"/>
        <v>0</v>
      </c>
      <c r="AH235" s="13">
        <f t="shared" si="469"/>
        <v>0</v>
      </c>
      <c r="AI235" s="13">
        <f t="shared" si="470"/>
        <v>0</v>
      </c>
      <c r="AJ235" s="13">
        <f t="shared" si="471"/>
        <v>0</v>
      </c>
      <c r="AK235" s="13">
        <f t="shared" si="472"/>
        <v>0</v>
      </c>
      <c r="AL235" s="13">
        <f t="shared" si="473"/>
        <v>0</v>
      </c>
      <c r="AM235" s="13">
        <f t="shared" si="474"/>
        <v>3.2175385773004418E-2</v>
      </c>
      <c r="AN235" s="13">
        <f t="shared" si="475"/>
        <v>0</v>
      </c>
      <c r="AO235" s="13">
        <f t="shared" si="476"/>
        <v>0</v>
      </c>
      <c r="AP235" s="13">
        <f t="shared" si="477"/>
        <v>0</v>
      </c>
      <c r="AQ235" s="13">
        <f t="shared" si="478"/>
        <v>0</v>
      </c>
      <c r="AR235" s="13">
        <f t="shared" si="479"/>
        <v>0</v>
      </c>
      <c r="AS235" s="13">
        <f t="shared" si="480"/>
        <v>0</v>
      </c>
      <c r="AT235" s="13">
        <f t="shared" si="481"/>
        <v>0</v>
      </c>
      <c r="AU235" s="13">
        <f t="shared" si="482"/>
        <v>0</v>
      </c>
      <c r="AV235" s="13">
        <f t="shared" si="483"/>
        <v>0</v>
      </c>
      <c r="AW235" s="13">
        <f t="shared" si="484"/>
        <v>0</v>
      </c>
      <c r="AX235" s="13">
        <f t="shared" si="485"/>
        <v>1.0327330050008141E-2</v>
      </c>
      <c r="AY235" s="13">
        <f t="shared" si="486"/>
        <v>0</v>
      </c>
      <c r="AZ235" s="13">
        <f t="shared" si="487"/>
        <v>0</v>
      </c>
      <c r="BA235" s="13">
        <f t="shared" si="488"/>
        <v>0</v>
      </c>
      <c r="BB235" s="13">
        <f t="shared" si="489"/>
        <v>0</v>
      </c>
      <c r="BC235" s="13">
        <f t="shared" si="490"/>
        <v>0</v>
      </c>
      <c r="BD235" s="13">
        <f t="shared" si="491"/>
        <v>0</v>
      </c>
      <c r="BE235" s="13">
        <f t="shared" si="492"/>
        <v>0</v>
      </c>
      <c r="BF235" s="13">
        <f t="shared" si="493"/>
        <v>0</v>
      </c>
      <c r="BG235" s="13">
        <f t="shared" si="494"/>
        <v>0</v>
      </c>
      <c r="BH235" s="13">
        <f t="shared" si="495"/>
        <v>0</v>
      </c>
      <c r="BI235" s="13">
        <f t="shared" si="496"/>
        <v>0</v>
      </c>
      <c r="BJ235" s="14">
        <f t="shared" si="497"/>
        <v>0.85053813012784885</v>
      </c>
      <c r="BK235" s="14">
        <f t="shared" si="498"/>
        <v>0.14575628348258618</v>
      </c>
      <c r="BL235" s="14">
        <f t="shared" si="499"/>
        <v>0</v>
      </c>
      <c r="BM235" s="14">
        <f t="shared" si="500"/>
        <v>0.29954885503523415</v>
      </c>
      <c r="BN235" s="14">
        <f t="shared" si="501"/>
        <v>0.69674555857520071</v>
      </c>
    </row>
    <row r="236" spans="1:66" x14ac:dyDescent="0.25">
      <c r="A236" t="s">
        <v>348</v>
      </c>
      <c r="B236" t="s">
        <v>252</v>
      </c>
      <c r="C236" t="s">
        <v>260</v>
      </c>
      <c r="D236" s="11">
        <v>44414</v>
      </c>
      <c r="E236" s="10">
        <f>VLOOKUP(A236,home!$A$2:$E$405,3,FALSE)</f>
        <v>1.2811999999999999</v>
      </c>
      <c r="F236" s="10">
        <f>VLOOKUP(B236,home!$B$2:$E$405,3,FALSE)</f>
        <v>0.78049999999999997</v>
      </c>
      <c r="G236" s="10">
        <f>VLOOKUP(C236,away!$B$2:$E$405,4,FALSE)</f>
        <v>0.59260000000000002</v>
      </c>
      <c r="H236" s="10">
        <f>VLOOKUP(A236,away!$A$2:$E$405,3,FALSE)</f>
        <v>1.2811999999999999</v>
      </c>
      <c r="I236" s="10">
        <f>VLOOKUP(C236,away!$B$2:$E$405,3,FALSE)</f>
        <v>0.39029999999999998</v>
      </c>
      <c r="J236" s="10">
        <f>VLOOKUP(B236,home!$B$2:$E$405,4,FALSE)</f>
        <v>0.59260000000000002</v>
      </c>
      <c r="K236" s="12">
        <f t="shared" si="446"/>
        <v>0.59258613315999997</v>
      </c>
      <c r="L236" s="12">
        <f t="shared" si="447"/>
        <v>0.29633102853600002</v>
      </c>
      <c r="M236" s="13">
        <f t="shared" si="448"/>
        <v>0.41110066737300704</v>
      </c>
      <c r="N236" s="13">
        <f t="shared" si="449"/>
        <v>0.24361255481806557</v>
      </c>
      <c r="O236" s="13">
        <f t="shared" si="450"/>
        <v>0.12182188359447921</v>
      </c>
      <c r="P236" s="13">
        <f t="shared" si="451"/>
        <v>7.2189958933520051E-2</v>
      </c>
      <c r="Q236" s="13">
        <f t="shared" si="452"/>
        <v>7.2180710924432998E-2</v>
      </c>
      <c r="R236" s="13">
        <f t="shared" si="453"/>
        <v>1.8049802031872442E-2</v>
      </c>
      <c r="S236" s="13">
        <f t="shared" si="454"/>
        <v>3.1691691259739686E-3</v>
      </c>
      <c r="T236" s="13">
        <f t="shared" si="455"/>
        <v>2.1389384308696923E-2</v>
      </c>
      <c r="U236" s="13">
        <f t="shared" si="456"/>
        <v>1.0696062390370797E-2</v>
      </c>
      <c r="V236" s="13">
        <f t="shared" si="457"/>
        <v>6.1834594896290355E-5</v>
      </c>
      <c r="W236" s="13">
        <f t="shared" si="458"/>
        <v>1.4257762791816508E-2</v>
      </c>
      <c r="X236" s="13">
        <f t="shared" si="459"/>
        <v>4.225017512721297E-3</v>
      </c>
      <c r="Y236" s="13">
        <f t="shared" si="460"/>
        <v>6.2600189256365715E-4</v>
      </c>
      <c r="Z236" s="13">
        <f t="shared" si="461"/>
        <v>1.7829054669919809E-3</v>
      </c>
      <c r="AA236" s="13">
        <f t="shared" si="462"/>
        <v>1.0565250564746017E-3</v>
      </c>
      <c r="AB236" s="13">
        <f t="shared" si="463"/>
        <v>3.1304104890146742E-4</v>
      </c>
      <c r="AC236" s="13">
        <f t="shared" si="464"/>
        <v>6.7864108789317583E-7</v>
      </c>
      <c r="AD236" s="13">
        <f t="shared" si="465"/>
        <v>2.112238130078767E-3</v>
      </c>
      <c r="AE236" s="13">
        <f t="shared" si="466"/>
        <v>6.2592169759919845E-4</v>
      </c>
      <c r="AF236" s="13">
        <f t="shared" si="467"/>
        <v>9.2740010216284805E-5</v>
      </c>
      <c r="AG236" s="13">
        <f t="shared" si="468"/>
        <v>9.1605808712769397E-6</v>
      </c>
      <c r="AH236" s="13">
        <f t="shared" si="469"/>
        <v>1.3208255270404781E-4</v>
      </c>
      <c r="AI236" s="13">
        <f t="shared" si="470"/>
        <v>7.8270289164793572E-5</v>
      </c>
      <c r="AJ236" s="13">
        <f t="shared" si="471"/>
        <v>2.3190943998740034E-5</v>
      </c>
      <c r="AK236" s="13">
        <f t="shared" si="472"/>
        <v>4.5808772761811556E-6</v>
      </c>
      <c r="AL236" s="13">
        <f t="shared" si="473"/>
        <v>4.7668200179452734E-9</v>
      </c>
      <c r="AM236" s="13">
        <f t="shared" si="474"/>
        <v>2.5033660516329717E-4</v>
      </c>
      <c r="AN236" s="13">
        <f t="shared" si="475"/>
        <v>7.4182503688250385E-5</v>
      </c>
      <c r="AO236" s="13">
        <f t="shared" si="476"/>
        <v>1.0991288808657423E-5</v>
      </c>
      <c r="AP236" s="13">
        <f t="shared" si="477"/>
        <v>1.0856866392018934E-6</v>
      </c>
      <c r="AQ236" s="13">
        <f t="shared" si="478"/>
        <v>8.0430659615622574E-8</v>
      </c>
      <c r="AR236" s="13">
        <f t="shared" si="479"/>
        <v>7.8280317388901876E-6</v>
      </c>
      <c r="AS236" s="13">
        <f t="shared" si="480"/>
        <v>4.6387830584026859E-6</v>
      </c>
      <c r="AT236" s="13">
        <f t="shared" si="481"/>
        <v>1.3744392575734829E-6</v>
      </c>
      <c r="AU236" s="13">
        <f t="shared" si="482"/>
        <v>2.7149121496959053E-7</v>
      </c>
      <c r="AV236" s="13">
        <f t="shared" si="483"/>
        <v>4.0220482316434979E-8</v>
      </c>
      <c r="AW236" s="13">
        <f t="shared" si="484"/>
        <v>2.3251708337164505E-11</v>
      </c>
      <c r="AX236" s="13">
        <f t="shared" si="485"/>
        <v>2.4724333473686655E-5</v>
      </c>
      <c r="AY236" s="13">
        <f t="shared" si="486"/>
        <v>7.3265871681246201E-6</v>
      </c>
      <c r="AZ236" s="13">
        <f t="shared" si="487"/>
        <v>1.0855475555945141E-6</v>
      </c>
      <c r="BA236" s="13">
        <f t="shared" si="488"/>
        <v>1.0722714122468765E-7</v>
      </c>
      <c r="BB236" s="13">
        <f t="shared" si="489"/>
        <v>7.9436822615216568E-9</v>
      </c>
      <c r="BC236" s="13">
        <f t="shared" si="490"/>
        <v>4.7079190698397842E-10</v>
      </c>
      <c r="BD236" s="13">
        <f t="shared" si="491"/>
        <v>3.866147827662966E-7</v>
      </c>
      <c r="BE236" s="13">
        <f t="shared" si="492"/>
        <v>2.2910255914197304E-7</v>
      </c>
      <c r="BF236" s="13">
        <f t="shared" si="493"/>
        <v>6.7881499809501004E-8</v>
      </c>
      <c r="BG236" s="13">
        <f t="shared" si="494"/>
        <v>1.3408545161737828E-8</v>
      </c>
      <c r="BH236" s="13">
        <f t="shared" si="495"/>
        <v>1.9864294821738607E-9</v>
      </c>
      <c r="BI236" s="13">
        <f t="shared" si="496"/>
        <v>2.3542611312728589E-10</v>
      </c>
      <c r="BJ236" s="14">
        <f t="shared" si="497"/>
        <v>0.35950142129183427</v>
      </c>
      <c r="BK236" s="14">
        <f t="shared" si="498"/>
        <v>0.48652964002247334</v>
      </c>
      <c r="BL236" s="14">
        <f t="shared" si="499"/>
        <v>0.15219029098023695</v>
      </c>
      <c r="BM236" s="14">
        <f t="shared" si="500"/>
        <v>6.1041353522242846E-2</v>
      </c>
      <c r="BN236" s="14">
        <f t="shared" si="501"/>
        <v>0.93895557767537741</v>
      </c>
    </row>
    <row r="237" spans="1:66" x14ac:dyDescent="0.25">
      <c r="A237" t="s">
        <v>348</v>
      </c>
      <c r="B237" t="s">
        <v>257</v>
      </c>
      <c r="C237" t="s">
        <v>248</v>
      </c>
      <c r="D237" s="11">
        <v>44414</v>
      </c>
      <c r="E237" s="10">
        <f>VLOOKUP(A237,home!$A$2:$E$405,3,FALSE)</f>
        <v>1.2811999999999999</v>
      </c>
      <c r="F237" s="10">
        <f>VLOOKUP(B237,home!$B$2:$E$405,3,FALSE)</f>
        <v>0</v>
      </c>
      <c r="G237" s="10">
        <f>VLOOKUP(C237,away!$B$2:$E$405,4,FALSE)</f>
        <v>1.1851</v>
      </c>
      <c r="H237" s="10">
        <f>VLOOKUP(A237,away!$A$2:$E$405,3,FALSE)</f>
        <v>1.2811999999999999</v>
      </c>
      <c r="I237" s="10">
        <f>VLOOKUP(C237,away!$B$2:$E$405,3,FALSE)</f>
        <v>1.5609999999999999</v>
      </c>
      <c r="J237" s="10">
        <f>VLOOKUP(B237,home!$B$2:$E$405,4,FALSE)</f>
        <v>1.7777000000000001</v>
      </c>
      <c r="K237" s="12">
        <f t="shared" si="446"/>
        <v>0</v>
      </c>
      <c r="L237" s="12">
        <f t="shared" si="447"/>
        <v>3.5553168036399998</v>
      </c>
      <c r="M237" s="13">
        <f t="shared" si="448"/>
        <v>2.8572321666798444E-2</v>
      </c>
      <c r="N237" s="13">
        <f t="shared" si="449"/>
        <v>0</v>
      </c>
      <c r="O237" s="13">
        <f t="shared" si="450"/>
        <v>0.10158365534097576</v>
      </c>
      <c r="P237" s="13">
        <f t="shared" si="451"/>
        <v>0</v>
      </c>
      <c r="Q237" s="13">
        <f t="shared" si="452"/>
        <v>0</v>
      </c>
      <c r="R237" s="13">
        <f t="shared" si="453"/>
        <v>0.18058103840447265</v>
      </c>
      <c r="S237" s="13">
        <f t="shared" si="454"/>
        <v>0</v>
      </c>
      <c r="T237" s="13">
        <f t="shared" si="455"/>
        <v>0</v>
      </c>
      <c r="U237" s="13">
        <f t="shared" si="456"/>
        <v>0</v>
      </c>
      <c r="V237" s="13">
        <f t="shared" si="457"/>
        <v>0</v>
      </c>
      <c r="W237" s="13">
        <f t="shared" si="458"/>
        <v>0</v>
      </c>
      <c r="X237" s="13">
        <f t="shared" si="459"/>
        <v>0</v>
      </c>
      <c r="Y237" s="13">
        <f t="shared" si="460"/>
        <v>0</v>
      </c>
      <c r="Z237" s="13">
        <f t="shared" si="461"/>
        <v>0.21400760008606062</v>
      </c>
      <c r="AA237" s="13">
        <f t="shared" si="462"/>
        <v>0</v>
      </c>
      <c r="AB237" s="13">
        <f t="shared" si="463"/>
        <v>0</v>
      </c>
      <c r="AC237" s="13">
        <f t="shared" si="464"/>
        <v>0</v>
      </c>
      <c r="AD237" s="13">
        <f t="shared" si="465"/>
        <v>0</v>
      </c>
      <c r="AE237" s="13">
        <f t="shared" si="466"/>
        <v>0</v>
      </c>
      <c r="AF237" s="13">
        <f t="shared" si="467"/>
        <v>0</v>
      </c>
      <c r="AG237" s="13">
        <f t="shared" si="468"/>
        <v>0</v>
      </c>
      <c r="AH237" s="13">
        <f t="shared" si="469"/>
        <v>0.19021620417316012</v>
      </c>
      <c r="AI237" s="13">
        <f t="shared" si="470"/>
        <v>0</v>
      </c>
      <c r="AJ237" s="13">
        <f t="shared" si="471"/>
        <v>0</v>
      </c>
      <c r="AK237" s="13">
        <f t="shared" si="472"/>
        <v>0</v>
      </c>
      <c r="AL237" s="13">
        <f t="shared" si="473"/>
        <v>0</v>
      </c>
      <c r="AM237" s="13">
        <f t="shared" si="474"/>
        <v>0</v>
      </c>
      <c r="AN237" s="13">
        <f t="shared" si="475"/>
        <v>0</v>
      </c>
      <c r="AO237" s="13">
        <f t="shared" si="476"/>
        <v>0</v>
      </c>
      <c r="AP237" s="13">
        <f t="shared" si="477"/>
        <v>0</v>
      </c>
      <c r="AQ237" s="13">
        <f t="shared" si="478"/>
        <v>0</v>
      </c>
      <c r="AR237" s="13">
        <f t="shared" si="479"/>
        <v>0.13525577340429062</v>
      </c>
      <c r="AS237" s="13">
        <f t="shared" si="480"/>
        <v>0</v>
      </c>
      <c r="AT237" s="13">
        <f t="shared" si="481"/>
        <v>0</v>
      </c>
      <c r="AU237" s="13">
        <f t="shared" si="482"/>
        <v>0</v>
      </c>
      <c r="AV237" s="13">
        <f t="shared" si="483"/>
        <v>0</v>
      </c>
      <c r="AW237" s="13">
        <f t="shared" si="484"/>
        <v>0</v>
      </c>
      <c r="AX237" s="13">
        <f t="shared" si="485"/>
        <v>0</v>
      </c>
      <c r="AY237" s="13">
        <f t="shared" si="486"/>
        <v>0</v>
      </c>
      <c r="AZ237" s="13">
        <f t="shared" si="487"/>
        <v>0</v>
      </c>
      <c r="BA237" s="13">
        <f t="shared" si="488"/>
        <v>0</v>
      </c>
      <c r="BB237" s="13">
        <f t="shared" si="489"/>
        <v>0</v>
      </c>
      <c r="BC237" s="13">
        <f t="shared" si="490"/>
        <v>0</v>
      </c>
      <c r="BD237" s="13">
        <f t="shared" si="491"/>
        <v>8.0146187328933124E-2</v>
      </c>
      <c r="BE237" s="13">
        <f t="shared" si="492"/>
        <v>0</v>
      </c>
      <c r="BF237" s="13">
        <f t="shared" si="493"/>
        <v>0</v>
      </c>
      <c r="BG237" s="13">
        <f t="shared" si="494"/>
        <v>0</v>
      </c>
      <c r="BH237" s="13">
        <f t="shared" si="495"/>
        <v>0</v>
      </c>
      <c r="BI237" s="13">
        <f t="shared" si="496"/>
        <v>0</v>
      </c>
      <c r="BJ237" s="14">
        <f t="shared" si="497"/>
        <v>0</v>
      </c>
      <c r="BK237" s="14">
        <f t="shared" si="498"/>
        <v>2.8572321666798444E-2</v>
      </c>
      <c r="BL237" s="14">
        <f t="shared" si="499"/>
        <v>0.6877828586518322</v>
      </c>
      <c r="BM237" s="14">
        <f t="shared" si="500"/>
        <v>0.61962576499244448</v>
      </c>
      <c r="BN237" s="14">
        <f t="shared" si="501"/>
        <v>0.31073701541224685</v>
      </c>
    </row>
    <row r="238" spans="1:66" x14ac:dyDescent="0.25">
      <c r="A238" t="s">
        <v>349</v>
      </c>
      <c r="B238" t="s">
        <v>272</v>
      </c>
      <c r="C238" t="s">
        <v>268</v>
      </c>
      <c r="D238" s="11">
        <v>44414</v>
      </c>
      <c r="E238" s="10">
        <f>VLOOKUP(A238,home!$A$2:$E$405,3,FALSE)</f>
        <v>1.2082999999999999</v>
      </c>
      <c r="F238" s="10">
        <f>VLOOKUP(B238,home!$B$2:$E$405,3,FALSE)</f>
        <v>1.2414000000000001</v>
      </c>
      <c r="G238" s="10">
        <f>VLOOKUP(C238,away!$B$2:$E$405,4,FALSE)</f>
        <v>0.64859999999999995</v>
      </c>
      <c r="H238" s="10">
        <f>VLOOKUP(A238,away!$A$2:$E$405,3,FALSE)</f>
        <v>1.2082999999999999</v>
      </c>
      <c r="I238" s="10">
        <f>VLOOKUP(C238,away!$B$2:$E$405,3,FALSE)</f>
        <v>2.4828000000000001</v>
      </c>
      <c r="J238" s="10">
        <f>VLOOKUP(B238,home!$B$2:$E$405,4,FALSE)</f>
        <v>1.2972999999999999</v>
      </c>
      <c r="K238" s="12">
        <f t="shared" si="446"/>
        <v>0.97288937593199998</v>
      </c>
      <c r="L238" s="12">
        <f t="shared" si="447"/>
        <v>3.8918575004519997</v>
      </c>
      <c r="M238" s="13">
        <f t="shared" si="448"/>
        <v>7.713780484375962E-3</v>
      </c>
      <c r="N238" s="13">
        <f t="shared" si="449"/>
        <v>7.5046550815209704E-3</v>
      </c>
      <c r="O238" s="13">
        <f t="shared" si="450"/>
        <v>3.0020934434958849E-2</v>
      </c>
      <c r="P238" s="13">
        <f t="shared" si="451"/>
        <v>2.92070481673226E-2</v>
      </c>
      <c r="Q238" s="13">
        <f t="shared" si="452"/>
        <v>3.6505995994229241E-3</v>
      </c>
      <c r="R238" s="13">
        <f t="shared" si="453"/>
        <v>5.8418599425636167E-2</v>
      </c>
      <c r="S238" s="13">
        <f t="shared" si="454"/>
        <v>2.7647003449739523E-2</v>
      </c>
      <c r="T238" s="13">
        <f t="shared" si="455"/>
        <v>1.4207613432161174E-2</v>
      </c>
      <c r="U238" s="13">
        <f t="shared" si="456"/>
        <v>5.683483473802866E-2</v>
      </c>
      <c r="V238" s="13">
        <f t="shared" si="457"/>
        <v>1.1631238161282609E-2</v>
      </c>
      <c r="W238" s="13">
        <f t="shared" si="458"/>
        <v>1.1838765220200595E-3</v>
      </c>
      <c r="X238" s="13">
        <f t="shared" si="459"/>
        <v>4.6074787218327957E-3</v>
      </c>
      <c r="Y238" s="13">
        <f t="shared" si="460"/>
        <v>8.96582531086898E-3</v>
      </c>
      <c r="Z238" s="13">
        <f t="shared" si="461"/>
        <v>7.5785621446854343E-2</v>
      </c>
      <c r="AA238" s="13">
        <f t="shared" si="462"/>
        <v>7.3731025954048901E-2</v>
      </c>
      <c r="AB238" s="13">
        <f t="shared" si="463"/>
        <v>3.5866065913630361E-2</v>
      </c>
      <c r="AC238" s="13">
        <f t="shared" si="464"/>
        <v>2.7524938477820871E-3</v>
      </c>
      <c r="AD238" s="13">
        <f t="shared" si="465"/>
        <v>2.879452226721605E-4</v>
      </c>
      <c r="AE238" s="13">
        <f t="shared" si="466"/>
        <v>1.120641774575969E-3</v>
      </c>
      <c r="AF238" s="13">
        <f t="shared" si="467"/>
        <v>2.1806890478516627E-3</v>
      </c>
      <c r="AG238" s="13">
        <f t="shared" si="468"/>
        <v>2.8289770090116745E-3</v>
      </c>
      <c r="AH238" s="13">
        <f t="shared" si="469"/>
        <v>7.3736709813588985E-2</v>
      </c>
      <c r="AI238" s="13">
        <f t="shared" si="470"/>
        <v>7.1737661593821569E-2</v>
      </c>
      <c r="AJ238" s="13">
        <f t="shared" si="471"/>
        <v>3.4896404409417034E-2</v>
      </c>
      <c r="AK238" s="13">
        <f t="shared" si="472"/>
        <v>1.1316780369382811E-2</v>
      </c>
      <c r="AL238" s="13">
        <f t="shared" si="473"/>
        <v>4.1687585253566742E-4</v>
      </c>
      <c r="AM238" s="13">
        <f t="shared" si="474"/>
        <v>5.6027769597623826E-5</v>
      </c>
      <c r="AN238" s="13">
        <f t="shared" si="475"/>
        <v>2.1805209534210879E-4</v>
      </c>
      <c r="AO238" s="13">
        <f t="shared" si="476"/>
        <v>4.2431384137323042E-4</v>
      </c>
      <c r="AP238" s="13">
        <f t="shared" si="477"/>
        <v>5.5045633536466893E-4</v>
      </c>
      <c r="AQ238" s="13">
        <f t="shared" si="478"/>
        <v>5.3557440436507705E-4</v>
      </c>
      <c r="AR238" s="13">
        <f t="shared" si="479"/>
        <v>5.7394553429333778E-2</v>
      </c>
      <c r="AS238" s="13">
        <f t="shared" si="480"/>
        <v>5.5838551267760363E-2</v>
      </c>
      <c r="AT238" s="13">
        <f t="shared" si="481"/>
        <v>2.716236664791918E-2</v>
      </c>
      <c r="AU238" s="13">
        <f t="shared" si="482"/>
        <v>8.8086593123100892E-3</v>
      </c>
      <c r="AV238" s="13">
        <f t="shared" si="483"/>
        <v>2.1424627652877402E-3</v>
      </c>
      <c r="AW238" s="13">
        <f t="shared" si="484"/>
        <v>4.3845459900788613E-5</v>
      </c>
      <c r="AX238" s="13">
        <f t="shared" si="485"/>
        <v>9.0848036331156841E-6</v>
      </c>
      <c r="AY238" s="13">
        <f t="shared" si="486"/>
        <v>3.5356761159674852E-5</v>
      </c>
      <c r="AZ238" s="13">
        <f t="shared" si="487"/>
        <v>6.8801738055485265E-5</v>
      </c>
      <c r="BA238" s="13">
        <f t="shared" si="488"/>
        <v>8.9255520098458047E-5</v>
      </c>
      <c r="BB238" s="13">
        <f t="shared" si="489"/>
        <v>8.6842441337982036E-5</v>
      </c>
      <c r="BC238" s="13">
        <f t="shared" si="490"/>
        <v>6.7595681335757635E-5</v>
      </c>
      <c r="BD238" s="13">
        <f t="shared" si="491"/>
        <v>3.7228570541507626E-2</v>
      </c>
      <c r="BE238" s="13">
        <f t="shared" si="492"/>
        <v>3.6219280760967788E-2</v>
      </c>
      <c r="BF238" s="13">
        <f t="shared" si="493"/>
        <v>1.7618676728121924E-2</v>
      </c>
      <c r="BG238" s="13">
        <f t="shared" si="494"/>
        <v>5.7136744689233968E-3</v>
      </c>
      <c r="BH238" s="13">
        <f t="shared" si="495"/>
        <v>1.389693297087371E-3</v>
      </c>
      <c r="BI238" s="13">
        <f t="shared" si="496"/>
        <v>2.7040356890804329E-4</v>
      </c>
      <c r="BJ238" s="14">
        <f t="shared" si="497"/>
        <v>4.8679663113601571E-2</v>
      </c>
      <c r="BK238" s="14">
        <f t="shared" si="498"/>
        <v>7.9403796724198131E-2</v>
      </c>
      <c r="BL238" s="14">
        <f t="shared" si="499"/>
        <v>0.69634590944064068</v>
      </c>
      <c r="BM238" s="14">
        <f t="shared" si="500"/>
        <v>0.76370786223079812</v>
      </c>
      <c r="BN238" s="14">
        <f t="shared" si="501"/>
        <v>0.13651561719323746</v>
      </c>
    </row>
    <row r="239" spans="1:66" x14ac:dyDescent="0.25">
      <c r="A239" t="s">
        <v>339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1.7513000000000001</v>
      </c>
      <c r="H239" s="10">
        <f>VLOOKUP(A239,away!$A$2:$E$405,3,FALSE)</f>
        <v>1.3068</v>
      </c>
      <c r="I239" s="10">
        <f>VLOOKUP(C239,away!$B$2:$E$405,3,FALSE)</f>
        <v>0.87450000000000006</v>
      </c>
      <c r="J239" s="10">
        <f>VLOOKUP(B239,home!$B$2:$E$405,4,FALSE)</f>
        <v>0.87570000000000003</v>
      </c>
      <c r="K239" s="12">
        <f t="shared" si="446"/>
        <v>1.751235832368</v>
      </c>
      <c r="L239" s="12">
        <f t="shared" si="447"/>
        <v>1.0007469826200002</v>
      </c>
      <c r="M239" s="13">
        <f t="shared" si="448"/>
        <v>6.3801229670298526E-2</v>
      </c>
      <c r="N239" s="13">
        <f t="shared" si="449"/>
        <v>0.11173099954776718</v>
      </c>
      <c r="O239" s="13">
        <f t="shared" si="450"/>
        <v>6.3848888079996877E-2</v>
      </c>
      <c r="P239" s="13">
        <f t="shared" si="451"/>
        <v>0.11181446066254461</v>
      </c>
      <c r="Q239" s="13">
        <f t="shared" si="452"/>
        <v>9.783366499717136E-2</v>
      </c>
      <c r="R239" s="13">
        <f t="shared" si="453"/>
        <v>3.1948291044849489E-2</v>
      </c>
      <c r="S239" s="13">
        <f t="shared" si="454"/>
        <v>4.8989939840752124E-2</v>
      </c>
      <c r="T239" s="13">
        <f t="shared" si="455"/>
        <v>9.7906745044575166E-2</v>
      </c>
      <c r="U239" s="13">
        <f t="shared" si="456"/>
        <v>5.5948992060662103E-2</v>
      </c>
      <c r="V239" s="13">
        <f t="shared" si="457"/>
        <v>9.5396693231487046E-3</v>
      </c>
      <c r="W239" s="13">
        <f t="shared" si="458"/>
        <v>5.7109939918311155E-2</v>
      </c>
      <c r="X239" s="13">
        <f t="shared" si="459"/>
        <v>5.7152600050859391E-2</v>
      </c>
      <c r="Y239" s="13">
        <f t="shared" si="460"/>
        <v>2.8597646024892599E-2</v>
      </c>
      <c r="Z239" s="13">
        <f t="shared" si="461"/>
        <v>1.0657385287666233E-2</v>
      </c>
      <c r="AA239" s="13">
        <f t="shared" si="462"/>
        <v>1.8663594995112651E-2</v>
      </c>
      <c r="AB239" s="13">
        <f t="shared" si="463"/>
        <v>1.6342178158122674E-2</v>
      </c>
      <c r="AC239" s="13">
        <f t="shared" si="464"/>
        <v>1.0449181247946463E-3</v>
      </c>
      <c r="AD239" s="13">
        <f t="shared" si="465"/>
        <v>2.5003243292332535E-2</v>
      </c>
      <c r="AE239" s="13">
        <f t="shared" si="466"/>
        <v>2.5021920280515544E-2</v>
      </c>
      <c r="AF239" s="13">
        <f t="shared" si="467"/>
        <v>1.2520305610042057E-2</v>
      </c>
      <c r="AG239" s="13">
        <f t="shared" si="468"/>
        <v>4.17655268690995E-3</v>
      </c>
      <c r="AH239" s="13">
        <f t="shared" si="469"/>
        <v>2.6663365423126905E-3</v>
      </c>
      <c r="AI239" s="13">
        <f t="shared" si="470"/>
        <v>4.6693840940501786E-3</v>
      </c>
      <c r="AJ239" s="13">
        <f t="shared" si="471"/>
        <v>4.0885963702949335E-3</v>
      </c>
      <c r="AK239" s="13">
        <f t="shared" si="472"/>
        <v>2.3866988225834103E-3</v>
      </c>
      <c r="AL239" s="13">
        <f t="shared" si="473"/>
        <v>7.3250598563194904E-5</v>
      </c>
      <c r="AM239" s="13">
        <f t="shared" si="474"/>
        <v>8.757315115789515E-3</v>
      </c>
      <c r="AN239" s="13">
        <f t="shared" si="475"/>
        <v>8.7638566779788749E-3</v>
      </c>
      <c r="AO239" s="13">
        <f t="shared" si="476"/>
        <v>4.385201563300749E-3</v>
      </c>
      <c r="AP239" s="13">
        <f t="shared" si="477"/>
        <v>1.4628257442179107E-3</v>
      </c>
      <c r="AQ239" s="13">
        <f t="shared" si="478"/>
        <v>3.6597961240623244E-4</v>
      </c>
      <c r="AR239" s="13">
        <f t="shared" si="479"/>
        <v>5.3366564987377416E-4</v>
      </c>
      <c r="AS239" s="13">
        <f t="shared" si="480"/>
        <v>9.3457440856290852E-4</v>
      </c>
      <c r="AT239" s="13">
        <f t="shared" si="481"/>
        <v>8.1833009614474834E-4</v>
      </c>
      <c r="AU239" s="13">
        <f t="shared" si="482"/>
        <v>4.7769632902461132E-4</v>
      </c>
      <c r="AV239" s="13">
        <f t="shared" si="483"/>
        <v>2.0913973209463836E-4</v>
      </c>
      <c r="AW239" s="13">
        <f t="shared" si="484"/>
        <v>3.5659693106742066E-6</v>
      </c>
      <c r="AX239" s="13">
        <f t="shared" si="485"/>
        <v>2.5560206710180874E-3</v>
      </c>
      <c r="AY239" s="13">
        <f t="shared" si="486"/>
        <v>2.5579299740356993E-3</v>
      </c>
      <c r="AZ239" s="13">
        <f t="shared" si="487"/>
        <v>1.2799203516347408E-3</v>
      </c>
      <c r="BA239" s="13">
        <f t="shared" si="488"/>
        <v>4.2695880996413213E-4</v>
      </c>
      <c r="BB239" s="13">
        <f t="shared" si="489"/>
        <v>1.068194351936578E-4</v>
      </c>
      <c r="BC239" s="13">
        <f t="shared" si="490"/>
        <v>2.137984549104515E-5</v>
      </c>
      <c r="BD239" s="13">
        <f t="shared" si="491"/>
        <v>8.9010714806520117E-5</v>
      </c>
      <c r="BE239" s="13">
        <f t="shared" si="492"/>
        <v>1.5587875323386691E-4</v>
      </c>
      <c r="BF239" s="13">
        <f t="shared" si="493"/>
        <v>1.364902290839985E-4</v>
      </c>
      <c r="BG239" s="13">
        <f t="shared" si="494"/>
        <v>7.9675526646671719E-5</v>
      </c>
      <c r="BH239" s="13">
        <f t="shared" si="495"/>
        <v>3.488265930661074E-5</v>
      </c>
      <c r="BI239" s="13">
        <f t="shared" si="496"/>
        <v>1.2217552581204364E-5</v>
      </c>
      <c r="BJ239" s="14">
        <f t="shared" si="497"/>
        <v>0.54773782525440762</v>
      </c>
      <c r="BK239" s="14">
        <f t="shared" si="498"/>
        <v>0.2378213981941375</v>
      </c>
      <c r="BL239" s="14">
        <f t="shared" si="499"/>
        <v>0.20404452181934457</v>
      </c>
      <c r="BM239" s="14">
        <f t="shared" si="500"/>
        <v>0.51672923254820302</v>
      </c>
      <c r="BN239" s="14">
        <f t="shared" si="501"/>
        <v>0.48097753400262805</v>
      </c>
    </row>
    <row r="240" spans="1:66" x14ac:dyDescent="0.25">
      <c r="A240" t="s">
        <v>339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0.75060000000000004</v>
      </c>
      <c r="H240" s="10">
        <f>VLOOKUP(A240,away!$A$2:$E$405,3,FALSE)</f>
        <v>1.3068</v>
      </c>
      <c r="I240" s="10">
        <f>VLOOKUP(C240,away!$B$2:$E$405,3,FALSE)</f>
        <v>1.2024999999999999</v>
      </c>
      <c r="J240" s="10">
        <f>VLOOKUP(B240,home!$B$2:$E$405,4,FALSE)</f>
        <v>0.75060000000000004</v>
      </c>
      <c r="K240" s="12">
        <f t="shared" si="446"/>
        <v>0.75057249801600001</v>
      </c>
      <c r="L240" s="12">
        <f t="shared" si="447"/>
        <v>1.1795131061999999</v>
      </c>
      <c r="M240" s="13">
        <f t="shared" si="448"/>
        <v>0.1451357737177025</v>
      </c>
      <c r="N240" s="13">
        <f t="shared" si="449"/>
        <v>0.10893492023078089</v>
      </c>
      <c r="O240" s="13">
        <f t="shared" si="450"/>
        <v>0.17118954727850758</v>
      </c>
      <c r="P240" s="13">
        <f t="shared" si="451"/>
        <v>0.12849016613505757</v>
      </c>
      <c r="Q240" s="13">
        <f t="shared" si="452"/>
        <v>4.0881777599395451E-2</v>
      </c>
      <c r="R240" s="13">
        <f t="shared" si="453"/>
        <v>0.10096015732972213</v>
      </c>
      <c r="S240" s="13">
        <f t="shared" si="454"/>
        <v>2.843841041135569E-2</v>
      </c>
      <c r="T240" s="13">
        <f t="shared" si="455"/>
        <v>4.8220592483240496E-2</v>
      </c>
      <c r="U240" s="13">
        <f t="shared" si="456"/>
        <v>7.5777917487057908E-2</v>
      </c>
      <c r="V240" s="13">
        <f t="shared" si="457"/>
        <v>2.7974235471396099E-3</v>
      </c>
      <c r="W240" s="13">
        <f t="shared" si="458"/>
        <v>1.0228245978704266E-2</v>
      </c>
      <c r="X240" s="13">
        <f t="shared" si="459"/>
        <v>1.2064350185319124E-2</v>
      </c>
      <c r="Y240" s="13">
        <f t="shared" si="460"/>
        <v>7.1150295806851546E-3</v>
      </c>
      <c r="Z240" s="13">
        <f t="shared" si="461"/>
        <v>3.9694609591473744E-2</v>
      </c>
      <c r="AA240" s="13">
        <f t="shared" si="462"/>
        <v>2.9793682278842323E-2</v>
      </c>
      <c r="AB240" s="13">
        <f t="shared" si="463"/>
        <v>1.1181159266562856E-2</v>
      </c>
      <c r="AC240" s="13">
        <f t="shared" si="464"/>
        <v>1.5478670726506451E-4</v>
      </c>
      <c r="AD240" s="13">
        <f t="shared" si="465"/>
        <v>1.9192600336395418E-3</v>
      </c>
      <c r="AE240" s="13">
        <f t="shared" si="466"/>
        <v>2.263792363883692E-3</v>
      </c>
      <c r="AF240" s="13">
        <f t="shared" si="467"/>
        <v>1.3350863814581473E-3</v>
      </c>
      <c r="AG240" s="13">
        <f t="shared" si="468"/>
        <v>5.2491729494633912E-4</v>
      </c>
      <c r="AH240" s="13">
        <f t="shared" si="469"/>
        <v>1.170507806465888E-2</v>
      </c>
      <c r="AI240" s="13">
        <f t="shared" si="470"/>
        <v>8.7855096824633015E-3</v>
      </c>
      <c r="AJ240" s="13">
        <f t="shared" si="471"/>
        <v>3.297080974355117E-3</v>
      </c>
      <c r="AK240" s="13">
        <f t="shared" si="472"/>
        <v>8.2489943436091586E-4</v>
      </c>
      <c r="AL240" s="13">
        <f t="shared" si="473"/>
        <v>5.4813694026039585E-6</v>
      </c>
      <c r="AM240" s="13">
        <f t="shared" si="474"/>
        <v>2.8810875955822071E-4</v>
      </c>
      <c r="AN240" s="13">
        <f t="shared" si="475"/>
        <v>3.398280579099458E-4</v>
      </c>
      <c r="AO240" s="13">
        <f t="shared" si="476"/>
        <v>2.0041582407963684E-4</v>
      </c>
      <c r="AP240" s="13">
        <f t="shared" si="477"/>
        <v>7.8797697063935068E-5</v>
      </c>
      <c r="AQ240" s="13">
        <f t="shared" si="478"/>
        <v>2.3235729106322169E-5</v>
      </c>
      <c r="AR240" s="13">
        <f t="shared" si="479"/>
        <v>2.7612585972718539E-3</v>
      </c>
      <c r="AS240" s="13">
        <f t="shared" si="480"/>
        <v>2.0725247630224912E-3</v>
      </c>
      <c r="AT240" s="13">
        <f t="shared" si="481"/>
        <v>7.7779004429090481E-4</v>
      </c>
      <c r="AU240" s="13">
        <f t="shared" si="482"/>
        <v>1.9459593882513324E-4</v>
      </c>
      <c r="AV240" s="13">
        <f t="shared" si="483"/>
        <v>3.6514589976937241E-5</v>
      </c>
      <c r="AW240" s="13">
        <f t="shared" si="484"/>
        <v>1.3479754683556434E-7</v>
      </c>
      <c r="AX240" s="13">
        <f t="shared" si="485"/>
        <v>3.6041085226984123E-5</v>
      </c>
      <c r="AY240" s="13">
        <f t="shared" si="486"/>
        <v>4.2510932386898969E-5</v>
      </c>
      <c r="AZ240" s="13">
        <f t="shared" si="487"/>
        <v>2.5071100953564696E-5</v>
      </c>
      <c r="BA240" s="13">
        <f t="shared" si="488"/>
        <v>9.8572307205309583E-6</v>
      </c>
      <c r="BB240" s="13">
        <f t="shared" si="489"/>
        <v>2.9066832064258838E-6</v>
      </c>
      <c r="BC240" s="13">
        <f t="shared" si="490"/>
        <v>6.8569418751015348E-7</v>
      </c>
      <c r="BD240" s="13">
        <f t="shared" si="491"/>
        <v>5.4282345084826291E-4</v>
      </c>
      <c r="BE240" s="13">
        <f t="shared" si="492"/>
        <v>4.0742835348484609E-4</v>
      </c>
      <c r="BF240" s="13">
        <f t="shared" si="493"/>
        <v>1.5290225851883338E-4</v>
      </c>
      <c r="BG240" s="13">
        <f t="shared" si="494"/>
        <v>3.8254743376256334E-5</v>
      </c>
      <c r="BH240" s="13">
        <f t="shared" si="495"/>
        <v>7.1782395742194357E-6</v>
      </c>
      <c r="BI240" s="13">
        <f t="shared" si="496"/>
        <v>1.0775578417158385E-6</v>
      </c>
      <c r="BJ240" s="14">
        <f t="shared" si="497"/>
        <v>0.23453543092645304</v>
      </c>
      <c r="BK240" s="14">
        <f t="shared" si="498"/>
        <v>0.30506455282030992</v>
      </c>
      <c r="BL240" s="14">
        <f t="shared" si="499"/>
        <v>0.42050738033356255</v>
      </c>
      <c r="BM240" s="14">
        <f t="shared" si="500"/>
        <v>0.30416725524579302</v>
      </c>
      <c r="BN240" s="14">
        <f t="shared" si="501"/>
        <v>0.69559234229116607</v>
      </c>
    </row>
    <row r="241" spans="1:66" x14ac:dyDescent="0.25">
      <c r="A241" t="s">
        <v>339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1.1257999999999999</v>
      </c>
      <c r="H241" s="10">
        <f>VLOOKUP(A241,away!$A$2:$E$405,3,FALSE)</f>
        <v>1.3068</v>
      </c>
      <c r="I241" s="10">
        <f>VLOOKUP(C241,away!$B$2:$E$405,3,FALSE)</f>
        <v>0.87450000000000006</v>
      </c>
      <c r="J241" s="10">
        <f>VLOOKUP(B241,home!$B$2:$E$405,4,FALSE)</f>
        <v>0.72970000000000002</v>
      </c>
      <c r="K241" s="12">
        <f t="shared" si="446"/>
        <v>1.3134832888319998</v>
      </c>
      <c r="L241" s="12">
        <f t="shared" si="447"/>
        <v>0.83389867902000003</v>
      </c>
      <c r="M241" s="13">
        <f t="shared" si="448"/>
        <v>0.1167895165884647</v>
      </c>
      <c r="N241" s="13">
        <f t="shared" si="449"/>
        <v>0.153401078349716</v>
      </c>
      <c r="O241" s="13">
        <f t="shared" si="450"/>
        <v>9.7390623606505092E-2</v>
      </c>
      <c r="P241" s="13">
        <f t="shared" si="451"/>
        <v>0.12792095659607169</v>
      </c>
      <c r="Q241" s="13">
        <f t="shared" si="452"/>
        <v>0.10074487645058018</v>
      </c>
      <c r="R241" s="13">
        <f t="shared" si="453"/>
        <v>4.0606956187199311E-2</v>
      </c>
      <c r="S241" s="13">
        <f t="shared" si="454"/>
        <v>3.5028339046293988E-2</v>
      </c>
      <c r="T241" s="13">
        <f t="shared" si="455"/>
        <v>8.4011019390171915E-2</v>
      </c>
      <c r="U241" s="13">
        <f t="shared" si="456"/>
        <v>5.3336558362219476E-2</v>
      </c>
      <c r="V241" s="13">
        <f t="shared" si="457"/>
        <v>4.2629954864897056E-3</v>
      </c>
      <c r="W241" s="13">
        <f t="shared" si="458"/>
        <v>4.4108903884427182E-2</v>
      </c>
      <c r="X241" s="13">
        <f t="shared" si="459"/>
        <v>3.6782356682243972E-2</v>
      </c>
      <c r="Y241" s="13">
        <f t="shared" si="460"/>
        <v>1.533637932428286E-2</v>
      </c>
      <c r="Z241" s="13">
        <f t="shared" si="461"/>
        <v>1.1287362374509507E-2</v>
      </c>
      <c r="AA241" s="13">
        <f t="shared" si="462"/>
        <v>1.4825761853909318E-2</v>
      </c>
      <c r="AB241" s="13">
        <f t="shared" si="463"/>
        <v>9.7366952196564147E-3</v>
      </c>
      <c r="AC241" s="13">
        <f t="shared" si="464"/>
        <v>2.9183187654916273E-4</v>
      </c>
      <c r="AD241" s="13">
        <f t="shared" si="465"/>
        <v>1.4484077035223005E-2</v>
      </c>
      <c r="AE241" s="13">
        <f t="shared" si="466"/>
        <v>1.2078252706496382E-2</v>
      </c>
      <c r="AF241" s="13">
        <f t="shared" si="467"/>
        <v>5.0360194884085359E-3</v>
      </c>
      <c r="AG241" s="13">
        <f t="shared" si="468"/>
        <v>1.3998433329676181E-3</v>
      </c>
      <c r="AH241" s="13">
        <f t="shared" si="469"/>
        <v>2.3531291434308824E-3</v>
      </c>
      <c r="AI241" s="13">
        <f t="shared" si="470"/>
        <v>3.0907958063600216E-3</v>
      </c>
      <c r="AJ241" s="13">
        <f t="shared" si="471"/>
        <v>2.0298543204229583E-3</v>
      </c>
      <c r="AK241" s="13">
        <f t="shared" si="472"/>
        <v>8.8872657621299697E-4</v>
      </c>
      <c r="AL241" s="13">
        <f t="shared" si="473"/>
        <v>1.278587801504191E-5</v>
      </c>
      <c r="AM241" s="13">
        <f t="shared" si="474"/>
        <v>3.8049186279841478E-3</v>
      </c>
      <c r="AN241" s="13">
        <f t="shared" si="475"/>
        <v>3.1729166176545712E-3</v>
      </c>
      <c r="AO241" s="13">
        <f t="shared" si="476"/>
        <v>1.3229454880513767E-3</v>
      </c>
      <c r="AP241" s="13">
        <f t="shared" si="477"/>
        <v>3.6773416496717077E-4</v>
      </c>
      <c r="AQ241" s="13">
        <f t="shared" si="478"/>
        <v>7.6663258599161623E-5</v>
      </c>
      <c r="AR241" s="13">
        <f t="shared" si="479"/>
        <v>3.9245425685409548E-4</v>
      </c>
      <c r="AS241" s="13">
        <f t="shared" si="480"/>
        <v>5.1548210800883576E-4</v>
      </c>
      <c r="AT241" s="13">
        <f t="shared" si="481"/>
        <v>3.3853856728074906E-4</v>
      </c>
      <c r="AU241" s="13">
        <f t="shared" si="482"/>
        <v>1.4822158358279716E-4</v>
      </c>
      <c r="AV241" s="13">
        <f t="shared" si="483"/>
        <v>4.8671643270054914E-5</v>
      </c>
      <c r="AW241" s="13">
        <f t="shared" si="484"/>
        <v>3.8901459327614359E-7</v>
      </c>
      <c r="AX241" s="13">
        <f t="shared" si="485"/>
        <v>8.3294950553712728E-4</v>
      </c>
      <c r="AY241" s="13">
        <f t="shared" si="486"/>
        <v>6.9459549235777261E-4</v>
      </c>
      <c r="AZ241" s="13">
        <f t="shared" si="487"/>
        <v>2.8961113176519652E-4</v>
      </c>
      <c r="BA241" s="13">
        <f t="shared" si="488"/>
        <v>8.0502113402828194E-5</v>
      </c>
      <c r="BB241" s="13">
        <f t="shared" si="489"/>
        <v>1.6782651506234168E-5</v>
      </c>
      <c r="BC241" s="13">
        <f t="shared" si="490"/>
        <v>2.7990061843003378E-6</v>
      </c>
      <c r="BD241" s="13">
        <f t="shared" si="491"/>
        <v>5.4544514394400988E-5</v>
      </c>
      <c r="BE241" s="13">
        <f t="shared" si="492"/>
        <v>7.1643308154502165E-5</v>
      </c>
      <c r="BF241" s="13">
        <f t="shared" si="493"/>
        <v>4.7051144008789987E-5</v>
      </c>
      <c r="BG241" s="13">
        <f t="shared" si="494"/>
        <v>2.0600297125324506E-5</v>
      </c>
      <c r="BH241" s="13">
        <f t="shared" si="495"/>
        <v>6.7645365047719092E-6</v>
      </c>
      <c r="BI241" s="13">
        <f t="shared" si="496"/>
        <v>1.7770211311423841E-6</v>
      </c>
      <c r="BJ241" s="14">
        <f t="shared" si="497"/>
        <v>0.47804522470252753</v>
      </c>
      <c r="BK241" s="14">
        <f t="shared" si="498"/>
        <v>0.28500102096424218</v>
      </c>
      <c r="BL241" s="14">
        <f t="shared" si="499"/>
        <v>0.22590485005623201</v>
      </c>
      <c r="BM241" s="14">
        <f t="shared" si="500"/>
        <v>0.36269024384120946</v>
      </c>
      <c r="BN241" s="14">
        <f t="shared" si="501"/>
        <v>0.63685400777853696</v>
      </c>
    </row>
    <row r="242" spans="1:66" x14ac:dyDescent="0.25">
      <c r="A242" t="s">
        <v>339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1.3134999999999999</v>
      </c>
      <c r="H242" s="10">
        <f>VLOOKUP(A242,away!$A$2:$E$405,3,FALSE)</f>
        <v>1.3068</v>
      </c>
      <c r="I242" s="10">
        <f>VLOOKUP(C242,away!$B$2:$E$405,3,FALSE)</f>
        <v>1.4029</v>
      </c>
      <c r="J242" s="10">
        <f>VLOOKUP(B242,home!$B$2:$E$405,4,FALSE)</f>
        <v>1.0216000000000001</v>
      </c>
      <c r="K242" s="12">
        <f t="shared" si="446"/>
        <v>1.3134518733599998</v>
      </c>
      <c r="L242" s="12">
        <f t="shared" si="447"/>
        <v>1.8729092099519999</v>
      </c>
      <c r="M242" s="13">
        <f t="shared" si="448"/>
        <v>4.1321964871336506E-2</v>
      </c>
      <c r="N242" s="13">
        <f t="shared" si="449"/>
        <v>5.4274412171173042E-2</v>
      </c>
      <c r="O242" s="13">
        <f t="shared" si="450"/>
        <v>7.7392288580839158E-2</v>
      </c>
      <c r="P242" s="13">
        <f t="shared" si="451"/>
        <v>0.10165104642012092</v>
      </c>
      <c r="Q242" s="13">
        <f t="shared" si="452"/>
        <v>3.5643414170870011E-2</v>
      </c>
      <c r="R242" s="13">
        <f t="shared" si="453"/>
        <v>7.2474365031158325E-2</v>
      </c>
      <c r="S242" s="13">
        <f t="shared" si="454"/>
        <v>6.2514786448799459E-2</v>
      </c>
      <c r="T242" s="13">
        <f t="shared" si="455"/>
        <v>6.6756878674756076E-2</v>
      </c>
      <c r="U242" s="13">
        <f t="shared" si="456"/>
        <v>9.5191590520751365E-2</v>
      </c>
      <c r="V242" s="13">
        <f t="shared" si="457"/>
        <v>1.7087209023732858E-2</v>
      </c>
      <c r="W242" s="13">
        <f t="shared" si="458"/>
        <v>1.5605303038558525E-2</v>
      </c>
      <c r="X242" s="13">
        <f t="shared" si="459"/>
        <v>2.9227315785008194E-2</v>
      </c>
      <c r="Y242" s="13">
        <f t="shared" si="460"/>
        <v>2.7370054457958655E-2</v>
      </c>
      <c r="Z242" s="13">
        <f t="shared" si="461"/>
        <v>4.5245968584093202E-2</v>
      </c>
      <c r="AA242" s="13">
        <f t="shared" si="462"/>
        <v>5.9428402198764919E-2</v>
      </c>
      <c r="AB242" s="13">
        <f t="shared" si="463"/>
        <v>3.902817309937967E-2</v>
      </c>
      <c r="AC242" s="13">
        <f t="shared" si="464"/>
        <v>2.6271328745348186E-3</v>
      </c>
      <c r="AD242" s="13">
        <f t="shared" si="465"/>
        <v>5.1242036275862962E-3</v>
      </c>
      <c r="AE242" s="13">
        <f t="shared" si="466"/>
        <v>9.5971681677758224E-3</v>
      </c>
      <c r="AF242" s="13">
        <f t="shared" si="467"/>
        <v>8.9873123254427499E-3</v>
      </c>
      <c r="AG242" s="13">
        <f t="shared" si="468"/>
        <v>5.6108066756789515E-3</v>
      </c>
      <c r="AH242" s="13">
        <f t="shared" si="469"/>
        <v>2.1185397818586756E-2</v>
      </c>
      <c r="AI242" s="13">
        <f t="shared" si="470"/>
        <v>2.7826000452699631E-2</v>
      </c>
      <c r="AJ242" s="13">
        <f t="shared" si="471"/>
        <v>1.8274056211357272E-2</v>
      </c>
      <c r="AK242" s="13">
        <f t="shared" si="472"/>
        <v>8.0006977882310492E-3</v>
      </c>
      <c r="AL242" s="13">
        <f t="shared" si="473"/>
        <v>2.5850736441277746E-4</v>
      </c>
      <c r="AM242" s="13">
        <f t="shared" si="474"/>
        <v>1.3460789708262654E-3</v>
      </c>
      <c r="AN242" s="13">
        <f t="shared" si="475"/>
        <v>2.5210837017832222E-3</v>
      </c>
      <c r="AO242" s="13">
        <f t="shared" si="476"/>
        <v>2.3608804420648388E-3</v>
      </c>
      <c r="AP242" s="13">
        <f t="shared" si="477"/>
        <v>1.4739049078462622E-3</v>
      </c>
      <c r="AQ242" s="13">
        <f t="shared" si="478"/>
        <v>6.901225191246797E-4</v>
      </c>
      <c r="AR242" s="13">
        <f t="shared" si="479"/>
        <v>7.9356653381856251E-3</v>
      </c>
      <c r="AS242" s="13">
        <f t="shared" si="480"/>
        <v>1.0423114504797928E-2</v>
      </c>
      <c r="AT242" s="13">
        <f t="shared" si="481"/>
        <v>6.8451296362863146E-3</v>
      </c>
      <c r="AU242" s="13">
        <f t="shared" si="482"/>
        <v>2.996916114724104E-3</v>
      </c>
      <c r="AV242" s="13">
        <f t="shared" si="483"/>
        <v>9.8407627129678621E-4</v>
      </c>
      <c r="AW242" s="13">
        <f t="shared" si="484"/>
        <v>1.7664498356373444E-5</v>
      </c>
      <c r="AX242" s="13">
        <f t="shared" si="485"/>
        <v>2.9466832432037681E-4</v>
      </c>
      <c r="AY242" s="13">
        <f t="shared" si="486"/>
        <v>5.5188701850075663E-4</v>
      </c>
      <c r="AZ242" s="13">
        <f t="shared" si="487"/>
        <v>5.1681713990150838E-4</v>
      </c>
      <c r="BA242" s="13">
        <f t="shared" si="488"/>
        <v>3.2265052706086219E-4</v>
      </c>
      <c r="BB242" s="13">
        <f t="shared" si="489"/>
        <v>1.5107378593203898E-4</v>
      </c>
      <c r="BC242" s="13">
        <f t="shared" si="490"/>
        <v>5.6589497010886511E-5</v>
      </c>
      <c r="BD242" s="13">
        <f t="shared" si="491"/>
        <v>2.477130116497455E-3</v>
      </c>
      <c r="BE242" s="13">
        <f t="shared" si="492"/>
        <v>3.253591192070057E-3</v>
      </c>
      <c r="BF242" s="13">
        <f t="shared" si="493"/>
        <v>2.1367177231860061E-3</v>
      </c>
      <c r="BG242" s="13">
        <f t="shared" si="494"/>
        <v>9.3549196545339105E-4</v>
      </c>
      <c r="BH242" s="13">
        <f t="shared" si="495"/>
        <v>3.0718091863449605E-4</v>
      </c>
      <c r="BI242" s="13">
        <f t="shared" si="496"/>
        <v>8.0693470608184903E-5</v>
      </c>
      <c r="BJ242" s="14">
        <f t="shared" si="497"/>
        <v>0.26848262592917999</v>
      </c>
      <c r="BK242" s="14">
        <f t="shared" si="498"/>
        <v>0.22601253402143809</v>
      </c>
      <c r="BL242" s="14">
        <f t="shared" si="499"/>
        <v>0.4571766789535085</v>
      </c>
      <c r="BM242" s="14">
        <f t="shared" si="500"/>
        <v>0.61362609372257748</v>
      </c>
      <c r="BN242" s="14">
        <f t="shared" si="501"/>
        <v>0.38275749124549796</v>
      </c>
    </row>
    <row r="243" spans="1:66" x14ac:dyDescent="0.25">
      <c r="A243" t="s">
        <v>351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0.84789999999999999</v>
      </c>
      <c r="H243" s="10">
        <f>VLOOKUP(A243,away!$A$2:$E$405,3,FALSE)</f>
        <v>1.599</v>
      </c>
      <c r="I243" s="10">
        <f>VLOOKUP(C243,away!$B$2:$E$405,3,FALSE)</f>
        <v>0.69899999999999995</v>
      </c>
      <c r="J243" s="10">
        <f>VLOOKUP(B243,home!$B$2:$E$405,4,FALSE)</f>
        <v>0</v>
      </c>
      <c r="K243" s="12">
        <f t="shared" si="446"/>
        <v>3.3916495173599994</v>
      </c>
      <c r="L243" s="12">
        <f t="shared" si="447"/>
        <v>0</v>
      </c>
      <c r="M243" s="13">
        <f t="shared" si="448"/>
        <v>3.3653119685735464E-2</v>
      </c>
      <c r="N243" s="13">
        <f t="shared" si="449"/>
        <v>0.11413958713978299</v>
      </c>
      <c r="O243" s="13">
        <f t="shared" si="450"/>
        <v>0</v>
      </c>
      <c r="P243" s="13">
        <f t="shared" si="451"/>
        <v>0</v>
      </c>
      <c r="Q243" s="13">
        <f t="shared" si="452"/>
        <v>0.19356073781715732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0.21883006099913566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0.18554871769289441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0.12586324376197444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7.1147334993110739E-2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0.90908968240405552</v>
      </c>
      <c r="BK243" s="14">
        <f t="shared" si="498"/>
        <v>3.3653119685735464E-2</v>
      </c>
      <c r="BL243" s="14">
        <f t="shared" si="499"/>
        <v>0</v>
      </c>
      <c r="BM243" s="14">
        <f t="shared" si="500"/>
        <v>0.6013893574471153</v>
      </c>
      <c r="BN243" s="14">
        <f t="shared" si="501"/>
        <v>0.34135344464267581</v>
      </c>
    </row>
    <row r="244" spans="1:66" x14ac:dyDescent="0.25">
      <c r="A244" t="s">
        <v>351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1.1583000000000001</v>
      </c>
      <c r="H244" s="10">
        <f>VLOOKUP(A244,away!$A$2:$E$405,3,FALSE)</f>
        <v>1.599</v>
      </c>
      <c r="I244" s="10">
        <f>VLOOKUP(C244,away!$B$2:$E$405,3,FALSE)</f>
        <v>0.58630000000000004</v>
      </c>
      <c r="J244" s="10">
        <f>VLOOKUP(B244,home!$B$2:$E$405,4,FALSE)</f>
        <v>1.2012</v>
      </c>
      <c r="K244" s="12">
        <f t="shared" si="446"/>
        <v>1.4478035328900001</v>
      </c>
      <c r="L244" s="12">
        <f t="shared" si="447"/>
        <v>1.1261174324400001</v>
      </c>
      <c r="M244" s="13">
        <f t="shared" si="448"/>
        <v>7.6236039763163455E-2</v>
      </c>
      <c r="N244" s="13">
        <f t="shared" si="449"/>
        <v>0.1103748077026506</v>
      </c>
      <c r="O244" s="13">
        <f t="shared" si="450"/>
        <v>8.5850733357487372E-2</v>
      </c>
      <c r="P244" s="13">
        <f t="shared" si="451"/>
        <v>0.12429499505616762</v>
      </c>
      <c r="Q244" s="13">
        <f t="shared" si="452"/>
        <v>7.9900518266975973E-2</v>
      </c>
      <c r="R244" s="13">
        <f t="shared" si="453"/>
        <v>4.8339003710812393E-2</v>
      </c>
      <c r="S244" s="13">
        <f t="shared" si="454"/>
        <v>5.0662540459891756E-2</v>
      </c>
      <c r="T244" s="13">
        <f t="shared" si="455"/>
        <v>8.99773664814323E-2</v>
      </c>
      <c r="U244" s="13">
        <f t="shared" si="456"/>
        <v>6.9985380348897022E-2</v>
      </c>
      <c r="V244" s="13">
        <f t="shared" si="457"/>
        <v>9.1777826333958503E-3</v>
      </c>
      <c r="W244" s="13">
        <f t="shared" si="458"/>
        <v>3.8560084208889921E-2</v>
      </c>
      <c r="X244" s="13">
        <f t="shared" si="459"/>
        <v>4.3423183023985304E-2</v>
      </c>
      <c r="Y244" s="13">
        <f t="shared" si="460"/>
        <v>2.4449801687671274E-2</v>
      </c>
      <c r="Z244" s="13">
        <f t="shared" si="461"/>
        <v>1.8145131581842562E-2</v>
      </c>
      <c r="AA244" s="13">
        <f t="shared" si="462"/>
        <v>2.6270585608945577E-2</v>
      </c>
      <c r="AB244" s="13">
        <f t="shared" si="463"/>
        <v>1.9017323327860304E-2</v>
      </c>
      <c r="AC244" s="13">
        <f t="shared" si="464"/>
        <v>9.3521421314348514E-4</v>
      </c>
      <c r="AD244" s="13">
        <f t="shared" si="465"/>
        <v>1.3956856536541678E-2</v>
      </c>
      <c r="AE244" s="13">
        <f t="shared" si="466"/>
        <v>1.5717059447863745E-2</v>
      </c>
      <c r="AF244" s="13">
        <f t="shared" si="467"/>
        <v>8.8496273154675866E-3</v>
      </c>
      <c r="AG244" s="13">
        <f t="shared" si="468"/>
        <v>3.3219065301817491E-3</v>
      </c>
      <c r="AH244" s="13">
        <f t="shared" si="469"/>
        <v>5.108387247057625E-3</v>
      </c>
      <c r="AI244" s="13">
        <f t="shared" si="470"/>
        <v>7.3959411036602519E-3</v>
      </c>
      <c r="AJ244" s="13">
        <f t="shared" si="471"/>
        <v>5.3539348294628407E-3</v>
      </c>
      <c r="AK244" s="13">
        <f t="shared" si="472"/>
        <v>2.5838152536530388E-3</v>
      </c>
      <c r="AL244" s="13">
        <f t="shared" si="473"/>
        <v>6.0990810309794914E-5</v>
      </c>
      <c r="AM244" s="13">
        <f t="shared" si="474"/>
        <v>4.0413572403287835E-3</v>
      </c>
      <c r="AN244" s="13">
        <f t="shared" si="475"/>
        <v>4.551042839051854E-3</v>
      </c>
      <c r="AO244" s="13">
        <f t="shared" si="476"/>
        <v>2.5625043384187619E-3</v>
      </c>
      <c r="AP244" s="13">
        <f t="shared" si="477"/>
        <v>9.6189360206549892E-4</v>
      </c>
      <c r="AQ244" s="13">
        <f t="shared" si="478"/>
        <v>2.7080128835961568E-4</v>
      </c>
      <c r="AR244" s="13">
        <f t="shared" si="479"/>
        <v>1.1505287861131549E-3</v>
      </c>
      <c r="AS244" s="13">
        <f t="shared" si="480"/>
        <v>1.665739641226269E-3</v>
      </c>
      <c r="AT244" s="13">
        <f t="shared" si="481"/>
        <v>1.2058318687211569E-3</v>
      </c>
      <c r="AU244" s="13">
        <f t="shared" si="482"/>
        <v>5.8193587986861374E-4</v>
      </c>
      <c r="AV244" s="13">
        <f t="shared" si="483"/>
        <v>2.1063220569730734E-4</v>
      </c>
      <c r="AW244" s="13">
        <f t="shared" si="484"/>
        <v>2.7622006051054831E-6</v>
      </c>
      <c r="AX244" s="13">
        <f t="shared" si="485"/>
        <v>9.7518188170309886E-4</v>
      </c>
      <c r="AY244" s="13">
        <f t="shared" si="486"/>
        <v>1.0981693167855014E-3</v>
      </c>
      <c r="AZ244" s="13">
        <f t="shared" si="487"/>
        <v>6.1833380570143926E-4</v>
      </c>
      <c r="BA244" s="13">
        <f t="shared" si="488"/>
        <v>2.3210549255578617E-4</v>
      </c>
      <c r="BB244" s="13">
        <f t="shared" si="489"/>
        <v>6.5344510333035857E-5</v>
      </c>
      <c r="BC244" s="13">
        <f t="shared" si="490"/>
        <v>1.4717118440057485E-5</v>
      </c>
      <c r="BD244" s="13">
        <f t="shared" si="491"/>
        <v>2.1593842042767579E-4</v>
      </c>
      <c r="BE244" s="13">
        <f t="shared" si="492"/>
        <v>3.1263640798187521E-4</v>
      </c>
      <c r="BF244" s="13">
        <f t="shared" si="493"/>
        <v>2.2631804799309922E-4</v>
      </c>
      <c r="BG244" s="13">
        <f t="shared" si="494"/>
        <v>1.092213564803925E-4</v>
      </c>
      <c r="BH244" s="13">
        <f t="shared" si="495"/>
        <v>3.9532766444837583E-5</v>
      </c>
      <c r="BI244" s="13">
        <f t="shared" si="496"/>
        <v>1.1447135784750213E-5</v>
      </c>
      <c r="BJ244" s="14">
        <f t="shared" si="497"/>
        <v>0.44392266263540348</v>
      </c>
      <c r="BK244" s="14">
        <f t="shared" si="498"/>
        <v>0.26246573225285746</v>
      </c>
      <c r="BL244" s="14">
        <f t="shared" si="499"/>
        <v>0.27563486730457554</v>
      </c>
      <c r="BM244" s="14">
        <f t="shared" si="500"/>
        <v>0.47407688880124121</v>
      </c>
      <c r="BN244" s="14">
        <f t="shared" si="501"/>
        <v>0.52499609785725732</v>
      </c>
    </row>
    <row r="245" spans="1:66" x14ac:dyDescent="0.25">
      <c r="A245" t="s">
        <v>351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0.85799999999999998</v>
      </c>
      <c r="H245" s="10">
        <f>VLOOKUP(A245,away!$A$2:$E$405,3,FALSE)</f>
        <v>1.599</v>
      </c>
      <c r="I245" s="10">
        <f>VLOOKUP(C245,away!$B$2:$E$405,3,FALSE)</f>
        <v>0.66449999999999998</v>
      </c>
      <c r="J245" s="10">
        <f>VLOOKUP(B245,home!$B$2:$E$405,4,FALSE)</f>
        <v>0.72929999999999995</v>
      </c>
      <c r="K245" s="12">
        <f t="shared" si="446"/>
        <v>1.7160250535999997</v>
      </c>
      <c r="L245" s="12">
        <f t="shared" si="447"/>
        <v>0.77490714014999984</v>
      </c>
      <c r="M245" s="13">
        <f t="shared" si="448"/>
        <v>8.2832714435093963E-2</v>
      </c>
      <c r="N245" s="13">
        <f t="shared" si="449"/>
        <v>0.14214301322831557</v>
      </c>
      <c r="O245" s="13">
        <f t="shared" si="450"/>
        <v>6.4187661853760264E-2</v>
      </c>
      <c r="P245" s="13">
        <f t="shared" si="451"/>
        <v>0.11014763587305762</v>
      </c>
      <c r="Q245" s="13">
        <f t="shared" si="452"/>
        <v>0.12196048594699287</v>
      </c>
      <c r="R245" s="13">
        <f t="shared" si="453"/>
        <v>2.4869738740006298E-2</v>
      </c>
      <c r="S245" s="13">
        <f t="shared" si="454"/>
        <v>3.6617481906651969E-2</v>
      </c>
      <c r="T245" s="13">
        <f t="shared" si="455"/>
        <v>9.4508051376488489E-2</v>
      </c>
      <c r="U245" s="13">
        <f t="shared" si="456"/>
        <v>4.2677094754337293E-2</v>
      </c>
      <c r="V245" s="13">
        <f t="shared" si="457"/>
        <v>5.4102739092195184E-3</v>
      </c>
      <c r="W245" s="13">
        <f t="shared" si="458"/>
        <v>6.9762416478090145E-2</v>
      </c>
      <c r="X245" s="13">
        <f t="shared" si="459"/>
        <v>5.4059394642990061E-2</v>
      </c>
      <c r="Y245" s="13">
        <f t="shared" si="460"/>
        <v>2.0945505450519823E-2</v>
      </c>
      <c r="Z245" s="13">
        <f t="shared" si="461"/>
        <v>6.4239127077653155E-3</v>
      </c>
      <c r="AA245" s="13">
        <f t="shared" si="462"/>
        <v>1.1023595148664696E-2</v>
      </c>
      <c r="AB245" s="13">
        <f t="shared" si="463"/>
        <v>9.4583827279260176E-3</v>
      </c>
      <c r="AC245" s="13">
        <f t="shared" si="464"/>
        <v>4.4964788715300781E-4</v>
      </c>
      <c r="AD245" s="13">
        <f t="shared" si="465"/>
        <v>2.9928513619020033E-2</v>
      </c>
      <c r="AE245" s="13">
        <f t="shared" si="466"/>
        <v>2.3191818897455137E-2</v>
      </c>
      <c r="AF245" s="13">
        <f t="shared" si="467"/>
        <v>8.9857530283518391E-3</v>
      </c>
      <c r="AG245" s="13">
        <f t="shared" si="468"/>
        <v>2.3210413937647754E-3</v>
      </c>
      <c r="AH245" s="13">
        <f t="shared" si="469"/>
        <v>1.2444839562369152E-3</v>
      </c>
      <c r="AI245" s="13">
        <f t="shared" si="470"/>
        <v>2.1355656477057921E-3</v>
      </c>
      <c r="AJ245" s="13">
        <f t="shared" si="471"/>
        <v>1.8323420775353254E-3</v>
      </c>
      <c r="AK245" s="13">
        <f t="shared" si="472"/>
        <v>1.0481149706053638E-3</v>
      </c>
      <c r="AL245" s="13">
        <f t="shared" si="473"/>
        <v>2.3916952176680434E-5</v>
      </c>
      <c r="AM245" s="13">
        <f t="shared" si="474"/>
        <v>1.0271615837449436E-2</v>
      </c>
      <c r="AN245" s="13">
        <f t="shared" si="475"/>
        <v>7.9595484533173892E-3</v>
      </c>
      <c r="AO245" s="13">
        <f t="shared" si="476"/>
        <v>3.0839554644227652E-3</v>
      </c>
      <c r="AP245" s="13">
        <f t="shared" si="477"/>
        <v>7.9659303642860347E-4</v>
      </c>
      <c r="AQ245" s="13">
        <f t="shared" si="478"/>
        <v>1.543214079305734E-4</v>
      </c>
      <c r="AR245" s="13">
        <f t="shared" si="479"/>
        <v>1.9287190069802119E-4</v>
      </c>
      <c r="AS245" s="13">
        <f t="shared" si="480"/>
        <v>3.3097301373325561E-4</v>
      </c>
      <c r="AT245" s="13">
        <f t="shared" si="481"/>
        <v>2.8397899181588175E-4</v>
      </c>
      <c r="AU245" s="13">
        <f t="shared" si="482"/>
        <v>1.6243835488404079E-4</v>
      </c>
      <c r="AV245" s="13">
        <f t="shared" si="483"/>
        <v>6.9687071661645448E-5</v>
      </c>
      <c r="AW245" s="13">
        <f t="shared" si="484"/>
        <v>8.8343910894401724E-7</v>
      </c>
      <c r="AX245" s="13">
        <f t="shared" si="485"/>
        <v>2.9377250196696313E-3</v>
      </c>
      <c r="AY245" s="13">
        <f t="shared" si="486"/>
        <v>2.2764640935392963E-3</v>
      </c>
      <c r="AZ245" s="13">
        <f t="shared" si="487"/>
        <v>8.8202414018934865E-4</v>
      </c>
      <c r="BA245" s="13">
        <f t="shared" si="488"/>
        <v>2.2782893467246365E-4</v>
      </c>
      <c r="BB245" s="13">
        <f t="shared" si="489"/>
        <v>4.4136567052614973E-5</v>
      </c>
      <c r="BC245" s="13">
        <f t="shared" si="490"/>
        <v>6.8403481901561176E-6</v>
      </c>
      <c r="BD245" s="13">
        <f t="shared" si="491"/>
        <v>2.4909635497533054E-5</v>
      </c>
      <c r="BE245" s="13">
        <f t="shared" si="492"/>
        <v>4.2745558589810608E-5</v>
      </c>
      <c r="BF245" s="13">
        <f t="shared" si="493"/>
        <v>3.6676224735120845E-5</v>
      </c>
      <c r="BG245" s="13">
        <f t="shared" si="494"/>
        <v>2.0979106838977129E-5</v>
      </c>
      <c r="BH245" s="13">
        <f t="shared" si="495"/>
        <v>9.0001682344589601E-6</v>
      </c>
      <c r="BI245" s="13">
        <f t="shared" si="496"/>
        <v>3.0889028353892908E-6</v>
      </c>
      <c r="BJ245" s="14">
        <f t="shared" si="497"/>
        <v>0.59644704736485099</v>
      </c>
      <c r="BK245" s="14">
        <f t="shared" si="498"/>
        <v>0.23775813505689208</v>
      </c>
      <c r="BL245" s="14">
        <f t="shared" si="499"/>
        <v>0.15965432880630212</v>
      </c>
      <c r="BM245" s="14">
        <f t="shared" si="500"/>
        <v>0.45186659320415357</v>
      </c>
      <c r="BN245" s="14">
        <f t="shared" si="501"/>
        <v>0.54614125007722658</v>
      </c>
    </row>
    <row r="246" spans="1:66" x14ac:dyDescent="0.25">
      <c r="A246" t="s">
        <v>340</v>
      </c>
      <c r="B246" t="s">
        <v>111</v>
      </c>
      <c r="C246" t="s">
        <v>128</v>
      </c>
      <c r="D246" s="11">
        <v>44415</v>
      </c>
      <c r="E246" s="10">
        <f>VLOOKUP(A246,home!$A$2:$E$405,3,FALSE)</f>
        <v>1.1721999999999999</v>
      </c>
      <c r="F246" s="10">
        <f>VLOOKUP(B246,home!$B$2:$E$405,3,FALSE)</f>
        <v>1.4624999999999999</v>
      </c>
      <c r="G246" s="10">
        <f>VLOOKUP(C246,away!$B$2:$E$405,4,FALSE)</f>
        <v>0.80889999999999995</v>
      </c>
      <c r="H246" s="10">
        <f>VLOOKUP(A246,away!$A$2:$E$405,3,FALSE)</f>
        <v>1.1721999999999999</v>
      </c>
      <c r="I246" s="10">
        <f>VLOOKUP(C246,away!$B$2:$E$405,3,FALSE)</f>
        <v>0.60940000000000005</v>
      </c>
      <c r="J246" s="10">
        <f>VLOOKUP(B246,home!$B$2:$E$405,4,FALSE)</f>
        <v>1.2134</v>
      </c>
      <c r="K246" s="12">
        <f t="shared" si="446"/>
        <v>1.3867316482499996</v>
      </c>
      <c r="L246" s="12">
        <f t="shared" si="447"/>
        <v>0.86677855431200002</v>
      </c>
      <c r="M246" s="13">
        <f t="shared" si="448"/>
        <v>0.10502990051410328</v>
      </c>
      <c r="N246" s="13">
        <f t="shared" si="449"/>
        <v>0.14564828705545593</v>
      </c>
      <c r="O246" s="13">
        <f t="shared" si="450"/>
        <v>9.1037665327147632E-2</v>
      </c>
      <c r="P246" s="13">
        <f t="shared" si="451"/>
        <v>0.12624481169194729</v>
      </c>
      <c r="Q246" s="13">
        <f t="shared" si="452"/>
        <v>0.10098754458660078</v>
      </c>
      <c r="R246" s="13">
        <f t="shared" si="453"/>
        <v>3.9454747970102351E-2</v>
      </c>
      <c r="S246" s="13">
        <f t="shared" si="454"/>
        <v>3.7936226734298223E-2</v>
      </c>
      <c r="T246" s="13">
        <f t="shared" si="455"/>
        <v>8.7533837900292469E-2</v>
      </c>
      <c r="U246" s="13">
        <f t="shared" si="456"/>
        <v>5.4713147683868361E-2</v>
      </c>
      <c r="V246" s="13">
        <f t="shared" si="457"/>
        <v>5.0665485383283278E-3</v>
      </c>
      <c r="W246" s="13">
        <f t="shared" si="458"/>
        <v>4.6680874719099083E-2</v>
      </c>
      <c r="X246" s="13">
        <f t="shared" si="459"/>
        <v>4.04619811030403E-2</v>
      </c>
      <c r="Y246" s="13">
        <f t="shared" si="460"/>
        <v>1.7535788742546361E-2</v>
      </c>
      <c r="Z246" s="13">
        <f t="shared" si="461"/>
        <v>1.1399509802089879E-2</v>
      </c>
      <c r="AA246" s="13">
        <f t="shared" si="462"/>
        <v>1.5808061017094126E-2</v>
      </c>
      <c r="AB246" s="13">
        <f t="shared" si="463"/>
        <v>1.0960769254935753E-2</v>
      </c>
      <c r="AC246" s="13">
        <f t="shared" si="464"/>
        <v>3.806210558960554E-4</v>
      </c>
      <c r="AD246" s="13">
        <f t="shared" si="465"/>
        <v>1.6183461585242E-2</v>
      </c>
      <c r="AE246" s="13">
        <f t="shared" si="466"/>
        <v>1.4027477436619851E-2</v>
      </c>
      <c r="AF246" s="13">
        <f t="shared" si="467"/>
        <v>6.0793583065787754E-3</v>
      </c>
      <c r="AG246" s="13">
        <f t="shared" si="468"/>
        <v>1.7564858013736668E-3</v>
      </c>
      <c r="AH246" s="13">
        <f t="shared" si="469"/>
        <v>2.4702126565302345E-3</v>
      </c>
      <c r="AI246" s="13">
        <f t="shared" si="470"/>
        <v>3.425522068718182E-3</v>
      </c>
      <c r="AJ246" s="13">
        <f t="shared" si="471"/>
        <v>2.3751399322351572E-3</v>
      </c>
      <c r="AK246" s="13">
        <f t="shared" si="472"/>
        <v>1.0978939043509511E-3</v>
      </c>
      <c r="AL246" s="13">
        <f t="shared" si="473"/>
        <v>1.8300096750500258E-5</v>
      </c>
      <c r="AM246" s="13">
        <f t="shared" si="474"/>
        <v>4.4884236716986386E-3</v>
      </c>
      <c r="AN246" s="13">
        <f t="shared" si="475"/>
        <v>3.8904693812947051E-3</v>
      </c>
      <c r="AO246" s="13">
        <f t="shared" si="476"/>
        <v>1.6860877129568623E-3</v>
      </c>
      <c r="AP246" s="13">
        <f t="shared" si="477"/>
        <v>4.8715489009332528E-4</v>
      </c>
      <c r="AQ246" s="13">
        <f t="shared" si="478"/>
        <v>1.0556385284027842E-4</v>
      </c>
      <c r="AR246" s="13">
        <f t="shared" si="479"/>
        <v>4.2822547105409646E-4</v>
      </c>
      <c r="AS246" s="13">
        <f t="shared" si="480"/>
        <v>5.938338132974797E-4</v>
      </c>
      <c r="AT246" s="13">
        <f t="shared" si="481"/>
        <v>4.1174407135029841E-4</v>
      </c>
      <c r="AU246" s="13">
        <f t="shared" si="482"/>
        <v>1.9032617824025499E-4</v>
      </c>
      <c r="AV246" s="13">
        <f t="shared" si="483"/>
        <v>6.5982833714057988E-5</v>
      </c>
      <c r="AW246" s="13">
        <f t="shared" si="484"/>
        <v>6.1101443411797634E-7</v>
      </c>
      <c r="AX246" s="13">
        <f t="shared" si="485"/>
        <v>1.0373731927164941E-3</v>
      </c>
      <c r="AY246" s="13">
        <f t="shared" si="486"/>
        <v>8.9917283626482654E-4</v>
      </c>
      <c r="AZ246" s="13">
        <f t="shared" si="487"/>
        <v>3.8969186554712346E-4</v>
      </c>
      <c r="BA246" s="13">
        <f t="shared" si="488"/>
        <v>1.12592183948694E-4</v>
      </c>
      <c r="BB246" s="13">
        <f t="shared" si="489"/>
        <v>2.4398122607469935E-5</v>
      </c>
      <c r="BC246" s="13">
        <f t="shared" si="490"/>
        <v>4.2295538883259448E-6</v>
      </c>
      <c r="BD246" s="13">
        <f t="shared" si="491"/>
        <v>6.1862775786640791E-5</v>
      </c>
      <c r="BE246" s="13">
        <f t="shared" si="492"/>
        <v>8.578706903192854E-5</v>
      </c>
      <c r="BF246" s="13">
        <f t="shared" si="493"/>
        <v>5.9481821818591398E-5</v>
      </c>
      <c r="BG246" s="13">
        <f t="shared" si="494"/>
        <v>2.7495108270469355E-5</v>
      </c>
      <c r="BH246" s="13">
        <f t="shared" si="495"/>
        <v>9.5320842026800402E-6</v>
      </c>
      <c r="BI246" s="13">
        <f t="shared" si="496"/>
        <v>2.6436885675280551E-6</v>
      </c>
      <c r="BJ246" s="14">
        <f t="shared" si="497"/>
        <v>0.49002025450070602</v>
      </c>
      <c r="BK246" s="14">
        <f t="shared" si="498"/>
        <v>0.27557558146758848</v>
      </c>
      <c r="BL246" s="14">
        <f t="shared" si="499"/>
        <v>0.22328007473031675</v>
      </c>
      <c r="BM246" s="14">
        <f t="shared" si="500"/>
        <v>0.39097390153351325</v>
      </c>
      <c r="BN246" s="14">
        <f t="shared" si="501"/>
        <v>0.6084029571453573</v>
      </c>
    </row>
    <row r="247" spans="1:66" x14ac:dyDescent="0.25">
      <c r="A247" t="s">
        <v>352</v>
      </c>
      <c r="B247" t="s">
        <v>156</v>
      </c>
      <c r="C247" t="s">
        <v>166</v>
      </c>
      <c r="D247" s="11">
        <v>44415</v>
      </c>
      <c r="E247" s="10">
        <f>VLOOKUP(A247,home!$A$2:$E$405,3,FALSE)</f>
        <v>1.1839</v>
      </c>
      <c r="F247" s="10">
        <f>VLOOKUP(B247,home!$B$2:$E$405,3,FALSE)</f>
        <v>0.52790000000000004</v>
      </c>
      <c r="G247" s="10">
        <f>VLOOKUP(C247,away!$B$2:$E$405,4,FALSE)</f>
        <v>1.3951</v>
      </c>
      <c r="H247" s="10">
        <f>VLOOKUP(A247,away!$A$2:$E$405,3,FALSE)</f>
        <v>1.1839</v>
      </c>
      <c r="I247" s="10">
        <f>VLOOKUP(C247,away!$B$2:$E$405,3,FALSE)</f>
        <v>0.36199999999999999</v>
      </c>
      <c r="J247" s="10">
        <f>VLOOKUP(B247,home!$B$2:$E$405,4,FALSE)</f>
        <v>1.3317000000000001</v>
      </c>
      <c r="K247" s="12">
        <f t="shared" si="446"/>
        <v>0.87191072803100012</v>
      </c>
      <c r="L247" s="12">
        <f t="shared" si="447"/>
        <v>0.57072906605999996</v>
      </c>
      <c r="M247" s="13">
        <f t="shared" si="448"/>
        <v>0.23630314297590418</v>
      </c>
      <c r="N247" s="13">
        <f t="shared" si="449"/>
        <v>0.20603524542813414</v>
      </c>
      <c r="O247" s="13">
        <f t="shared" si="450"/>
        <v>0.13486507209768042</v>
      </c>
      <c r="P247" s="13">
        <f t="shared" si="451"/>
        <v>0.11759030319864186</v>
      </c>
      <c r="Q247" s="13">
        <f t="shared" si="452"/>
        <v>8.9822170420645095E-2</v>
      </c>
      <c r="R247" s="13">
        <f t="shared" si="453"/>
        <v>3.8485708321211856E-2</v>
      </c>
      <c r="S247" s="13">
        <f t="shared" si="454"/>
        <v>1.4628962645408517E-2</v>
      </c>
      <c r="T247" s="13">
        <f t="shared" si="455"/>
        <v>5.1264123435656922E-2</v>
      </c>
      <c r="U247" s="13">
        <f t="shared" si="456"/>
        <v>3.355610196113655E-2</v>
      </c>
      <c r="V247" s="13">
        <f t="shared" si="457"/>
        <v>8.0885939386134912E-4</v>
      </c>
      <c r="W247" s="13">
        <f t="shared" si="458"/>
        <v>2.6105638001596414E-2</v>
      </c>
      <c r="X247" s="13">
        <f t="shared" si="459"/>
        <v>1.4899246395551563E-2</v>
      </c>
      <c r="Y247" s="13">
        <f t="shared" si="460"/>
        <v>4.2517164901654829E-3</v>
      </c>
      <c r="Z247" s="13">
        <f t="shared" si="461"/>
        <v>7.3216374556076052E-3</v>
      </c>
      <c r="AA247" s="13">
        <f t="shared" si="462"/>
        <v>6.3838142442978665E-3</v>
      </c>
      <c r="AB247" s="13">
        <f t="shared" si="463"/>
        <v>2.7830580626802101E-3</v>
      </c>
      <c r="AC247" s="13">
        <f t="shared" si="464"/>
        <v>2.5156780653496335E-5</v>
      </c>
      <c r="AD247" s="13">
        <f t="shared" si="465"/>
        <v>5.6904464589214174E-3</v>
      </c>
      <c r="AE247" s="13">
        <f t="shared" si="466"/>
        <v>3.247703192964654E-3</v>
      </c>
      <c r="AF247" s="13">
        <f t="shared" si="467"/>
        <v>9.2677930508039841E-4</v>
      </c>
      <c r="AG247" s="13">
        <f t="shared" si="468"/>
        <v>1.7631329574409056E-4</v>
      </c>
      <c r="AH247" s="13">
        <f t="shared" si="469"/>
        <v>1.0446678267672105E-3</v>
      </c>
      <c r="AI247" s="13">
        <f t="shared" si="470"/>
        <v>9.1085708538716115E-4</v>
      </c>
      <c r="AJ247" s="13">
        <f t="shared" si="471"/>
        <v>3.9709303222605716E-4</v>
      </c>
      <c r="AK247" s="13">
        <f t="shared" si="472"/>
        <v>1.1540989160808633E-4</v>
      </c>
      <c r="AL247" s="13">
        <f t="shared" si="473"/>
        <v>5.0074551312218658E-7</v>
      </c>
      <c r="AM247" s="13">
        <f t="shared" si="474"/>
        <v>9.9231226296392014E-4</v>
      </c>
      <c r="AN247" s="13">
        <f t="shared" si="475"/>
        <v>5.6634145108128316E-4</v>
      </c>
      <c r="AO247" s="13">
        <f t="shared" si="476"/>
        <v>1.6161376372334293E-4</v>
      </c>
      <c r="AP247" s="13">
        <f t="shared" si="477"/>
        <v>3.0745890810755013E-5</v>
      </c>
      <c r="AQ247" s="13">
        <f t="shared" si="478"/>
        <v>4.3868933869012344E-6</v>
      </c>
      <c r="AR247" s="13">
        <f t="shared" si="479"/>
        <v>1.1924445862275604E-4</v>
      </c>
      <c r="AS247" s="13">
        <f t="shared" si="480"/>
        <v>1.0397052273142968E-4</v>
      </c>
      <c r="AT247" s="13">
        <f t="shared" si="481"/>
        <v>4.5326507084262248E-5</v>
      </c>
      <c r="AU247" s="13">
        <f t="shared" si="482"/>
        <v>1.3173555930313795E-5</v>
      </c>
      <c r="AV247" s="13">
        <f t="shared" si="483"/>
        <v>2.8715411854892494E-6</v>
      </c>
      <c r="AW247" s="13">
        <f t="shared" si="484"/>
        <v>6.9217606545383832E-9</v>
      </c>
      <c r="AX247" s="13">
        <f t="shared" si="485"/>
        <v>1.4420128460582678E-4</v>
      </c>
      <c r="AY247" s="13">
        <f t="shared" si="486"/>
        <v>8.2299864487735757E-5</v>
      </c>
      <c r="AZ247" s="13">
        <f t="shared" si="487"/>
        <v>2.3485462397974995E-5</v>
      </c>
      <c r="BA247" s="13">
        <f t="shared" si="488"/>
        <v>4.467945340127839E-6</v>
      </c>
      <c r="BB247" s="13">
        <f t="shared" si="489"/>
        <v>6.3749656779457246E-7</v>
      </c>
      <c r="BC247" s="13">
        <f t="shared" si="490"/>
        <v>7.2767564150770409E-8</v>
      </c>
      <c r="BD247" s="13">
        <f t="shared" si="491"/>
        <v>1.1342713083765969E-5</v>
      </c>
      <c r="BE247" s="13">
        <f t="shared" si="492"/>
        <v>9.8898332227131376E-6</v>
      </c>
      <c r="BF247" s="13">
        <f t="shared" si="493"/>
        <v>4.3115258426604905E-6</v>
      </c>
      <c r="BG247" s="13">
        <f t="shared" si="494"/>
        <v>1.2530885454661936E-6</v>
      </c>
      <c r="BH247" s="13">
        <f t="shared" si="495"/>
        <v>2.7314533649118387E-7</v>
      </c>
      <c r="BI247" s="13">
        <f t="shared" si="496"/>
        <v>4.7631669839660137E-8</v>
      </c>
      <c r="BJ247" s="14">
        <f t="shared" si="497"/>
        <v>0.40442994750739003</v>
      </c>
      <c r="BK247" s="14">
        <f t="shared" si="498"/>
        <v>0.36943922560447023</v>
      </c>
      <c r="BL247" s="14">
        <f t="shared" si="499"/>
        <v>0.21885348704625063</v>
      </c>
      <c r="BM247" s="14">
        <f t="shared" si="500"/>
        <v>0.17686036222877374</v>
      </c>
      <c r="BN247" s="14">
        <f t="shared" si="501"/>
        <v>0.82310164244221762</v>
      </c>
    </row>
    <row r="248" spans="1:66" x14ac:dyDescent="0.25">
      <c r="A248" t="s">
        <v>352</v>
      </c>
      <c r="B248" t="s">
        <v>163</v>
      </c>
      <c r="C248" t="s">
        <v>159</v>
      </c>
      <c r="D248" s="11">
        <v>44415</v>
      </c>
      <c r="E248" s="10">
        <f>VLOOKUP(A248,home!$A$2:$E$405,3,FALSE)</f>
        <v>1.1839</v>
      </c>
      <c r="F248" s="10">
        <f>VLOOKUP(B248,home!$B$2:$E$405,3,FALSE)</f>
        <v>0.48270000000000002</v>
      </c>
      <c r="G248" s="10">
        <f>VLOOKUP(C248,away!$B$2:$E$405,4,FALSE)</f>
        <v>0.50729999999999997</v>
      </c>
      <c r="H248" s="10">
        <f>VLOOKUP(A248,away!$A$2:$E$405,3,FALSE)</f>
        <v>1.1839</v>
      </c>
      <c r="I248" s="10">
        <f>VLOOKUP(C248,away!$B$2:$E$405,3,FALSE)</f>
        <v>1.81</v>
      </c>
      <c r="J248" s="10">
        <f>VLOOKUP(B248,home!$B$2:$E$405,4,FALSE)</f>
        <v>1.6487000000000001</v>
      </c>
      <c r="K248" s="12">
        <f t="shared" si="446"/>
        <v>0.28990598526899997</v>
      </c>
      <c r="L248" s="12">
        <f t="shared" si="447"/>
        <v>3.5329316333</v>
      </c>
      <c r="M248" s="13">
        <f t="shared" si="448"/>
        <v>2.1865666358016313E-2</v>
      </c>
      <c r="N248" s="13">
        <f t="shared" si="449"/>
        <v>6.3389875490839458E-3</v>
      </c>
      <c r="O248" s="13">
        <f t="shared" si="450"/>
        <v>7.7249904359419447E-2</v>
      </c>
      <c r="P248" s="13">
        <f t="shared" si="451"/>
        <v>2.2395209635253509E-2</v>
      </c>
      <c r="Q248" s="13">
        <f t="shared" si="452"/>
        <v>9.1885521551255225E-4</v>
      </c>
      <c r="R248" s="13">
        <f t="shared" si="453"/>
        <v>0.13645931539039627</v>
      </c>
      <c r="S248" s="13">
        <f t="shared" si="454"/>
        <v>5.7343943513420157E-3</v>
      </c>
      <c r="T248" s="13">
        <f t="shared" si="455"/>
        <v>3.2462526573069851E-3</v>
      </c>
      <c r="U248" s="13">
        <f t="shared" si="456"/>
        <v>3.9560372277386041E-2</v>
      </c>
      <c r="V248" s="13">
        <f t="shared" si="457"/>
        <v>6.5258556256284561E-4</v>
      </c>
      <c r="W248" s="13">
        <f t="shared" si="458"/>
        <v>8.8793875524241961E-5</v>
      </c>
      <c r="X248" s="13">
        <f t="shared" si="459"/>
        <v>3.1370269168289706E-4</v>
      </c>
      <c r="Y248" s="13">
        <f t="shared" si="460"/>
        <v>5.5414508144893194E-4</v>
      </c>
      <c r="Z248" s="13">
        <f t="shared" si="461"/>
        <v>0.16070047733373086</v>
      </c>
      <c r="AA248" s="13">
        <f t="shared" si="462"/>
        <v>4.6588030214633841E-2</v>
      </c>
      <c r="AB248" s="13">
        <f t="shared" si="463"/>
        <v>6.7530744005576812E-3</v>
      </c>
      <c r="AC248" s="13">
        <f t="shared" si="464"/>
        <v>4.1774368544389068E-5</v>
      </c>
      <c r="AD248" s="13">
        <f t="shared" si="465"/>
        <v>6.4354689924270755E-6</v>
      </c>
      <c r="AE248" s="13">
        <f t="shared" si="466"/>
        <v>2.2736071978466892E-5</v>
      </c>
      <c r="AF248" s="13">
        <f t="shared" si="467"/>
        <v>4.0162493954855703E-5</v>
      </c>
      <c r="AG248" s="13">
        <f t="shared" si="468"/>
        <v>4.7297115121776584E-5</v>
      </c>
      <c r="AH248" s="13">
        <f t="shared" si="469"/>
        <v>0.14193594996468684</v>
      </c>
      <c r="AI248" s="13">
        <f t="shared" si="470"/>
        <v>4.1148081419604021E-2</v>
      </c>
      <c r="AJ248" s="13">
        <f t="shared" si="471"/>
        <v>5.964537542939667E-3</v>
      </c>
      <c r="AK248" s="13">
        <f t="shared" si="472"/>
        <v>5.7638504435328841E-4</v>
      </c>
      <c r="AL248" s="13">
        <f t="shared" si="473"/>
        <v>1.7114424515838212E-6</v>
      </c>
      <c r="AM248" s="13">
        <f t="shared" si="474"/>
        <v>3.7313619578353394E-7</v>
      </c>
      <c r="AN248" s="13">
        <f t="shared" si="475"/>
        <v>1.3182646696128692E-6</v>
      </c>
      <c r="AO248" s="13">
        <f t="shared" si="476"/>
        <v>2.3286694761685393E-6</v>
      </c>
      <c r="AP248" s="13">
        <f t="shared" si="477"/>
        <v>2.7423433519519916E-6</v>
      </c>
      <c r="AQ248" s="13">
        <f t="shared" si="478"/>
        <v>2.4221278943702866E-6</v>
      </c>
      <c r="AR248" s="13">
        <f t="shared" si="479"/>
        <v>0.10029000150654563</v>
      </c>
      <c r="AS248" s="13">
        <f t="shared" si="480"/>
        <v>2.9074671699384602E-2</v>
      </c>
      <c r="AT248" s="13">
        <f t="shared" si="481"/>
        <v>4.2144606726914014E-3</v>
      </c>
      <c r="AU248" s="13">
        <f t="shared" si="482"/>
        <v>4.0726579123135119E-4</v>
      </c>
      <c r="AV248" s="13">
        <f t="shared" si="483"/>
        <v>2.9517197618320924E-5</v>
      </c>
      <c r="AW248" s="13">
        <f t="shared" si="484"/>
        <v>4.8691394706721962E-8</v>
      </c>
      <c r="AX248" s="13">
        <f t="shared" si="485"/>
        <v>1.8029069413025323E-8</v>
      </c>
      <c r="AY248" s="13">
        <f t="shared" si="486"/>
        <v>6.3695469648238625E-8</v>
      </c>
      <c r="AZ248" s="13">
        <f t="shared" si="487"/>
        <v>1.1251586980908113E-7</v>
      </c>
      <c r="BA248" s="13">
        <f t="shared" si="488"/>
        <v>1.3250362523225574E-7</v>
      </c>
      <c r="BB248" s="13">
        <f t="shared" si="489"/>
        <v>1.170315622774911E-7</v>
      </c>
      <c r="BC248" s="13">
        <f t="shared" si="490"/>
        <v>8.2692901692933457E-8</v>
      </c>
      <c r="BD248" s="13">
        <f t="shared" si="491"/>
        <v>5.905295313769663E-2</v>
      </c>
      <c r="BE248" s="13">
        <f t="shared" si="492"/>
        <v>1.7119804562428023E-2</v>
      </c>
      <c r="BF248" s="13">
        <f t="shared" si="493"/>
        <v>2.4815669046417085E-3</v>
      </c>
      <c r="BG248" s="13">
        <f t="shared" si="494"/>
        <v>2.3980703283369911E-4</v>
      </c>
      <c r="BH248" s="13">
        <f t="shared" si="495"/>
        <v>1.7380373532022238E-5</v>
      </c>
      <c r="BI248" s="13">
        <f t="shared" si="496"/>
        <v>1.0077348626288311E-6</v>
      </c>
      <c r="BJ248" s="14">
        <f t="shared" si="497"/>
        <v>1.1587079230693041E-2</v>
      </c>
      <c r="BK248" s="14">
        <f t="shared" si="498"/>
        <v>5.0691405413640304E-2</v>
      </c>
      <c r="BL248" s="14">
        <f t="shared" si="499"/>
        <v>0.70916408722744328</v>
      </c>
      <c r="BM248" s="14">
        <f t="shared" si="500"/>
        <v>0.66691509569375063</v>
      </c>
      <c r="BN248" s="14">
        <f t="shared" si="501"/>
        <v>0.265227938507682</v>
      </c>
    </row>
    <row r="249" spans="1:66" x14ac:dyDescent="0.25">
      <c r="A249" t="s">
        <v>343</v>
      </c>
      <c r="B249" t="s">
        <v>177</v>
      </c>
      <c r="C249" t="s">
        <v>356</v>
      </c>
      <c r="D249" s="11">
        <v>44415</v>
      </c>
      <c r="E249" s="10">
        <f>VLOOKUP(A249,home!$A$2:$E$405,3,FALSE)</f>
        <v>1.3063</v>
      </c>
      <c r="F249" s="10">
        <f>VLOOKUP(B249,home!$B$2:$E$405,3,FALSE)</f>
        <v>0.48709999999999998</v>
      </c>
      <c r="G249" s="10" t="e">
        <f>VLOOKUP(C249,away!$B$2:$E$405,4,FALSE)</f>
        <v>#N/A</v>
      </c>
      <c r="H249" s="10">
        <f>VLOOKUP(A249,away!$A$2:$E$405,3,FALSE)</f>
        <v>1.3063</v>
      </c>
      <c r="I249" s="10" t="e">
        <f>VLOOKUP(C249,away!$B$2:$E$405,3,FALSE)</f>
        <v>#N/A</v>
      </c>
      <c r="J249" s="10">
        <f>VLOOKUP(B249,home!$B$2:$E$405,4,FALSE)</f>
        <v>1.5813999999999999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343</v>
      </c>
      <c r="B250" t="s">
        <v>175</v>
      </c>
      <c r="C250" t="s">
        <v>172</v>
      </c>
      <c r="D250" s="11">
        <v>44415</v>
      </c>
      <c r="E250" s="10">
        <f>VLOOKUP(A250,home!$A$2:$E$405,3,FALSE)</f>
        <v>1.3063</v>
      </c>
      <c r="F250" s="10">
        <f>VLOOKUP(B250,home!$B$2:$E$405,3,FALSE)</f>
        <v>1.0717000000000001</v>
      </c>
      <c r="G250" s="10">
        <f>VLOOKUP(C250,away!$B$2:$E$405,4,FALSE)</f>
        <v>1.0769</v>
      </c>
      <c r="H250" s="10">
        <f>VLOOKUP(A250,away!$A$2:$E$405,3,FALSE)</f>
        <v>1.3063</v>
      </c>
      <c r="I250" s="10">
        <f>VLOOKUP(C250,away!$B$2:$E$405,3,FALSE)</f>
        <v>0.53590000000000004</v>
      </c>
      <c r="J250" s="10">
        <f>VLOOKUP(B250,home!$B$2:$E$405,4,FALSE)</f>
        <v>0.57989999999999997</v>
      </c>
      <c r="K250" s="12">
        <f t="shared" si="446"/>
        <v>1.5076187654990001</v>
      </c>
      <c r="L250" s="12">
        <f t="shared" si="447"/>
        <v>0.40595677398300001</v>
      </c>
      <c r="M250" s="13">
        <f t="shared" si="448"/>
        <v>0.14755186476508939</v>
      </c>
      <c r="N250" s="13">
        <f t="shared" si="449"/>
        <v>0.22245196020421951</v>
      </c>
      <c r="O250" s="13">
        <f t="shared" si="450"/>
        <v>5.9899679015211572E-2</v>
      </c>
      <c r="P250" s="13">
        <f t="shared" si="451"/>
        <v>9.0305880130699637E-2</v>
      </c>
      <c r="Q250" s="13">
        <f t="shared" si="452"/>
        <v>0.16768637481295906</v>
      </c>
      <c r="R250" s="13">
        <f t="shared" si="453"/>
        <v>1.2158340227816245E-2</v>
      </c>
      <c r="S250" s="13">
        <f t="shared" si="454"/>
        <v>1.3817432939874629E-2</v>
      </c>
      <c r="T250" s="13">
        <f t="shared" si="455"/>
        <v>6.8073419759973039E-2</v>
      </c>
      <c r="U250" s="13">
        <f t="shared" si="456"/>
        <v>1.8330141884777159E-2</v>
      </c>
      <c r="V250" s="13">
        <f t="shared" si="457"/>
        <v>9.3962850491690394E-4</v>
      </c>
      <c r="W250" s="13">
        <f t="shared" si="458"/>
        <v>8.4269041795505331E-2</v>
      </c>
      <c r="X250" s="13">
        <f t="shared" si="459"/>
        <v>3.4209588353941937E-2</v>
      </c>
      <c r="Y250" s="13">
        <f t="shared" si="460"/>
        <v>6.9438070637263373E-3</v>
      </c>
      <c r="Z250" s="13">
        <f t="shared" si="461"/>
        <v>1.6452535252906722E-3</v>
      </c>
      <c r="AA250" s="13">
        <f t="shared" si="462"/>
        <v>2.4804150887316012E-3</v>
      </c>
      <c r="AB250" s="13">
        <f t="shared" si="463"/>
        <v>1.869760166999315E-3</v>
      </c>
      <c r="AC250" s="13">
        <f t="shared" si="464"/>
        <v>3.5942437625028747E-5</v>
      </c>
      <c r="AD250" s="13">
        <f t="shared" si="465"/>
        <v>3.1761397190380847E-2</v>
      </c>
      <c r="AE250" s="13">
        <f t="shared" si="466"/>
        <v>1.2893754340599728E-2</v>
      </c>
      <c r="AF250" s="13">
        <f t="shared" si="467"/>
        <v>2.6171534583195842E-3</v>
      </c>
      <c r="AG250" s="13">
        <f t="shared" si="468"/>
        <v>3.5415039165262349E-4</v>
      </c>
      <c r="AH250" s="13">
        <f t="shared" si="469"/>
        <v>1.6697545337778983E-4</v>
      </c>
      <c r="AI250" s="13">
        <f t="shared" si="470"/>
        <v>2.5173532689005935E-4</v>
      </c>
      <c r="AJ250" s="13">
        <f t="shared" si="471"/>
        <v>1.897604513792393E-4</v>
      </c>
      <c r="AK250" s="13">
        <f t="shared" si="472"/>
        <v>9.536213914963394E-5</v>
      </c>
      <c r="AL250" s="13">
        <f t="shared" si="473"/>
        <v>8.7991120110572751E-7</v>
      </c>
      <c r="AM250" s="13">
        <f t="shared" si="474"/>
        <v>9.5768156845370718E-3</v>
      </c>
      <c r="AN250" s="13">
        <f t="shared" si="475"/>
        <v>3.8877732003244651E-3</v>
      </c>
      <c r="AO250" s="13">
        <f t="shared" si="476"/>
        <v>7.8913393319064164E-4</v>
      </c>
      <c r="AP250" s="13">
        <f t="shared" si="477"/>
        <v>1.0678475525286306E-4</v>
      </c>
      <c r="AQ250" s="13">
        <f t="shared" si="478"/>
        <v>1.0837498688254125E-5</v>
      </c>
      <c r="AR250" s="13">
        <f t="shared" si="479"/>
        <v>1.3556963277519274E-5</v>
      </c>
      <c r="AS250" s="13">
        <f t="shared" si="480"/>
        <v>2.0438732240368888E-5</v>
      </c>
      <c r="AT250" s="13">
        <f t="shared" si="481"/>
        <v>1.5406908134294778E-5</v>
      </c>
      <c r="AU250" s="13">
        <f t="shared" si="482"/>
        <v>7.7425812738606654E-6</v>
      </c>
      <c r="AV250" s="13">
        <f t="shared" si="483"/>
        <v>2.9182152054683735E-6</v>
      </c>
      <c r="AW250" s="13">
        <f t="shared" si="484"/>
        <v>1.4959176026985545E-8</v>
      </c>
      <c r="AX250" s="13">
        <f t="shared" si="485"/>
        <v>2.4063645066222075E-3</v>
      </c>
      <c r="AY250" s="13">
        <f t="shared" si="486"/>
        <v>9.7687997213554475E-4</v>
      </c>
      <c r="AZ250" s="13">
        <f t="shared" si="487"/>
        <v>1.9828552102837431E-4</v>
      </c>
      <c r="BA250" s="13">
        <f t="shared" si="488"/>
        <v>2.6831783481405717E-5</v>
      </c>
      <c r="BB250" s="13">
        <f t="shared" si="489"/>
        <v>2.7231360655804531E-6</v>
      </c>
      <c r="BC250" s="13">
        <f t="shared" si="490"/>
        <v>2.2109510645995993E-7</v>
      </c>
      <c r="BD250" s="13">
        <f t="shared" si="491"/>
        <v>9.1725684619128708E-7</v>
      </c>
      <c r="BE250" s="13">
        <f t="shared" si="492"/>
        <v>1.3828736341004145E-6</v>
      </c>
      <c r="BF250" s="13">
        <f t="shared" si="493"/>
        <v>1.0424231205417915E-6</v>
      </c>
      <c r="BG250" s="13">
        <f t="shared" si="494"/>
        <v>5.2385888603961045E-7</v>
      </c>
      <c r="BH250" s="13">
        <f t="shared" si="495"/>
        <v>1.9744487176667974E-7</v>
      </c>
      <c r="BI250" s="13">
        <f t="shared" si="496"/>
        <v>5.9534318765397981E-8</v>
      </c>
      <c r="BJ250" s="14">
        <f t="shared" si="497"/>
        <v>0.64924329845771089</v>
      </c>
      <c r="BK250" s="14">
        <f t="shared" si="498"/>
        <v>0.25362850866154224</v>
      </c>
      <c r="BL250" s="14">
        <f t="shared" si="499"/>
        <v>9.5506356546141563E-2</v>
      </c>
      <c r="BM250" s="14">
        <f t="shared" si="500"/>
        <v>0.29899245302173033</v>
      </c>
      <c r="BN250" s="14">
        <f t="shared" si="501"/>
        <v>0.70005409915599537</v>
      </c>
    </row>
    <row r="251" spans="1:66" x14ac:dyDescent="0.25">
      <c r="A251" t="s">
        <v>345</v>
      </c>
      <c r="B251" t="s">
        <v>206</v>
      </c>
      <c r="C251" t="s">
        <v>207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0.89500000000000002</v>
      </c>
      <c r="H251" s="10">
        <f>VLOOKUP(A251,away!$A$2:$E$405,3,FALSE)</f>
        <v>1.3976999999999999</v>
      </c>
      <c r="I251" s="10">
        <f>VLOOKUP(C251,away!$B$2:$E$405,3,FALSE)</f>
        <v>0.97909999999999997</v>
      </c>
      <c r="J251" s="10">
        <f>VLOOKUP(B251,home!$B$2:$E$405,4,FALSE)</f>
        <v>1.2782</v>
      </c>
      <c r="K251" s="12">
        <f t="shared" si="446"/>
        <v>1.210911372</v>
      </c>
      <c r="L251" s="12">
        <f t="shared" si="447"/>
        <v>1.7492014510739999</v>
      </c>
      <c r="M251" s="13">
        <f t="shared" si="448"/>
        <v>5.1813071132989344E-2</v>
      </c>
      <c r="N251" s="13">
        <f t="shared" si="449"/>
        <v>6.2741037053181722E-2</v>
      </c>
      <c r="O251" s="13">
        <f t="shared" si="450"/>
        <v>9.0631499210425334E-2</v>
      </c>
      <c r="P251" s="13">
        <f t="shared" si="451"/>
        <v>0.10974671305531306</v>
      </c>
      <c r="Q251" s="13">
        <f t="shared" si="452"/>
        <v>3.7986917629385573E-2</v>
      </c>
      <c r="R251" s="13">
        <f t="shared" si="453"/>
        <v>7.9266374965944048E-2</v>
      </c>
      <c r="S251" s="13">
        <f t="shared" si="454"/>
        <v>5.8114394510271589E-2</v>
      </c>
      <c r="T251" s="13">
        <f t="shared" si="455"/>
        <v>6.6446771439149746E-2</v>
      </c>
      <c r="U251" s="13">
        <f t="shared" si="456"/>
        <v>9.5984554863477761E-2</v>
      </c>
      <c r="V251" s="13">
        <f t="shared" si="457"/>
        <v>1.3677080232283213E-2</v>
      </c>
      <c r="W251" s="13">
        <f t="shared" si="458"/>
        <v>1.5332930181550079E-2</v>
      </c>
      <c r="X251" s="13">
        <f t="shared" si="459"/>
        <v>2.6820383722783725E-2</v>
      </c>
      <c r="Y251" s="13">
        <f t="shared" si="460"/>
        <v>2.3457127063127397E-2</v>
      </c>
      <c r="Z251" s="13">
        <f t="shared" si="461"/>
        <v>4.621761937060171E-2</v>
      </c>
      <c r="AA251" s="13">
        <f t="shared" si="462"/>
        <v>5.5965440882629093E-2</v>
      </c>
      <c r="AB251" s="13">
        <f t="shared" si="463"/>
        <v>3.3884594401884655E-2</v>
      </c>
      <c r="AC251" s="13">
        <f t="shared" si="464"/>
        <v>1.8106128517191705E-3</v>
      </c>
      <c r="AD251" s="13">
        <f t="shared" si="465"/>
        <v>4.6417048807302569E-3</v>
      </c>
      <c r="AE251" s="13">
        <f t="shared" si="466"/>
        <v>8.1192769128306322E-3</v>
      </c>
      <c r="AF251" s="13">
        <f t="shared" si="467"/>
        <v>7.1011254787974858E-3</v>
      </c>
      <c r="AG251" s="13">
        <f t="shared" si="468"/>
        <v>4.1404329972570385E-3</v>
      </c>
      <c r="AH251" s="13">
        <f t="shared" si="469"/>
        <v>2.0210981717060577E-2</v>
      </c>
      <c r="AI251" s="13">
        <f t="shared" si="470"/>
        <v>2.4473707600472742E-2</v>
      </c>
      <c r="AJ251" s="13">
        <f t="shared" si="471"/>
        <v>1.4817745424207643E-2</v>
      </c>
      <c r="AK251" s="13">
        <f t="shared" si="472"/>
        <v>5.9809921471913286E-3</v>
      </c>
      <c r="AL251" s="13">
        <f t="shared" si="473"/>
        <v>1.5340438599507596E-4</v>
      </c>
      <c r="AM251" s="13">
        <f t="shared" si="474"/>
        <v>1.1241386451088327E-3</v>
      </c>
      <c r="AN251" s="13">
        <f t="shared" si="475"/>
        <v>1.9663449492327303E-3</v>
      </c>
      <c r="AO251" s="13">
        <f t="shared" si="476"/>
        <v>1.7197667192549615E-3</v>
      </c>
      <c r="AP251" s="13">
        <f t="shared" si="477"/>
        <v>1.002739480276517E-3</v>
      </c>
      <c r="AQ251" s="13">
        <f t="shared" si="478"/>
        <v>4.3849833848721802E-4</v>
      </c>
      <c r="AR251" s="13">
        <f t="shared" si="479"/>
        <v>7.0706157094224892E-3</v>
      </c>
      <c r="AS251" s="13">
        <f t="shared" si="480"/>
        <v>8.5618889695815402E-3</v>
      </c>
      <c r="AT251" s="13">
        <f t="shared" si="481"/>
        <v>5.1838443595338263E-3</v>
      </c>
      <c r="AU251" s="13">
        <f t="shared" si="482"/>
        <v>2.0923920285458543E-3</v>
      </c>
      <c r="AV251" s="13">
        <f t="shared" si="483"/>
        <v>6.3342532551208123E-4</v>
      </c>
      <c r="AW251" s="13">
        <f t="shared" si="484"/>
        <v>9.0258365114169783E-6</v>
      </c>
      <c r="AX251" s="13">
        <f t="shared" si="485"/>
        <v>2.2687204484449303E-4</v>
      </c>
      <c r="AY251" s="13">
        <f t="shared" si="486"/>
        <v>3.9684491005011278E-4</v>
      </c>
      <c r="AZ251" s="13">
        <f t="shared" si="487"/>
        <v>3.4708084625549416E-4</v>
      </c>
      <c r="BA251" s="13">
        <f t="shared" si="488"/>
        <v>2.0237143997003411E-4</v>
      </c>
      <c r="BB251" s="13">
        <f t="shared" si="489"/>
        <v>8.849710411287963E-5</v>
      </c>
      <c r="BC251" s="13">
        <f t="shared" si="490"/>
        <v>3.0959852586019179E-5</v>
      </c>
      <c r="BD251" s="13">
        <f t="shared" si="491"/>
        <v>2.0613218764847395E-3</v>
      </c>
      <c r="BE251" s="13">
        <f t="shared" si="492"/>
        <v>2.4960781015877505E-3</v>
      </c>
      <c r="BF251" s="13">
        <f t="shared" si="493"/>
        <v>1.5112646793063896E-3</v>
      </c>
      <c r="BG251" s="13">
        <f t="shared" si="494"/>
        <v>6.1000252875801297E-4</v>
      </c>
      <c r="BH251" s="13">
        <f t="shared" si="495"/>
        <v>1.8466474975545885E-4</v>
      </c>
      <c r="BI251" s="13">
        <f t="shared" si="496"/>
        <v>4.4722529097283804E-5</v>
      </c>
      <c r="BJ251" s="14">
        <f t="shared" si="497"/>
        <v>0.2643318216889729</v>
      </c>
      <c r="BK251" s="14">
        <f t="shared" si="498"/>
        <v>0.23571212107862155</v>
      </c>
      <c r="BL251" s="14">
        <f t="shared" si="499"/>
        <v>0.45166611207087864</v>
      </c>
      <c r="BM251" s="14">
        <f t="shared" si="500"/>
        <v>0.56535424208829688</v>
      </c>
      <c r="BN251" s="14">
        <f t="shared" si="501"/>
        <v>0.43218561304723901</v>
      </c>
    </row>
    <row r="252" spans="1:66" x14ac:dyDescent="0.25">
      <c r="A252" t="s">
        <v>345</v>
      </c>
      <c r="B252" t="s">
        <v>208</v>
      </c>
      <c r="C252" t="s">
        <v>203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0.77300000000000002</v>
      </c>
      <c r="H252" s="10">
        <f>VLOOKUP(A252,away!$A$2:$E$405,3,FALSE)</f>
        <v>1.3976999999999999</v>
      </c>
      <c r="I252" s="10">
        <f>VLOOKUP(C252,away!$B$2:$E$405,3,FALSE)</f>
        <v>1.2358</v>
      </c>
      <c r="J252" s="10">
        <f>VLOOKUP(B252,home!$B$2:$E$405,4,FALSE)</f>
        <v>1.2782</v>
      </c>
      <c r="K252" s="12">
        <f t="shared" si="446"/>
        <v>0.72755624213999992</v>
      </c>
      <c r="L252" s="12">
        <f t="shared" si="447"/>
        <v>2.2078063050119998</v>
      </c>
      <c r="M252" s="13">
        <f t="shared" si="448"/>
        <v>5.3111460406771102E-2</v>
      </c>
      <c r="N252" s="13">
        <f t="shared" si="449"/>
        <v>3.8641574548117778E-2</v>
      </c>
      <c r="O252" s="13">
        <f t="shared" si="450"/>
        <v>0.11725981715446444</v>
      </c>
      <c r="P252" s="13">
        <f t="shared" si="451"/>
        <v>8.531311192292565E-2</v>
      </c>
      <c r="Q252" s="13">
        <f t="shared" si="452"/>
        <v>1.4056959384300615E-2</v>
      </c>
      <c r="R252" s="13">
        <f t="shared" si="453"/>
        <v>0.12944348181909043</v>
      </c>
      <c r="S252" s="13">
        <f t="shared" si="454"/>
        <v>3.42596824217892E-2</v>
      </c>
      <c r="T252" s="13">
        <f t="shared" si="455"/>
        <v>3.1035043557956499E-2</v>
      </c>
      <c r="U252" s="13">
        <f t="shared" si="456"/>
        <v>9.4177413201814844E-2</v>
      </c>
      <c r="V252" s="13">
        <f t="shared" si="457"/>
        <v>6.1146043904832742E-3</v>
      </c>
      <c r="W252" s="13">
        <f t="shared" si="458"/>
        <v>3.4090761818521215E-3</v>
      </c>
      <c r="X252" s="13">
        <f t="shared" si="459"/>
        <v>7.5265798885593488E-3</v>
      </c>
      <c r="Y252" s="13">
        <f t="shared" si="460"/>
        <v>8.3086152665689233E-3</v>
      </c>
      <c r="Z252" s="13">
        <f t="shared" si="461"/>
        <v>9.5262045100964657E-2</v>
      </c>
      <c r="AA252" s="13">
        <f t="shared" si="462"/>
        <v>6.9308495552229038E-2</v>
      </c>
      <c r="AB252" s="13">
        <f t="shared" si="463"/>
        <v>2.5212914286178324E-2</v>
      </c>
      <c r="AC252" s="13">
        <f t="shared" si="464"/>
        <v>6.1386930986086089E-4</v>
      </c>
      <c r="AD252" s="13">
        <f t="shared" si="465"/>
        <v>6.2007366400932708E-4</v>
      </c>
      <c r="AE252" s="13">
        <f t="shared" si="466"/>
        <v>1.3690025449716848E-3</v>
      </c>
      <c r="AF252" s="13">
        <f t="shared" si="467"/>
        <v>1.5112462251829796E-3</v>
      </c>
      <c r="AG252" s="13">
        <f t="shared" si="468"/>
        <v>1.1121796481281887E-3</v>
      </c>
      <c r="AH252" s="13">
        <f t="shared" si="469"/>
        <v>5.2580035950561835E-2</v>
      </c>
      <c r="AI252" s="13">
        <f t="shared" si="470"/>
        <v>3.8254933367776869E-2</v>
      </c>
      <c r="AJ252" s="13">
        <f t="shared" si="471"/>
        <v>1.3916307782187911E-2</v>
      </c>
      <c r="AK252" s="13">
        <f t="shared" si="472"/>
        <v>3.3749655314907583E-3</v>
      </c>
      <c r="AL252" s="13">
        <f t="shared" si="473"/>
        <v>3.9442410912528422E-5</v>
      </c>
      <c r="AM252" s="13">
        <f t="shared" si="474"/>
        <v>9.0227692967321412E-5</v>
      </c>
      <c r="AN252" s="13">
        <f t="shared" si="475"/>
        <v>1.9920526941993909E-4</v>
      </c>
      <c r="AO252" s="13">
        <f t="shared" si="476"/>
        <v>2.1990332490847783E-4</v>
      </c>
      <c r="AP252" s="13">
        <f t="shared" si="477"/>
        <v>1.6183464907534653E-4</v>
      </c>
      <c r="AQ252" s="13">
        <f t="shared" si="478"/>
        <v>8.9324889649488654E-5</v>
      </c>
      <c r="AR252" s="13">
        <f t="shared" si="479"/>
        <v>2.3217306977881602E-2</v>
      </c>
      <c r="AS252" s="13">
        <f t="shared" si="480"/>
        <v>1.6891896617438337E-2</v>
      </c>
      <c r="AT252" s="13">
        <f t="shared" si="481"/>
        <v>6.1449024128004048E-3</v>
      </c>
      <c r="AU252" s="13">
        <f t="shared" si="482"/>
        <v>1.4902540359246939E-3</v>
      </c>
      <c r="AV252" s="13">
        <f t="shared" si="483"/>
        <v>2.7106090655283464E-4</v>
      </c>
      <c r="AW252" s="13">
        <f t="shared" si="484"/>
        <v>1.7599020327141458E-6</v>
      </c>
      <c r="AX252" s="13">
        <f t="shared" si="485"/>
        <v>1.0940953538711003E-5</v>
      </c>
      <c r="AY252" s="13">
        <f t="shared" si="486"/>
        <v>2.4155506205609505E-5</v>
      </c>
      <c r="AZ252" s="13">
        <f t="shared" si="487"/>
        <v>2.6665339450750579E-5</v>
      </c>
      <c r="BA252" s="13">
        <f t="shared" si="488"/>
        <v>1.9623968188217446E-5</v>
      </c>
      <c r="BB252" s="13">
        <f t="shared" si="489"/>
        <v>1.083148017382535E-5</v>
      </c>
      <c r="BC252" s="13">
        <f t="shared" si="490"/>
        <v>4.7827620440768142E-6</v>
      </c>
      <c r="BD252" s="13">
        <f t="shared" si="491"/>
        <v>8.5432194551943522E-3</v>
      </c>
      <c r="BE252" s="13">
        <f t="shared" si="492"/>
        <v>6.2156726425985406E-3</v>
      </c>
      <c r="BF252" s="13">
        <f t="shared" si="493"/>
        <v>2.2611257151106978E-3</v>
      </c>
      <c r="BG252" s="13">
        <f t="shared" si="494"/>
        <v>5.4836537609735322E-4</v>
      </c>
      <c r="BH252" s="13">
        <f t="shared" si="495"/>
        <v>9.9741663088269506E-5</v>
      </c>
      <c r="BI252" s="13">
        <f t="shared" si="496"/>
        <v>1.4513533916259064E-5</v>
      </c>
      <c r="BJ252" s="14">
        <f t="shared" si="497"/>
        <v>0.10844784674526924</v>
      </c>
      <c r="BK252" s="14">
        <f t="shared" si="498"/>
        <v>0.1794763263689482</v>
      </c>
      <c r="BL252" s="14">
        <f t="shared" si="499"/>
        <v>0.60922642398239768</v>
      </c>
      <c r="BM252" s="14">
        <f t="shared" si="500"/>
        <v>0.55456384135773684</v>
      </c>
      <c r="BN252" s="14">
        <f t="shared" si="501"/>
        <v>0.43782640523567001</v>
      </c>
    </row>
    <row r="253" spans="1:66" x14ac:dyDescent="0.25">
      <c r="A253" t="s">
        <v>345</v>
      </c>
      <c r="B253" t="s">
        <v>202</v>
      </c>
      <c r="C253" t="s">
        <v>213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1.1022000000000001</v>
      </c>
      <c r="H253" s="10">
        <f>VLOOKUP(A253,away!$A$2:$E$405,3,FALSE)</f>
        <v>1.3976999999999999</v>
      </c>
      <c r="I253" s="10">
        <f>VLOOKUP(C253,away!$B$2:$E$405,3,FALSE)</f>
        <v>1.3513999999999999</v>
      </c>
      <c r="J253" s="10">
        <f>VLOOKUP(B253,home!$B$2:$E$405,4,FALSE)</f>
        <v>1.0003</v>
      </c>
      <c r="K253" s="12">
        <f t="shared" si="446"/>
        <v>1.296676675998</v>
      </c>
      <c r="L253" s="12">
        <f t="shared" si="447"/>
        <v>1.8894184355339998</v>
      </c>
      <c r="M253" s="13">
        <f t="shared" si="448"/>
        <v>4.1332956809594319E-2</v>
      </c>
      <c r="N253" s="13">
        <f t="shared" si="449"/>
        <v>5.3595481045033658E-2</v>
      </c>
      <c r="O253" s="13">
        <f t="shared" si="450"/>
        <v>7.8095250591178084E-2</v>
      </c>
      <c r="P253" s="13">
        <f t="shared" si="451"/>
        <v>0.10126428994779962</v>
      </c>
      <c r="Q253" s="13">
        <f t="shared" si="452"/>
        <v>3.4748005104994033E-2</v>
      </c>
      <c r="R253" s="13">
        <f t="shared" si="453"/>
        <v>7.3777303097309704E-2</v>
      </c>
      <c r="S253" s="13">
        <f t="shared" si="454"/>
        <v>6.2023486886448355E-2</v>
      </c>
      <c r="T253" s="13">
        <f t="shared" si="455"/>
        <v>6.5653521443405263E-2</v>
      </c>
      <c r="U253" s="13">
        <f t="shared" si="456"/>
        <v>9.566530814431648E-2</v>
      </c>
      <c r="V253" s="13">
        <f t="shared" si="457"/>
        <v>1.6883928963557584E-2</v>
      </c>
      <c r="W253" s="13">
        <f t="shared" si="458"/>
        <v>1.5018975919035074E-2</v>
      </c>
      <c r="X253" s="13">
        <f t="shared" si="459"/>
        <v>2.8377129984266065E-2</v>
      </c>
      <c r="Y253" s="13">
        <f t="shared" si="460"/>
        <v>2.6808136269908481E-2</v>
      </c>
      <c r="Z253" s="13">
        <f t="shared" si="461"/>
        <v>4.6465398865345536E-2</v>
      </c>
      <c r="AA253" s="13">
        <f t="shared" si="462"/>
        <v>6.0250598949637482E-2</v>
      </c>
      <c r="AB253" s="13">
        <f t="shared" si="463"/>
        <v>3.9062773186452265E-2</v>
      </c>
      <c r="AC253" s="13">
        <f t="shared" si="464"/>
        <v>2.5853144953733348E-3</v>
      </c>
      <c r="AD253" s="13">
        <f t="shared" si="465"/>
        <v>4.8686889428970993E-3</v>
      </c>
      <c r="AE253" s="13">
        <f t="shared" si="466"/>
        <v>9.1989906455903197E-3</v>
      </c>
      <c r="AF253" s="13">
        <f t="shared" si="467"/>
        <v>8.690371257041583E-3</v>
      </c>
      <c r="AG253" s="13">
        <f t="shared" si="468"/>
        <v>5.4732492215630486E-3</v>
      </c>
      <c r="AH253" s="13">
        <f t="shared" si="469"/>
        <v>2.1948145307656115E-2</v>
      </c>
      <c r="AI253" s="13">
        <f t="shared" si="470"/>
        <v>2.8459648101852631E-2</v>
      </c>
      <c r="AJ253" s="13">
        <f t="shared" si="471"/>
        <v>1.8451480950391532E-2</v>
      </c>
      <c r="AK253" s="13">
        <f t="shared" si="472"/>
        <v>7.9752016619980409E-3</v>
      </c>
      <c r="AL253" s="13">
        <f t="shared" si="473"/>
        <v>2.5335718213603825E-4</v>
      </c>
      <c r="AM253" s="13">
        <f t="shared" si="474"/>
        <v>1.2626230789888051E-3</v>
      </c>
      <c r="AN253" s="13">
        <f t="shared" si="475"/>
        <v>2.3856233225721499E-3</v>
      </c>
      <c r="AO253" s="13">
        <f t="shared" si="476"/>
        <v>2.2537203429538475E-3</v>
      </c>
      <c r="AP253" s="13">
        <f t="shared" si="477"/>
        <v>1.4194069215050025E-3</v>
      </c>
      <c r="AQ253" s="13">
        <f t="shared" si="478"/>
        <v>6.7046340125402832E-4</v>
      </c>
      <c r="AR253" s="13">
        <f t="shared" si="479"/>
        <v>8.2938460740129075E-3</v>
      </c>
      <c r="AS253" s="13">
        <f t="shared" si="480"/>
        <v>1.0754436758490119E-2</v>
      </c>
      <c r="AT253" s="13">
        <f t="shared" si="481"/>
        <v>6.9725136541148366E-3</v>
      </c>
      <c r="AU253" s="13">
        <f t="shared" si="482"/>
        <v>3.0136986094561002E-3</v>
      </c>
      <c r="AV253" s="13">
        <f t="shared" si="483"/>
        <v>9.7694817384233208E-4</v>
      </c>
      <c r="AW253" s="13">
        <f t="shared" si="484"/>
        <v>1.7242116173762811E-5</v>
      </c>
      <c r="AX253" s="13">
        <f t="shared" si="485"/>
        <v>2.7286898285026082E-4</v>
      </c>
      <c r="AY253" s="13">
        <f t="shared" si="486"/>
        <v>5.1556368668269359E-4</v>
      </c>
      <c r="AZ253" s="13">
        <f t="shared" si="487"/>
        <v>4.8705776715507817E-4</v>
      </c>
      <c r="BA253" s="13">
        <f t="shared" si="488"/>
        <v>3.0675197481094363E-4</v>
      </c>
      <c r="BB253" s="13">
        <f t="shared" si="489"/>
        <v>1.4489570908606452E-4</v>
      </c>
      <c r="BC253" s="13">
        <f t="shared" si="490"/>
        <v>5.4753724795396351E-5</v>
      </c>
      <c r="BD253" s="13">
        <f t="shared" si="491"/>
        <v>2.6117576122868772E-3</v>
      </c>
      <c r="BE253" s="13">
        <f t="shared" si="492"/>
        <v>3.3866051792126204E-3</v>
      </c>
      <c r="BF253" s="13">
        <f t="shared" si="493"/>
        <v>2.1956659733495163E-3</v>
      </c>
      <c r="BG253" s="13">
        <f t="shared" si="494"/>
        <v>9.4902295197492185E-4</v>
      </c>
      <c r="BH253" s="13">
        <f t="shared" si="495"/>
        <v>3.0764398170316263E-4</v>
      </c>
      <c r="BI253" s="13">
        <f t="shared" si="496"/>
        <v>7.978295511712927E-5</v>
      </c>
      <c r="BJ253" s="14">
        <f t="shared" si="497"/>
        <v>0.26220627874638885</v>
      </c>
      <c r="BK253" s="14">
        <f t="shared" si="498"/>
        <v>0.22485889797159195</v>
      </c>
      <c r="BL253" s="14">
        <f t="shared" si="499"/>
        <v>0.4632276319143529</v>
      </c>
      <c r="BM253" s="14">
        <f t="shared" si="500"/>
        <v>0.61344659933126078</v>
      </c>
      <c r="BN253" s="14">
        <f t="shared" si="501"/>
        <v>0.38281328659590941</v>
      </c>
    </row>
    <row r="254" spans="1:66" x14ac:dyDescent="0.25">
      <c r="A254" t="s">
        <v>345</v>
      </c>
      <c r="B254" t="s">
        <v>204</v>
      </c>
      <c r="C254" t="s">
        <v>205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1.0003</v>
      </c>
      <c r="H254" s="10">
        <f>VLOOKUP(A254,away!$A$2:$E$405,3,FALSE)</f>
        <v>1.3976999999999999</v>
      </c>
      <c r="I254" s="10">
        <f>VLOOKUP(C254,away!$B$2:$E$405,3,FALSE)</f>
        <v>0.58919999999999995</v>
      </c>
      <c r="J254" s="10">
        <f>VLOOKUP(B254,home!$B$2:$E$405,4,FALSE)</f>
        <v>0.94469999999999998</v>
      </c>
      <c r="K254" s="12">
        <f t="shared" si="446"/>
        <v>1.1503725682679997</v>
      </c>
      <c r="L254" s="12">
        <f t="shared" si="447"/>
        <v>0.7779839163479999</v>
      </c>
      <c r="M254" s="13">
        <f t="shared" si="448"/>
        <v>0.14538694792123696</v>
      </c>
      <c r="N254" s="13">
        <f t="shared" si="449"/>
        <v>0.16724915667279927</v>
      </c>
      <c r="O254" s="13">
        <f t="shared" si="450"/>
        <v>0.11310870712964663</v>
      </c>
      <c r="P254" s="13">
        <f t="shared" si="451"/>
        <v>0.13011715391420459</v>
      </c>
      <c r="Q254" s="13">
        <f t="shared" si="452"/>
        <v>9.6199420951172607E-2</v>
      </c>
      <c r="R254" s="13">
        <f t="shared" si="453"/>
        <v>4.3998377472890711E-2</v>
      </c>
      <c r="S254" s="13">
        <f t="shared" si="454"/>
        <v>2.9112781416776246E-2</v>
      </c>
      <c r="T254" s="13">
        <f t="shared" si="455"/>
        <v>7.4841602262003093E-2</v>
      </c>
      <c r="U254" s="13">
        <f t="shared" si="456"/>
        <v>5.0614526493114188E-2</v>
      </c>
      <c r="V254" s="13">
        <f t="shared" si="457"/>
        <v>2.8950117176875295E-3</v>
      </c>
      <c r="W254" s="13">
        <f t="shared" si="458"/>
        <v>3.6888391648498269E-2</v>
      </c>
      <c r="X254" s="13">
        <f t="shared" si="459"/>
        <v>2.8698575402477531E-2</v>
      </c>
      <c r="Y254" s="13">
        <f t="shared" si="460"/>
        <v>1.1163515042613923E-2</v>
      </c>
      <c r="Z254" s="13">
        <f t="shared" si="461"/>
        <v>1.1410010006439042E-2</v>
      </c>
      <c r="AA254" s="13">
        <f t="shared" si="462"/>
        <v>1.3125762515070855E-2</v>
      </c>
      <c r="AB254" s="13">
        <f t="shared" si="463"/>
        <v>7.5497585674689513E-3</v>
      </c>
      <c r="AC254" s="13">
        <f t="shared" si="464"/>
        <v>1.6193453514902427E-4</v>
      </c>
      <c r="AD254" s="13">
        <f t="shared" si="465"/>
        <v>1.0608848459989707E-2</v>
      </c>
      <c r="AE254" s="13">
        <f t="shared" si="466"/>
        <v>8.2535134728452392E-3</v>
      </c>
      <c r="AF254" s="13">
        <f t="shared" si="467"/>
        <v>3.2105503676175605E-3</v>
      </c>
      <c r="AG254" s="13">
        <f t="shared" si="468"/>
        <v>8.3258551621054008E-4</v>
      </c>
      <c r="AH254" s="13">
        <f t="shared" si="469"/>
        <v>2.2192010675948287E-3</v>
      </c>
      <c r="AI254" s="13">
        <f t="shared" si="470"/>
        <v>2.5529080316321492E-3</v>
      </c>
      <c r="AJ254" s="13">
        <f t="shared" si="471"/>
        <v>1.4683976844503401E-3</v>
      </c>
      <c r="AK254" s="13">
        <f t="shared" si="472"/>
        <v>5.6306813849997365E-4</v>
      </c>
      <c r="AL254" s="13">
        <f t="shared" si="473"/>
        <v>5.7970708197067686E-6</v>
      </c>
      <c r="AM254" s="13">
        <f t="shared" si="474"/>
        <v>2.4408256498568729E-3</v>
      </c>
      <c r="AN254" s="13">
        <f t="shared" si="475"/>
        <v>1.8989230981983018E-3</v>
      </c>
      <c r="AO254" s="13">
        <f t="shared" si="476"/>
        <v>7.3866581438999631E-4</v>
      </c>
      <c r="AP254" s="13">
        <f t="shared" si="477"/>
        <v>1.9155670771717133E-4</v>
      </c>
      <c r="AQ254" s="13">
        <f t="shared" si="478"/>
        <v>3.7257009418133522E-5</v>
      </c>
      <c r="AR254" s="13">
        <f t="shared" si="479"/>
        <v>3.453005475462175E-4</v>
      </c>
      <c r="AS254" s="13">
        <f t="shared" si="480"/>
        <v>3.9722427770508875E-4</v>
      </c>
      <c r="AT254" s="13">
        <f t="shared" si="481"/>
        <v>2.2847795626100209E-4</v>
      </c>
      <c r="AU254" s="13">
        <f t="shared" si="482"/>
        <v>8.7611591112197519E-5</v>
      </c>
      <c r="AV254" s="13">
        <f t="shared" si="483"/>
        <v>2.5196492769446156E-5</v>
      </c>
      <c r="AW254" s="13">
        <f t="shared" si="484"/>
        <v>1.441170092188834E-7</v>
      </c>
      <c r="AX254" s="13">
        <f t="shared" si="485"/>
        <v>4.6797647858670932E-4</v>
      </c>
      <c r="AY254" s="13">
        <f t="shared" si="486"/>
        <v>3.6407817356963403E-4</v>
      </c>
      <c r="AZ254" s="13">
        <f t="shared" si="487"/>
        <v>1.4162348166526538E-4</v>
      </c>
      <c r="BA254" s="13">
        <f t="shared" si="488"/>
        <v>3.6726930304260765E-5</v>
      </c>
      <c r="BB254" s="13">
        <f t="shared" si="489"/>
        <v>7.143240268387208E-6</v>
      </c>
      <c r="BC254" s="13">
        <f t="shared" si="490"/>
        <v>1.1114652078829238E-6</v>
      </c>
      <c r="BD254" s="13">
        <f t="shared" si="491"/>
        <v>4.4773045382852485E-5</v>
      </c>
      <c r="BE254" s="13">
        <f t="shared" si="492"/>
        <v>5.1505683206251707E-5</v>
      </c>
      <c r="BF254" s="13">
        <f t="shared" si="493"/>
        <v>2.9625362535186887E-5</v>
      </c>
      <c r="BG254" s="13">
        <f t="shared" si="494"/>
        <v>1.1360068128491168E-5</v>
      </c>
      <c r="BH254" s="13">
        <f t="shared" si="495"/>
        <v>3.2670776871679621E-6</v>
      </c>
      <c r="BI254" s="13">
        <f t="shared" si="496"/>
        <v>7.516713099436965E-7</v>
      </c>
      <c r="BJ254" s="14">
        <f t="shared" si="497"/>
        <v>0.44427204784541036</v>
      </c>
      <c r="BK254" s="14">
        <f t="shared" si="498"/>
        <v>0.3080437047494437</v>
      </c>
      <c r="BL254" s="14">
        <f t="shared" si="499"/>
        <v>0.23642580087401244</v>
      </c>
      <c r="BM254" s="14">
        <f t="shared" si="500"/>
        <v>0.30372786535679447</v>
      </c>
      <c r="BN254" s="14">
        <f t="shared" si="501"/>
        <v>0.69605976406195069</v>
      </c>
    </row>
    <row r="255" spans="1:66" x14ac:dyDescent="0.25">
      <c r="A255" t="s">
        <v>347</v>
      </c>
      <c r="B255" t="s">
        <v>234</v>
      </c>
      <c r="C255" t="s">
        <v>321</v>
      </c>
      <c r="D255" s="11">
        <v>44415</v>
      </c>
      <c r="E255" s="10">
        <f>VLOOKUP(A255,home!$A$2:$E$405,3,FALSE)</f>
        <v>1.3846000000000001</v>
      </c>
      <c r="F255" s="10">
        <f>VLOOKUP(B255,home!$B$2:$E$405,3,FALSE)</f>
        <v>1.2037</v>
      </c>
      <c r="G255" s="10">
        <f>VLOOKUP(C255,away!$B$2:$E$405,4,FALSE)</f>
        <v>1.4443999999999999</v>
      </c>
      <c r="H255" s="10">
        <f>VLOOKUP(A255,away!$A$2:$E$405,3,FALSE)</f>
        <v>1.3846000000000001</v>
      </c>
      <c r="I255" s="10">
        <f>VLOOKUP(C255,away!$B$2:$E$405,3,FALSE)</f>
        <v>1.0832999999999999</v>
      </c>
      <c r="J255" s="10">
        <f>VLOOKUP(B255,home!$B$2:$E$405,4,FALSE)</f>
        <v>0.32100000000000001</v>
      </c>
      <c r="K255" s="12">
        <f t="shared" si="446"/>
        <v>2.407299178088</v>
      </c>
      <c r="L255" s="12">
        <f t="shared" si="447"/>
        <v>0.48147983477999995</v>
      </c>
      <c r="M255" s="13">
        <f t="shared" si="448"/>
        <v>5.5644111895567651E-2</v>
      </c>
      <c r="N255" s="13">
        <f t="shared" si="449"/>
        <v>0.13395202483163668</v>
      </c>
      <c r="O255" s="13">
        <f t="shared" si="450"/>
        <v>2.6791517801957741E-2</v>
      </c>
      <c r="P255" s="13">
        <f t="shared" si="451"/>
        <v>6.4495198784382882E-2</v>
      </c>
      <c r="Q255" s="13">
        <f t="shared" si="452"/>
        <v>0.16123129964021124</v>
      </c>
      <c r="R255" s="13">
        <f t="shared" si="453"/>
        <v>6.4497877823960189E-3</v>
      </c>
      <c r="S255" s="13">
        <f t="shared" si="454"/>
        <v>1.8688548188368161E-2</v>
      </c>
      <c r="T255" s="13">
        <f t="shared" si="455"/>
        <v>7.7629619512133555E-2</v>
      </c>
      <c r="U255" s="13">
        <f t="shared" si="456"/>
        <v>1.5526568827403959E-2</v>
      </c>
      <c r="V255" s="13">
        <f t="shared" si="457"/>
        <v>2.4068067768137705E-3</v>
      </c>
      <c r="W255" s="13">
        <f t="shared" si="458"/>
        <v>0.12937732503531352</v>
      </c>
      <c r="X255" s="13">
        <f t="shared" si="459"/>
        <v>6.2292573082281102E-2</v>
      </c>
      <c r="Y255" s="13">
        <f t="shared" si="460"/>
        <v>1.4996308897838886E-2</v>
      </c>
      <c r="Z255" s="13">
        <f t="shared" si="461"/>
        <v>1.0351475852780326E-3</v>
      </c>
      <c r="AA255" s="13">
        <f t="shared" si="462"/>
        <v>2.4919099312395855E-3</v>
      </c>
      <c r="AB255" s="13">
        <f t="shared" si="463"/>
        <v>2.9993863646711901E-3</v>
      </c>
      <c r="AC255" s="13">
        <f t="shared" si="464"/>
        <v>1.7435299555765833E-4</v>
      </c>
      <c r="AD255" s="13">
        <f t="shared" si="465"/>
        <v>7.7862482055183591E-2</v>
      </c>
      <c r="AE255" s="13">
        <f t="shared" si="466"/>
        <v>3.7489214995490502E-2</v>
      </c>
      <c r="AF255" s="13">
        <f t="shared" si="467"/>
        <v>9.0251505210303309E-3</v>
      </c>
      <c r="AG255" s="13">
        <f t="shared" si="468"/>
        <v>1.4484759939101049E-3</v>
      </c>
      <c r="AH255" s="13">
        <f t="shared" si="469"/>
        <v>1.2460067208314575E-4</v>
      </c>
      <c r="AI255" s="13">
        <f t="shared" si="470"/>
        <v>2.999510954949691E-4</v>
      </c>
      <c r="AJ255" s="13">
        <f t="shared" si="471"/>
        <v>3.6103601282581725E-4</v>
      </c>
      <c r="AK255" s="13">
        <f t="shared" si="472"/>
        <v>2.8970723231191953E-4</v>
      </c>
      <c r="AL255" s="13">
        <f t="shared" si="473"/>
        <v>8.0834652394116203E-6</v>
      </c>
      <c r="AM255" s="13">
        <f t="shared" si="474"/>
        <v>3.7487657811066978E-2</v>
      </c>
      <c r="AN255" s="13">
        <f t="shared" si="475"/>
        <v>1.8049551289161702E-2</v>
      </c>
      <c r="AO255" s="13">
        <f t="shared" si="476"/>
        <v>4.3452474862793553E-3</v>
      </c>
      <c r="AP255" s="13">
        <f t="shared" si="477"/>
        <v>6.9738301392399812E-4</v>
      </c>
      <c r="AQ255" s="13">
        <f t="shared" si="478"/>
        <v>8.3943964580626235E-5</v>
      </c>
      <c r="AR255" s="13">
        <f t="shared" si="479"/>
        <v>1.1998542201613996E-5</v>
      </c>
      <c r="AS255" s="13">
        <f t="shared" si="480"/>
        <v>2.8884080780199549E-5</v>
      </c>
      <c r="AT255" s="13">
        <f t="shared" si="481"/>
        <v>3.4766311961000894E-5</v>
      </c>
      <c r="AU255" s="13">
        <f t="shared" si="482"/>
        <v>2.7897638069622821E-5</v>
      </c>
      <c r="AV255" s="13">
        <f t="shared" si="483"/>
        <v>1.6789490298899884E-5</v>
      </c>
      <c r="AW255" s="13">
        <f t="shared" si="484"/>
        <v>2.6025749461993441E-7</v>
      </c>
      <c r="AX255" s="13">
        <f t="shared" si="485"/>
        <v>1.5040667972837643E-2</v>
      </c>
      <c r="AY255" s="13">
        <f t="shared" si="486"/>
        <v>7.2417783305427042E-3</v>
      </c>
      <c r="AZ255" s="13">
        <f t="shared" si="487"/>
        <v>1.7433851170515424E-3</v>
      </c>
      <c r="BA255" s="13">
        <f t="shared" si="488"/>
        <v>2.7980159270529585E-4</v>
      </c>
      <c r="BB255" s="13">
        <f t="shared" si="489"/>
        <v>3.3679706156731661E-5</v>
      </c>
      <c r="BC255" s="13">
        <f t="shared" si="490"/>
        <v>3.2432198711564227E-6</v>
      </c>
      <c r="BD255" s="13">
        <f t="shared" si="491"/>
        <v>9.6284268613899341E-7</v>
      </c>
      <c r="BE255" s="13">
        <f t="shared" si="492"/>
        <v>2.3178504069704407E-6</v>
      </c>
      <c r="BF255" s="13">
        <f t="shared" si="493"/>
        <v>2.78987968981544E-6</v>
      </c>
      <c r="BG255" s="13">
        <f t="shared" si="494"/>
        <v>2.2386916947523715E-6</v>
      </c>
      <c r="BH255" s="13">
        <f t="shared" si="495"/>
        <v>1.3473001691924542E-6</v>
      </c>
      <c r="BI255" s="13">
        <f t="shared" si="496"/>
        <v>6.4867091798696299E-7</v>
      </c>
      <c r="BJ255" s="14">
        <f t="shared" si="497"/>
        <v>0.79031081406920722</v>
      </c>
      <c r="BK255" s="14">
        <f t="shared" si="498"/>
        <v>0.14865888043647224</v>
      </c>
      <c r="BL255" s="14">
        <f t="shared" si="499"/>
        <v>5.5465107019260544E-2</v>
      </c>
      <c r="BM255" s="14">
        <f t="shared" si="500"/>
        <v>0.53966449030101782</v>
      </c>
      <c r="BN255" s="14">
        <f t="shared" si="501"/>
        <v>0.44856394073615224</v>
      </c>
    </row>
    <row r="256" spans="1:66" x14ac:dyDescent="0.25">
      <c r="A256" t="s">
        <v>347</v>
      </c>
      <c r="B256" t="s">
        <v>233</v>
      </c>
      <c r="C256" t="s">
        <v>242</v>
      </c>
      <c r="D256" s="11">
        <v>44415</v>
      </c>
      <c r="E256" s="10">
        <f>VLOOKUP(A256,home!$A$2:$E$405,3,FALSE)</f>
        <v>1.3846000000000001</v>
      </c>
      <c r="F256" s="10">
        <f>VLOOKUP(B256,home!$B$2:$E$405,3,FALSE)</f>
        <v>0.72219999999999995</v>
      </c>
      <c r="G256" s="10">
        <f>VLOOKUP(C256,away!$B$2:$E$405,4,FALSE)</f>
        <v>1.9258999999999999</v>
      </c>
      <c r="H256" s="10">
        <f>VLOOKUP(A256,away!$A$2:$E$405,3,FALSE)</f>
        <v>1.3846000000000001</v>
      </c>
      <c r="I256" s="10">
        <f>VLOOKUP(C256,away!$B$2:$E$405,3,FALSE)</f>
        <v>0</v>
      </c>
      <c r="J256" s="10">
        <f>VLOOKUP(B256,home!$B$2:$E$405,4,FALSE)</f>
        <v>1.4443999999999999</v>
      </c>
      <c r="K256" s="12">
        <f t="shared" si="446"/>
        <v>1.9258193433079998</v>
      </c>
      <c r="L256" s="12">
        <f t="shared" si="447"/>
        <v>0</v>
      </c>
      <c r="M256" s="13">
        <f t="shared" si="448"/>
        <v>0.14575628348258618</v>
      </c>
      <c r="N256" s="13">
        <f t="shared" si="449"/>
        <v>0.28070027013944882</v>
      </c>
      <c r="O256" s="13">
        <f t="shared" si="450"/>
        <v>0</v>
      </c>
      <c r="P256" s="13">
        <f t="shared" si="451"/>
        <v>0</v>
      </c>
      <c r="Q256" s="13">
        <f t="shared" si="452"/>
        <v>0.27028900495316577</v>
      </c>
      <c r="R256" s="13">
        <f t="shared" si="453"/>
        <v>0</v>
      </c>
      <c r="S256" s="13">
        <f t="shared" si="454"/>
        <v>0</v>
      </c>
      <c r="T256" s="13">
        <f t="shared" si="455"/>
        <v>0</v>
      </c>
      <c r="U256" s="13">
        <f t="shared" si="456"/>
        <v>0</v>
      </c>
      <c r="V256" s="13">
        <f t="shared" si="457"/>
        <v>0</v>
      </c>
      <c r="W256" s="13">
        <f t="shared" si="458"/>
        <v>0.17350926467409275</v>
      </c>
      <c r="X256" s="13">
        <f t="shared" si="459"/>
        <v>0</v>
      </c>
      <c r="Y256" s="13">
        <f t="shared" si="460"/>
        <v>0</v>
      </c>
      <c r="Z256" s="13">
        <f t="shared" si="461"/>
        <v>0</v>
      </c>
      <c r="AA256" s="13">
        <f t="shared" si="462"/>
        <v>0</v>
      </c>
      <c r="AB256" s="13">
        <f t="shared" si="463"/>
        <v>0</v>
      </c>
      <c r="AC256" s="13">
        <f t="shared" si="464"/>
        <v>0</v>
      </c>
      <c r="AD256" s="13">
        <f t="shared" si="465"/>
        <v>8.353687453812883E-2</v>
      </c>
      <c r="AE256" s="13">
        <f t="shared" si="466"/>
        <v>0</v>
      </c>
      <c r="AF256" s="13">
        <f t="shared" si="467"/>
        <v>0</v>
      </c>
      <c r="AG256" s="13">
        <f t="shared" si="468"/>
        <v>0</v>
      </c>
      <c r="AH256" s="13">
        <f t="shared" si="469"/>
        <v>0</v>
      </c>
      <c r="AI256" s="13">
        <f t="shared" si="470"/>
        <v>0</v>
      </c>
      <c r="AJ256" s="13">
        <f t="shared" si="471"/>
        <v>0</v>
      </c>
      <c r="AK256" s="13">
        <f t="shared" si="472"/>
        <v>0</v>
      </c>
      <c r="AL256" s="13">
        <f t="shared" si="473"/>
        <v>0</v>
      </c>
      <c r="AM256" s="13">
        <f t="shared" si="474"/>
        <v>3.2175385773004418E-2</v>
      </c>
      <c r="AN256" s="13">
        <f t="shared" si="475"/>
        <v>0</v>
      </c>
      <c r="AO256" s="13">
        <f t="shared" si="476"/>
        <v>0</v>
      </c>
      <c r="AP256" s="13">
        <f t="shared" si="477"/>
        <v>0</v>
      </c>
      <c r="AQ256" s="13">
        <f t="shared" si="478"/>
        <v>0</v>
      </c>
      <c r="AR256" s="13">
        <f t="shared" si="479"/>
        <v>0</v>
      </c>
      <c r="AS256" s="13">
        <f t="shared" si="480"/>
        <v>0</v>
      </c>
      <c r="AT256" s="13">
        <f t="shared" si="481"/>
        <v>0</v>
      </c>
      <c r="AU256" s="13">
        <f t="shared" si="482"/>
        <v>0</v>
      </c>
      <c r="AV256" s="13">
        <f t="shared" si="483"/>
        <v>0</v>
      </c>
      <c r="AW256" s="13">
        <f t="shared" si="484"/>
        <v>0</v>
      </c>
      <c r="AX256" s="13">
        <f t="shared" si="485"/>
        <v>1.0327330050008141E-2</v>
      </c>
      <c r="AY256" s="13">
        <f t="shared" si="486"/>
        <v>0</v>
      </c>
      <c r="AZ256" s="13">
        <f t="shared" si="487"/>
        <v>0</v>
      </c>
      <c r="BA256" s="13">
        <f t="shared" si="488"/>
        <v>0</v>
      </c>
      <c r="BB256" s="13">
        <f t="shared" si="489"/>
        <v>0</v>
      </c>
      <c r="BC256" s="13">
        <f t="shared" si="490"/>
        <v>0</v>
      </c>
      <c r="BD256" s="13">
        <f t="shared" si="491"/>
        <v>0</v>
      </c>
      <c r="BE256" s="13">
        <f t="shared" si="492"/>
        <v>0</v>
      </c>
      <c r="BF256" s="13">
        <f t="shared" si="493"/>
        <v>0</v>
      </c>
      <c r="BG256" s="13">
        <f t="shared" si="494"/>
        <v>0</v>
      </c>
      <c r="BH256" s="13">
        <f t="shared" si="495"/>
        <v>0</v>
      </c>
      <c r="BI256" s="13">
        <f t="shared" si="496"/>
        <v>0</v>
      </c>
      <c r="BJ256" s="14">
        <f t="shared" si="497"/>
        <v>0.85053813012784885</v>
      </c>
      <c r="BK256" s="14">
        <f t="shared" si="498"/>
        <v>0.14575628348258618</v>
      </c>
      <c r="BL256" s="14">
        <f t="shared" si="499"/>
        <v>0</v>
      </c>
      <c r="BM256" s="14">
        <f t="shared" si="500"/>
        <v>0.29954885503523415</v>
      </c>
      <c r="BN256" s="14">
        <f t="shared" si="501"/>
        <v>0.69674555857520071</v>
      </c>
    </row>
    <row r="257" spans="1:66" s="15" customFormat="1" x14ac:dyDescent="0.25">
      <c r="A257" t="s">
        <v>348</v>
      </c>
      <c r="B257" t="s">
        <v>247</v>
      </c>
      <c r="C257" t="s">
        <v>326</v>
      </c>
      <c r="D257" s="11">
        <v>44415</v>
      </c>
      <c r="E257" s="10">
        <f>VLOOKUP(A257,home!$A$2:$E$405,3,FALSE)</f>
        <v>1.2811999999999999</v>
      </c>
      <c r="F257" s="10">
        <f>VLOOKUP(B257,home!$B$2:$E$405,3,FALSE)</f>
        <v>0.78049999999999997</v>
      </c>
      <c r="G257" s="10">
        <f>VLOOKUP(C257,away!$B$2:$E$405,4,FALSE)</f>
        <v>0</v>
      </c>
      <c r="H257" s="10">
        <f>VLOOKUP(A257,away!$A$2:$E$405,3,FALSE)</f>
        <v>1.2811999999999999</v>
      </c>
      <c r="I257" s="10">
        <f>VLOOKUP(C257,away!$B$2:$E$405,3,FALSE)</f>
        <v>0.78049999999999997</v>
      </c>
      <c r="J257" s="10">
        <f>VLOOKUP(B257,home!$B$2:$E$405,4,FALSE)</f>
        <v>2.3702000000000001</v>
      </c>
      <c r="K257" s="12">
        <f t="shared" si="446"/>
        <v>0</v>
      </c>
      <c r="L257" s="12">
        <f t="shared" si="447"/>
        <v>2.3701445373199999</v>
      </c>
      <c r="M257" s="13">
        <f t="shared" si="448"/>
        <v>9.346721580081821E-2</v>
      </c>
      <c r="N257" s="13">
        <f t="shared" si="449"/>
        <v>0</v>
      </c>
      <c r="O257" s="13">
        <f t="shared" si="450"/>
        <v>0.22153081094881882</v>
      </c>
      <c r="P257" s="13">
        <f t="shared" si="451"/>
        <v>0</v>
      </c>
      <c r="Q257" s="13">
        <f t="shared" si="452"/>
        <v>0</v>
      </c>
      <c r="R257" s="13">
        <f t="shared" si="453"/>
        <v>0.26253002070920634</v>
      </c>
      <c r="S257" s="13">
        <f t="shared" si="454"/>
        <v>0</v>
      </c>
      <c r="T257" s="13">
        <f t="shared" si="455"/>
        <v>0</v>
      </c>
      <c r="U257" s="13">
        <f t="shared" si="456"/>
        <v>0</v>
      </c>
      <c r="V257" s="13">
        <f t="shared" si="457"/>
        <v>0</v>
      </c>
      <c r="W257" s="13">
        <f t="shared" si="458"/>
        <v>0</v>
      </c>
      <c r="X257" s="13">
        <f t="shared" si="459"/>
        <v>0</v>
      </c>
      <c r="Y257" s="13">
        <f t="shared" si="460"/>
        <v>0</v>
      </c>
      <c r="Z257" s="13">
        <f t="shared" si="461"/>
        <v>0.20741136482214395</v>
      </c>
      <c r="AA257" s="13">
        <f t="shared" si="462"/>
        <v>0</v>
      </c>
      <c r="AB257" s="13">
        <f t="shared" si="463"/>
        <v>0</v>
      </c>
      <c r="AC257" s="13">
        <f t="shared" si="464"/>
        <v>0</v>
      </c>
      <c r="AD257" s="13">
        <f t="shared" si="465"/>
        <v>0</v>
      </c>
      <c r="AE257" s="13">
        <f t="shared" si="466"/>
        <v>0</v>
      </c>
      <c r="AF257" s="13">
        <f t="shared" si="467"/>
        <v>0</v>
      </c>
      <c r="AG257" s="13">
        <f t="shared" si="468"/>
        <v>0</v>
      </c>
      <c r="AH257" s="13">
        <f t="shared" si="469"/>
        <v>0.12289872832782248</v>
      </c>
      <c r="AI257" s="13">
        <f t="shared" si="470"/>
        <v>0</v>
      </c>
      <c r="AJ257" s="13">
        <f t="shared" si="471"/>
        <v>0</v>
      </c>
      <c r="AK257" s="13">
        <f t="shared" si="472"/>
        <v>0</v>
      </c>
      <c r="AL257" s="13">
        <f t="shared" si="473"/>
        <v>0</v>
      </c>
      <c r="AM257" s="13">
        <f t="shared" si="474"/>
        <v>0</v>
      </c>
      <c r="AN257" s="13">
        <f t="shared" si="475"/>
        <v>0</v>
      </c>
      <c r="AO257" s="13">
        <f t="shared" si="476"/>
        <v>0</v>
      </c>
      <c r="AP257" s="13">
        <f t="shared" si="477"/>
        <v>0</v>
      </c>
      <c r="AQ257" s="13">
        <f t="shared" si="478"/>
        <v>0</v>
      </c>
      <c r="AR257" s="13">
        <f t="shared" si="479"/>
        <v>5.825754991795265E-2</v>
      </c>
      <c r="AS257" s="13">
        <f t="shared" si="480"/>
        <v>0</v>
      </c>
      <c r="AT257" s="13">
        <f t="shared" si="481"/>
        <v>0</v>
      </c>
      <c r="AU257" s="13">
        <f t="shared" si="482"/>
        <v>0</v>
      </c>
      <c r="AV257" s="13">
        <f t="shared" si="483"/>
        <v>0</v>
      </c>
      <c r="AW257" s="13">
        <f t="shared" si="484"/>
        <v>0</v>
      </c>
      <c r="AX257" s="13">
        <f t="shared" si="485"/>
        <v>0</v>
      </c>
      <c r="AY257" s="13">
        <f t="shared" si="486"/>
        <v>0</v>
      </c>
      <c r="AZ257" s="13">
        <f t="shared" si="487"/>
        <v>0</v>
      </c>
      <c r="BA257" s="13">
        <f t="shared" si="488"/>
        <v>0</v>
      </c>
      <c r="BB257" s="13">
        <f t="shared" si="489"/>
        <v>0</v>
      </c>
      <c r="BC257" s="13">
        <f t="shared" si="490"/>
        <v>0</v>
      </c>
      <c r="BD257" s="13">
        <f t="shared" si="491"/>
        <v>2.3013135615947141E-2</v>
      </c>
      <c r="BE257" s="13">
        <f t="shared" si="492"/>
        <v>0</v>
      </c>
      <c r="BF257" s="13">
        <f t="shared" si="493"/>
        <v>0</v>
      </c>
      <c r="BG257" s="13">
        <f t="shared" si="494"/>
        <v>0</v>
      </c>
      <c r="BH257" s="13">
        <f t="shared" si="495"/>
        <v>0</v>
      </c>
      <c r="BI257" s="13">
        <f t="shared" si="496"/>
        <v>0</v>
      </c>
      <c r="BJ257" s="14">
        <f t="shared" si="497"/>
        <v>0</v>
      </c>
      <c r="BK257" s="14">
        <f t="shared" si="498"/>
        <v>9.346721580081821E-2</v>
      </c>
      <c r="BL257" s="14">
        <f t="shared" si="499"/>
        <v>0.68823024551974732</v>
      </c>
      <c r="BM257" s="14">
        <f t="shared" si="500"/>
        <v>0.41158077868386617</v>
      </c>
      <c r="BN257" s="14">
        <f t="shared" si="501"/>
        <v>0.57752804745884334</v>
      </c>
    </row>
    <row r="258" spans="1:66" x14ac:dyDescent="0.25">
      <c r="A258" t="s">
        <v>348</v>
      </c>
      <c r="B258" t="s">
        <v>251</v>
      </c>
      <c r="C258" t="s">
        <v>324</v>
      </c>
      <c r="D258" s="11">
        <v>44415</v>
      </c>
      <c r="E258" s="10">
        <f>VLOOKUP(A258,home!$A$2:$E$405,3,FALSE)</f>
        <v>1.2811999999999999</v>
      </c>
      <c r="F258" s="10">
        <f>VLOOKUP(B258,home!$B$2:$E$405,3,FALSE)</f>
        <v>0</v>
      </c>
      <c r="G258" s="10">
        <f>VLOOKUP(C258,away!$B$2:$E$405,4,FALSE)</f>
        <v>0</v>
      </c>
      <c r="H258" s="10">
        <f>VLOOKUP(A258,away!$A$2:$E$405,3,FALSE)</f>
        <v>1.2811999999999999</v>
      </c>
      <c r="I258" s="10">
        <f>VLOOKUP(C258,away!$B$2:$E$405,3,FALSE)</f>
        <v>0.39029999999999998</v>
      </c>
      <c r="J258" s="10">
        <f>VLOOKUP(B258,home!$B$2:$E$405,4,FALSE)</f>
        <v>1.1851</v>
      </c>
      <c r="K258" s="12">
        <f t="shared" si="446"/>
        <v>0</v>
      </c>
      <c r="L258" s="12">
        <f t="shared" si="447"/>
        <v>0.59261205183599996</v>
      </c>
      <c r="M258" s="13">
        <f t="shared" si="448"/>
        <v>0.55288124252345061</v>
      </c>
      <c r="N258" s="13">
        <f t="shared" si="449"/>
        <v>0</v>
      </c>
      <c r="O258" s="13">
        <f t="shared" si="450"/>
        <v>0.32764408755345914</v>
      </c>
      <c r="P258" s="13">
        <f t="shared" si="451"/>
        <v>0</v>
      </c>
      <c r="Q258" s="13">
        <f t="shared" si="452"/>
        <v>0</v>
      </c>
      <c r="R258" s="13">
        <f t="shared" si="453"/>
        <v>9.7082917498494722E-2</v>
      </c>
      <c r="S258" s="13">
        <f t="shared" si="454"/>
        <v>0</v>
      </c>
      <c r="T258" s="13">
        <f t="shared" si="455"/>
        <v>0</v>
      </c>
      <c r="U258" s="13">
        <f t="shared" si="456"/>
        <v>0</v>
      </c>
      <c r="V258" s="13">
        <f t="shared" si="457"/>
        <v>0</v>
      </c>
      <c r="W258" s="13">
        <f t="shared" si="458"/>
        <v>0</v>
      </c>
      <c r="X258" s="13">
        <f t="shared" si="459"/>
        <v>0</v>
      </c>
      <c r="Y258" s="13">
        <f t="shared" si="460"/>
        <v>0</v>
      </c>
      <c r="Z258" s="13">
        <f t="shared" si="461"/>
        <v>1.9177502312336021E-2</v>
      </c>
      <c r="AA258" s="13">
        <f t="shared" si="462"/>
        <v>0</v>
      </c>
      <c r="AB258" s="13">
        <f t="shared" si="463"/>
        <v>0</v>
      </c>
      <c r="AC258" s="13">
        <f t="shared" si="464"/>
        <v>0</v>
      </c>
      <c r="AD258" s="13">
        <f t="shared" si="465"/>
        <v>0</v>
      </c>
      <c r="AE258" s="13">
        <f t="shared" si="466"/>
        <v>0</v>
      </c>
      <c r="AF258" s="13">
        <f t="shared" si="467"/>
        <v>0</v>
      </c>
      <c r="AG258" s="13">
        <f t="shared" si="468"/>
        <v>0</v>
      </c>
      <c r="AH258" s="13">
        <f t="shared" si="469"/>
        <v>2.8412047486007707E-3</v>
      </c>
      <c r="AI258" s="13">
        <f t="shared" si="470"/>
        <v>0</v>
      </c>
      <c r="AJ258" s="13">
        <f t="shared" si="471"/>
        <v>0</v>
      </c>
      <c r="AK258" s="13">
        <f t="shared" si="472"/>
        <v>0</v>
      </c>
      <c r="AL258" s="13">
        <f t="shared" si="473"/>
        <v>0</v>
      </c>
      <c r="AM258" s="13">
        <f t="shared" si="474"/>
        <v>0</v>
      </c>
      <c r="AN258" s="13">
        <f t="shared" si="475"/>
        <v>0</v>
      </c>
      <c r="AO258" s="13">
        <f t="shared" si="476"/>
        <v>0</v>
      </c>
      <c r="AP258" s="13">
        <f t="shared" si="477"/>
        <v>0</v>
      </c>
      <c r="AQ258" s="13">
        <f t="shared" si="478"/>
        <v>0</v>
      </c>
      <c r="AR258" s="13">
        <f t="shared" si="479"/>
        <v>3.3674643515089786E-4</v>
      </c>
      <c r="AS258" s="13">
        <f t="shared" si="480"/>
        <v>0</v>
      </c>
      <c r="AT258" s="13">
        <f t="shared" si="481"/>
        <v>0</v>
      </c>
      <c r="AU258" s="13">
        <f t="shared" si="482"/>
        <v>0</v>
      </c>
      <c r="AV258" s="13">
        <f t="shared" si="483"/>
        <v>0</v>
      </c>
      <c r="AW258" s="13">
        <f t="shared" si="484"/>
        <v>0</v>
      </c>
      <c r="AX258" s="13">
        <f t="shared" si="485"/>
        <v>0</v>
      </c>
      <c r="AY258" s="13">
        <f t="shared" si="486"/>
        <v>0</v>
      </c>
      <c r="AZ258" s="13">
        <f t="shared" si="487"/>
        <v>0</v>
      </c>
      <c r="BA258" s="13">
        <f t="shared" si="488"/>
        <v>0</v>
      </c>
      <c r="BB258" s="13">
        <f t="shared" si="489"/>
        <v>0</v>
      </c>
      <c r="BC258" s="13">
        <f t="shared" si="490"/>
        <v>0</v>
      </c>
      <c r="BD258" s="13">
        <f t="shared" si="491"/>
        <v>3.3259999313872003E-5</v>
      </c>
      <c r="BE258" s="13">
        <f t="shared" si="492"/>
        <v>0</v>
      </c>
      <c r="BF258" s="13">
        <f t="shared" si="493"/>
        <v>0</v>
      </c>
      <c r="BG258" s="13">
        <f t="shared" si="494"/>
        <v>0</v>
      </c>
      <c r="BH258" s="13">
        <f t="shared" si="495"/>
        <v>0</v>
      </c>
      <c r="BI258" s="13">
        <f t="shared" si="496"/>
        <v>0</v>
      </c>
      <c r="BJ258" s="14">
        <f t="shared" si="497"/>
        <v>0</v>
      </c>
      <c r="BK258" s="14">
        <f t="shared" si="498"/>
        <v>0.55288124252345061</v>
      </c>
      <c r="BL258" s="14">
        <f t="shared" si="499"/>
        <v>0.42793821623501943</v>
      </c>
      <c r="BM258" s="14">
        <f t="shared" si="500"/>
        <v>2.2388713495401561E-2</v>
      </c>
      <c r="BN258" s="14">
        <f t="shared" si="501"/>
        <v>0.97760824757540454</v>
      </c>
    </row>
    <row r="259" spans="1:66" x14ac:dyDescent="0.25">
      <c r="A259" t="s">
        <v>349</v>
      </c>
      <c r="B259" t="s">
        <v>274</v>
      </c>
      <c r="C259" t="s">
        <v>267</v>
      </c>
      <c r="D259" s="11">
        <v>44415</v>
      </c>
      <c r="E259" s="10">
        <f>VLOOKUP(A259,home!$A$2:$E$405,3,FALSE)</f>
        <v>1.2082999999999999</v>
      </c>
      <c r="F259" s="10">
        <f>VLOOKUP(B259,home!$B$2:$E$405,3,FALSE)</f>
        <v>2.4828000000000001</v>
      </c>
      <c r="G259" s="10">
        <f>VLOOKUP(C259,away!$B$2:$E$405,4,FALSE)</f>
        <v>0.64859999999999995</v>
      </c>
      <c r="H259" s="10">
        <f>VLOOKUP(A259,away!$A$2:$E$405,3,FALSE)</f>
        <v>1.2082999999999999</v>
      </c>
      <c r="I259" s="10">
        <f>VLOOKUP(C259,away!$B$2:$E$405,3,FALSE)</f>
        <v>0</v>
      </c>
      <c r="J259" s="10">
        <f>VLOOKUP(B259,home!$B$2:$E$405,4,FALSE)</f>
        <v>1.2972999999999999</v>
      </c>
      <c r="K259" s="12">
        <f t="shared" si="446"/>
        <v>1.945778751864</v>
      </c>
      <c r="L259" s="12">
        <f t="shared" si="447"/>
        <v>0</v>
      </c>
      <c r="M259" s="13">
        <f t="shared" si="448"/>
        <v>0.14287591511775749</v>
      </c>
      <c r="N259" s="13">
        <f t="shared" si="449"/>
        <v>0.27800491978925695</v>
      </c>
      <c r="O259" s="13">
        <f t="shared" si="450"/>
        <v>0</v>
      </c>
      <c r="P259" s="13">
        <f t="shared" si="451"/>
        <v>0</v>
      </c>
      <c r="Q259" s="13">
        <f t="shared" si="452"/>
        <v>0.27046803291979599</v>
      </c>
      <c r="R259" s="13">
        <f t="shared" si="453"/>
        <v>0</v>
      </c>
      <c r="S259" s="13">
        <f t="shared" si="454"/>
        <v>0</v>
      </c>
      <c r="T259" s="13">
        <f t="shared" si="455"/>
        <v>0</v>
      </c>
      <c r="U259" s="13">
        <f t="shared" si="456"/>
        <v>0</v>
      </c>
      <c r="V259" s="13">
        <f t="shared" si="457"/>
        <v>0</v>
      </c>
      <c r="W259" s="13">
        <f t="shared" si="458"/>
        <v>0.17542365050459732</v>
      </c>
      <c r="X259" s="13">
        <f t="shared" si="459"/>
        <v>0</v>
      </c>
      <c r="Y259" s="13">
        <f t="shared" si="460"/>
        <v>0</v>
      </c>
      <c r="Z259" s="13">
        <f t="shared" si="461"/>
        <v>0</v>
      </c>
      <c r="AA259" s="13">
        <f t="shared" si="462"/>
        <v>0</v>
      </c>
      <c r="AB259" s="13">
        <f t="shared" si="463"/>
        <v>0</v>
      </c>
      <c r="AC259" s="13">
        <f t="shared" si="464"/>
        <v>0</v>
      </c>
      <c r="AD259" s="13">
        <f t="shared" si="465"/>
        <v>8.5333902931565425E-2</v>
      </c>
      <c r="AE259" s="13">
        <f t="shared" si="466"/>
        <v>0</v>
      </c>
      <c r="AF259" s="13">
        <f t="shared" si="467"/>
        <v>0</v>
      </c>
      <c r="AG259" s="13">
        <f t="shared" si="468"/>
        <v>0</v>
      </c>
      <c r="AH259" s="13">
        <f t="shared" si="469"/>
        <v>0</v>
      </c>
      <c r="AI259" s="13">
        <f t="shared" si="470"/>
        <v>0</v>
      </c>
      <c r="AJ259" s="13">
        <f t="shared" si="471"/>
        <v>0</v>
      </c>
      <c r="AK259" s="13">
        <f t="shared" si="472"/>
        <v>0</v>
      </c>
      <c r="AL259" s="13">
        <f t="shared" si="473"/>
        <v>0</v>
      </c>
      <c r="AM259" s="13">
        <f t="shared" si="474"/>
        <v>3.3208179027573011E-2</v>
      </c>
      <c r="AN259" s="13">
        <f t="shared" si="475"/>
        <v>0</v>
      </c>
      <c r="AO259" s="13">
        <f t="shared" si="476"/>
        <v>0</v>
      </c>
      <c r="AP259" s="13">
        <f t="shared" si="477"/>
        <v>0</v>
      </c>
      <c r="AQ259" s="13">
        <f t="shared" si="478"/>
        <v>0</v>
      </c>
      <c r="AR259" s="13">
        <f t="shared" si="479"/>
        <v>0</v>
      </c>
      <c r="AS259" s="13">
        <f t="shared" si="480"/>
        <v>0</v>
      </c>
      <c r="AT259" s="13">
        <f t="shared" si="481"/>
        <v>0</v>
      </c>
      <c r="AU259" s="13">
        <f t="shared" si="482"/>
        <v>0</v>
      </c>
      <c r="AV259" s="13">
        <f t="shared" si="483"/>
        <v>0</v>
      </c>
      <c r="AW259" s="13">
        <f t="shared" si="484"/>
        <v>0</v>
      </c>
      <c r="AX259" s="13">
        <f t="shared" si="485"/>
        <v>1.0769294856657893E-2</v>
      </c>
      <c r="AY259" s="13">
        <f t="shared" si="486"/>
        <v>0</v>
      </c>
      <c r="AZ259" s="13">
        <f t="shared" si="487"/>
        <v>0</v>
      </c>
      <c r="BA259" s="13">
        <f t="shared" si="488"/>
        <v>0</v>
      </c>
      <c r="BB259" s="13">
        <f t="shared" si="489"/>
        <v>0</v>
      </c>
      <c r="BC259" s="13">
        <f t="shared" si="490"/>
        <v>0</v>
      </c>
      <c r="BD259" s="13">
        <f t="shared" si="491"/>
        <v>0</v>
      </c>
      <c r="BE259" s="13">
        <f t="shared" si="492"/>
        <v>0</v>
      </c>
      <c r="BF259" s="13">
        <f t="shared" si="493"/>
        <v>0</v>
      </c>
      <c r="BG259" s="13">
        <f t="shared" si="494"/>
        <v>0</v>
      </c>
      <c r="BH259" s="13">
        <f t="shared" si="495"/>
        <v>0</v>
      </c>
      <c r="BI259" s="13">
        <f t="shared" si="496"/>
        <v>0</v>
      </c>
      <c r="BJ259" s="14">
        <f t="shared" si="497"/>
        <v>0.85320798002944653</v>
      </c>
      <c r="BK259" s="14">
        <f t="shared" si="498"/>
        <v>0.14287591511775749</v>
      </c>
      <c r="BL259" s="14">
        <f t="shared" si="499"/>
        <v>0</v>
      </c>
      <c r="BM259" s="14">
        <f t="shared" si="500"/>
        <v>0.30473502732039365</v>
      </c>
      <c r="BN259" s="14">
        <f t="shared" si="501"/>
        <v>0.69134886782681049</v>
      </c>
    </row>
    <row r="260" spans="1:66" x14ac:dyDescent="0.25">
      <c r="A260" t="s">
        <v>349</v>
      </c>
      <c r="B260" t="s">
        <v>262</v>
      </c>
      <c r="C260" t="s">
        <v>327</v>
      </c>
      <c r="D260" s="11">
        <v>44415</v>
      </c>
      <c r="E260" s="10">
        <f>VLOOKUP(A260,home!$A$2:$E$405,3,FALSE)</f>
        <v>1.2082999999999999</v>
      </c>
      <c r="F260" s="10">
        <f>VLOOKUP(B260,home!$B$2:$E$405,3,FALSE)</f>
        <v>0.8276</v>
      </c>
      <c r="G260" s="10">
        <f>VLOOKUP(C260,away!$B$2:$E$405,4,FALSE)</f>
        <v>0.97299999999999998</v>
      </c>
      <c r="H260" s="10">
        <f>VLOOKUP(A260,away!$A$2:$E$405,3,FALSE)</f>
        <v>1.2082999999999999</v>
      </c>
      <c r="I260" s="10">
        <f>VLOOKUP(C260,away!$B$2:$E$405,3,FALSE)</f>
        <v>0.4138</v>
      </c>
      <c r="J260" s="10">
        <f>VLOOKUP(B260,home!$B$2:$E$405,4,FALSE)</f>
        <v>1.2972999999999999</v>
      </c>
      <c r="K260" s="12">
        <f t="shared" si="446"/>
        <v>0.97298937483999992</v>
      </c>
      <c r="L260" s="12">
        <f t="shared" si="447"/>
        <v>0.64864291674199992</v>
      </c>
      <c r="M260" s="13">
        <f t="shared" si="448"/>
        <v>0.19757593419787867</v>
      </c>
      <c r="N260" s="13">
        <f t="shared" si="449"/>
        <v>0.19223928469862292</v>
      </c>
      <c r="O260" s="13">
        <f t="shared" si="450"/>
        <v>0.12815623023613745</v>
      </c>
      <c r="P260" s="13">
        <f t="shared" si="451"/>
        <v>0.12469465033931046</v>
      </c>
      <c r="Q260" s="13">
        <f t="shared" si="452"/>
        <v>9.3523390719300936E-2</v>
      </c>
      <c r="R260" s="13">
        <f t="shared" si="453"/>
        <v>4.1563815489513739E-2</v>
      </c>
      <c r="S260" s="13">
        <f t="shared" si="454"/>
        <v>1.9674405041241412E-2</v>
      </c>
      <c r="T260" s="13">
        <f t="shared" si="455"/>
        <v>6.0663284939769031E-2</v>
      </c>
      <c r="U260" s="13">
        <f t="shared" si="456"/>
        <v>4.0441150849107071E-2</v>
      </c>
      <c r="V260" s="13">
        <f t="shared" si="457"/>
        <v>1.379662551408667E-3</v>
      </c>
      <c r="W260" s="13">
        <f t="shared" si="458"/>
        <v>3.0332421822963227E-2</v>
      </c>
      <c r="X260" s="13">
        <f t="shared" si="459"/>
        <v>1.9674910563095553E-2</v>
      </c>
      <c r="Y260" s="13">
        <f t="shared" si="460"/>
        <v>6.3809956871421413E-3</v>
      </c>
      <c r="Z260" s="13">
        <f t="shared" si="461"/>
        <v>8.9866915033481685E-3</v>
      </c>
      <c r="AA260" s="13">
        <f t="shared" si="462"/>
        <v>8.743955347722673E-3</v>
      </c>
      <c r="AB260" s="13">
        <f t="shared" si="463"/>
        <v>4.2538878237047793E-3</v>
      </c>
      <c r="AC260" s="13">
        <f t="shared" si="464"/>
        <v>5.4421019231346671E-5</v>
      </c>
      <c r="AD260" s="13">
        <f t="shared" si="465"/>
        <v>7.3782810367270385E-3</v>
      </c>
      <c r="AE260" s="13">
        <f t="shared" si="466"/>
        <v>4.7858697322048123E-3</v>
      </c>
      <c r="AF260" s="13">
        <f t="shared" si="467"/>
        <v>1.5521602511222917E-3</v>
      </c>
      <c r="AG260" s="13">
        <f t="shared" si="468"/>
        <v>3.3559925084631947E-4</v>
      </c>
      <c r="AH260" s="13">
        <f t="shared" si="469"/>
        <v>1.4572884471480757E-3</v>
      </c>
      <c r="AI260" s="13">
        <f t="shared" si="470"/>
        <v>1.4179261751521603E-3</v>
      </c>
      <c r="AJ260" s="13">
        <f t="shared" si="471"/>
        <v>6.8981355136528638E-4</v>
      </c>
      <c r="AK260" s="13">
        <f t="shared" si="472"/>
        <v>2.2372708536635673E-4</v>
      </c>
      <c r="AL260" s="13">
        <f t="shared" si="473"/>
        <v>1.3738535498691378E-6</v>
      </c>
      <c r="AM260" s="13">
        <f t="shared" si="474"/>
        <v>1.4357978106637739E-3</v>
      </c>
      <c r="AN260" s="13">
        <f t="shared" si="475"/>
        <v>9.3132007976072788E-4</v>
      </c>
      <c r="AO260" s="13">
        <f t="shared" si="476"/>
        <v>3.0204708647819527E-4</v>
      </c>
      <c r="AP260" s="13">
        <f t="shared" si="477"/>
        <v>6.5306901055546556E-5</v>
      </c>
      <c r="AQ260" s="13">
        <f t="shared" si="478"/>
        <v>1.0590214696012725E-5</v>
      </c>
      <c r="AR260" s="13">
        <f t="shared" si="479"/>
        <v>1.890519657785096E-4</v>
      </c>
      <c r="AS260" s="13">
        <f t="shared" si="480"/>
        <v>1.8394555399510511E-4</v>
      </c>
      <c r="AT260" s="13">
        <f t="shared" si="481"/>
        <v>8.9488534793147383E-5</v>
      </c>
      <c r="AU260" s="13">
        <f t="shared" si="482"/>
        <v>2.9023797841244023E-5</v>
      </c>
      <c r="AV260" s="13">
        <f t="shared" si="483"/>
        <v>7.0599617292586387E-6</v>
      </c>
      <c r="AW260" s="13">
        <f t="shared" si="484"/>
        <v>2.4085280976744446E-8</v>
      </c>
      <c r="AX260" s="13">
        <f t="shared" si="485"/>
        <v>2.3283600236573092E-4</v>
      </c>
      <c r="AY260" s="13">
        <f t="shared" si="486"/>
        <v>1.5102742369705487E-4</v>
      </c>
      <c r="AZ260" s="13">
        <f t="shared" si="487"/>
        <v>4.8981434307443752E-5</v>
      </c>
      <c r="BA260" s="13">
        <f t="shared" si="488"/>
        <v>1.0590486805128994E-5</v>
      </c>
      <c r="BB260" s="13">
        <f t="shared" si="489"/>
        <v>1.7173610627491332E-6</v>
      </c>
      <c r="BC260" s="13">
        <f t="shared" si="490"/>
        <v>2.2279081776814779E-7</v>
      </c>
      <c r="BD260" s="13">
        <f t="shared" si="491"/>
        <v>2.0437869749730195E-5</v>
      </c>
      <c r="BE260" s="13">
        <f t="shared" si="492"/>
        <v>1.9885830110851324E-5</v>
      </c>
      <c r="BF260" s="13">
        <f t="shared" si="493"/>
        <v>9.6743507038658376E-6</v>
      </c>
      <c r="BG260" s="13">
        <f t="shared" si="494"/>
        <v>3.137680147779112E-6</v>
      </c>
      <c r="BH260" s="13">
        <f t="shared" si="495"/>
        <v>7.6323236135886904E-7</v>
      </c>
      <c r="BI260" s="13">
        <f t="shared" si="496"/>
        <v>1.4852339562724462E-7</v>
      </c>
      <c r="BJ260" s="14">
        <f t="shared" si="497"/>
        <v>0.42005663629350443</v>
      </c>
      <c r="BK260" s="14">
        <f t="shared" si="498"/>
        <v>0.34353147442631748</v>
      </c>
      <c r="BL260" s="14">
        <f t="shared" si="499"/>
        <v>0.22750041230582413</v>
      </c>
      <c r="BM260" s="14">
        <f t="shared" si="500"/>
        <v>0.22217090550981394</v>
      </c>
      <c r="BN260" s="14">
        <f t="shared" si="501"/>
        <v>0.77775330568076417</v>
      </c>
    </row>
    <row r="261" spans="1:66" x14ac:dyDescent="0.25">
      <c r="A261" t="s">
        <v>349</v>
      </c>
      <c r="B261" t="s">
        <v>271</v>
      </c>
      <c r="C261" t="s">
        <v>328</v>
      </c>
      <c r="D261" s="11">
        <v>44415</v>
      </c>
      <c r="E261" s="10">
        <f>VLOOKUP(A261,home!$A$2:$E$405,3,FALSE)</f>
        <v>1.2082999999999999</v>
      </c>
      <c r="F261" s="10">
        <f>VLOOKUP(B261,home!$B$2:$E$405,3,FALSE)</f>
        <v>0.8276</v>
      </c>
      <c r="G261" s="10">
        <f>VLOOKUP(C261,away!$B$2:$E$405,4,FALSE)</f>
        <v>0</v>
      </c>
      <c r="H261" s="10">
        <f>VLOOKUP(A261,away!$A$2:$E$405,3,FALSE)</f>
        <v>1.2082999999999999</v>
      </c>
      <c r="I261" s="10">
        <f>VLOOKUP(C261,away!$B$2:$E$405,3,FALSE)</f>
        <v>0.8276</v>
      </c>
      <c r="J261" s="10">
        <f>VLOOKUP(B261,home!$B$2:$E$405,4,FALSE)</f>
        <v>1.2972999999999999</v>
      </c>
      <c r="K261" s="12">
        <f t="shared" si="446"/>
        <v>0</v>
      </c>
      <c r="L261" s="12">
        <f t="shared" si="447"/>
        <v>1.2972858334839998</v>
      </c>
      <c r="M261" s="13">
        <f t="shared" si="448"/>
        <v>0.27327249443997786</v>
      </c>
      <c r="N261" s="13">
        <f t="shared" si="449"/>
        <v>0</v>
      </c>
      <c r="O261" s="13">
        <f t="shared" si="450"/>
        <v>0.35451253571781838</v>
      </c>
      <c r="P261" s="13">
        <f t="shared" si="451"/>
        <v>0</v>
      </c>
      <c r="Q261" s="13">
        <f t="shared" si="452"/>
        <v>0</v>
      </c>
      <c r="R261" s="13">
        <f t="shared" si="453"/>
        <v>0.22995204518960818</v>
      </c>
      <c r="S261" s="13">
        <f t="shared" si="454"/>
        <v>0</v>
      </c>
      <c r="T261" s="13">
        <f t="shared" si="455"/>
        <v>0</v>
      </c>
      <c r="U261" s="13">
        <f t="shared" si="456"/>
        <v>0</v>
      </c>
      <c r="V261" s="13">
        <f t="shared" si="457"/>
        <v>0</v>
      </c>
      <c r="W261" s="13">
        <f t="shared" si="458"/>
        <v>0</v>
      </c>
      <c r="X261" s="13">
        <f t="shared" si="459"/>
        <v>0</v>
      </c>
      <c r="Y261" s="13">
        <f t="shared" si="460"/>
        <v>0</v>
      </c>
      <c r="Z261" s="13">
        <f t="shared" si="461"/>
        <v>9.9437843535050391E-2</v>
      </c>
      <c r="AA261" s="13">
        <f t="shared" si="462"/>
        <v>0</v>
      </c>
      <c r="AB261" s="13">
        <f t="shared" si="463"/>
        <v>0</v>
      </c>
      <c r="AC261" s="13">
        <f t="shared" si="464"/>
        <v>0</v>
      </c>
      <c r="AD261" s="13">
        <f t="shared" si="465"/>
        <v>0</v>
      </c>
      <c r="AE261" s="13">
        <f t="shared" si="466"/>
        <v>0</v>
      </c>
      <c r="AF261" s="13">
        <f t="shared" si="467"/>
        <v>0</v>
      </c>
      <c r="AG261" s="13">
        <f t="shared" si="468"/>
        <v>0</v>
      </c>
      <c r="AH261" s="13">
        <f t="shared" si="469"/>
        <v>3.2249826432554869E-2</v>
      </c>
      <c r="AI261" s="13">
        <f t="shared" si="470"/>
        <v>0</v>
      </c>
      <c r="AJ261" s="13">
        <f t="shared" si="471"/>
        <v>0</v>
      </c>
      <c r="AK261" s="13">
        <f t="shared" si="472"/>
        <v>0</v>
      </c>
      <c r="AL261" s="13">
        <f t="shared" si="473"/>
        <v>0</v>
      </c>
      <c r="AM261" s="13">
        <f t="shared" si="474"/>
        <v>0</v>
      </c>
      <c r="AN261" s="13">
        <f t="shared" si="475"/>
        <v>0</v>
      </c>
      <c r="AO261" s="13">
        <f t="shared" si="476"/>
        <v>0</v>
      </c>
      <c r="AP261" s="13">
        <f t="shared" si="477"/>
        <v>0</v>
      </c>
      <c r="AQ261" s="13">
        <f t="shared" si="478"/>
        <v>0</v>
      </c>
      <c r="AR261" s="13">
        <f t="shared" si="479"/>
        <v>8.3674485926542499E-3</v>
      </c>
      <c r="AS261" s="13">
        <f t="shared" si="480"/>
        <v>0</v>
      </c>
      <c r="AT261" s="13">
        <f t="shared" si="481"/>
        <v>0</v>
      </c>
      <c r="AU261" s="13">
        <f t="shared" si="482"/>
        <v>0</v>
      </c>
      <c r="AV261" s="13">
        <f t="shared" si="483"/>
        <v>0</v>
      </c>
      <c r="AW261" s="13">
        <f t="shared" si="484"/>
        <v>0</v>
      </c>
      <c r="AX261" s="13">
        <f t="shared" si="485"/>
        <v>0</v>
      </c>
      <c r="AY261" s="13">
        <f t="shared" si="486"/>
        <v>0</v>
      </c>
      <c r="AZ261" s="13">
        <f t="shared" si="487"/>
        <v>0</v>
      </c>
      <c r="BA261" s="13">
        <f t="shared" si="488"/>
        <v>0</v>
      </c>
      <c r="BB261" s="13">
        <f t="shared" si="489"/>
        <v>0</v>
      </c>
      <c r="BC261" s="13">
        <f t="shared" si="490"/>
        <v>0</v>
      </c>
      <c r="BD261" s="13">
        <f t="shared" si="491"/>
        <v>1.8091620869426662E-3</v>
      </c>
      <c r="BE261" s="13">
        <f t="shared" si="492"/>
        <v>0</v>
      </c>
      <c r="BF261" s="13">
        <f t="shared" si="493"/>
        <v>0</v>
      </c>
      <c r="BG261" s="13">
        <f t="shared" si="494"/>
        <v>0</v>
      </c>
      <c r="BH261" s="13">
        <f t="shared" si="495"/>
        <v>0</v>
      </c>
      <c r="BI261" s="13">
        <f t="shared" si="496"/>
        <v>0</v>
      </c>
      <c r="BJ261" s="14">
        <f t="shared" si="497"/>
        <v>0</v>
      </c>
      <c r="BK261" s="14">
        <f t="shared" si="498"/>
        <v>0.27327249443997786</v>
      </c>
      <c r="BL261" s="14">
        <f t="shared" si="499"/>
        <v>0.62689101801957847</v>
      </c>
      <c r="BM261" s="14">
        <f t="shared" si="500"/>
        <v>0.14186428064720219</v>
      </c>
      <c r="BN261" s="14">
        <f t="shared" si="501"/>
        <v>0.85773707534740451</v>
      </c>
    </row>
    <row r="262" spans="1:66" x14ac:dyDescent="0.25">
      <c r="A262" t="s">
        <v>350</v>
      </c>
      <c r="B262" t="s">
        <v>281</v>
      </c>
      <c r="C262" t="s">
        <v>284</v>
      </c>
      <c r="D262" s="11">
        <v>44415</v>
      </c>
      <c r="E262" s="10">
        <f>VLOOKUP(A262,home!$A$2:$E$405,3,FALSE)</f>
        <v>1.4911000000000001</v>
      </c>
      <c r="F262" s="10">
        <f>VLOOKUP(B262,home!$B$2:$E$405,3,FALSE)</f>
        <v>0.38319999999999999</v>
      </c>
      <c r="G262" s="10">
        <f>VLOOKUP(C262,away!$B$2:$E$405,4,FALSE)</f>
        <v>1.0980000000000001</v>
      </c>
      <c r="H262" s="10">
        <f>VLOOKUP(A262,away!$A$2:$E$405,3,FALSE)</f>
        <v>1.4911000000000001</v>
      </c>
      <c r="I262" s="10">
        <f>VLOOKUP(C262,away!$B$2:$E$405,3,FALSE)</f>
        <v>1.7884</v>
      </c>
      <c r="J262" s="10">
        <f>VLOOKUP(B262,home!$B$2:$E$405,4,FALSE)</f>
        <v>0.40339999999999998</v>
      </c>
      <c r="K262" s="12">
        <f t="shared" si="446"/>
        <v>0.62738569296000002</v>
      </c>
      <c r="L262" s="12">
        <f t="shared" si="447"/>
        <v>1.075740019016</v>
      </c>
      <c r="M262" s="13">
        <f t="shared" si="448"/>
        <v>0.18211339946059782</v>
      </c>
      <c r="N262" s="13">
        <f t="shared" si="449"/>
        <v>0.11425534131788843</v>
      </c>
      <c r="O262" s="13">
        <f t="shared" si="450"/>
        <v>0.19590667179881188</v>
      </c>
      <c r="P262" s="13">
        <f t="shared" si="451"/>
        <v>0.12290904304198487</v>
      </c>
      <c r="Q262" s="13">
        <f t="shared" si="452"/>
        <v>3.5841083243552375E-2</v>
      </c>
      <c r="R262" s="13">
        <f t="shared" si="453"/>
        <v>0.10537232342310757</v>
      </c>
      <c r="S262" s="13">
        <f t="shared" si="454"/>
        <v>2.0737948039848891E-2</v>
      </c>
      <c r="T262" s="13">
        <f t="shared" si="455"/>
        <v>3.8555687569973074E-2</v>
      </c>
      <c r="U262" s="13">
        <f t="shared" si="456"/>
        <v>6.6109088149611583E-2</v>
      </c>
      <c r="V262" s="13">
        <f t="shared" si="457"/>
        <v>1.5551246615093019E-3</v>
      </c>
      <c r="W262" s="13">
        <f t="shared" si="458"/>
        <v>7.4953942823977179E-3</v>
      </c>
      <c r="X262" s="13">
        <f t="shared" si="459"/>
        <v>8.0630955878789375E-3</v>
      </c>
      <c r="Y262" s="13">
        <f t="shared" si="460"/>
        <v>4.3368973005163567E-3</v>
      </c>
      <c r="Z262" s="13">
        <f t="shared" si="461"/>
        <v>3.7784408400977958E-2</v>
      </c>
      <c r="AA262" s="13">
        <f t="shared" si="462"/>
        <v>2.37053972477312E-2</v>
      </c>
      <c r="AB262" s="13">
        <f t="shared" si="463"/>
        <v>7.4362135395799576E-3</v>
      </c>
      <c r="AC262" s="13">
        <f t="shared" si="464"/>
        <v>6.5597480925083532E-5</v>
      </c>
      <c r="AD262" s="13">
        <f t="shared" si="465"/>
        <v>1.1756257839676285E-3</v>
      </c>
      <c r="AE262" s="13">
        <f t="shared" si="466"/>
        <v>1.2646677032010366E-3</v>
      </c>
      <c r="AF262" s="13">
        <f t="shared" si="467"/>
        <v>6.8022682954520198E-4</v>
      </c>
      <c r="AG262" s="13">
        <f t="shared" si="468"/>
        <v>2.4391574085004972E-4</v>
      </c>
      <c r="AH262" s="13">
        <f t="shared" si="469"/>
        <v>1.0161550052944082E-2</v>
      </c>
      <c r="AI262" s="13">
        <f t="shared" si="470"/>
        <v>6.3752111215140466E-3</v>
      </c>
      <c r="AJ262" s="13">
        <f t="shared" si="471"/>
        <v>1.9998581236186945E-3</v>
      </c>
      <c r="AK262" s="13">
        <f t="shared" si="472"/>
        <v>4.1822745823606668E-4</v>
      </c>
      <c r="AL262" s="13">
        <f t="shared" si="473"/>
        <v>1.770879821110866E-6</v>
      </c>
      <c r="AM262" s="13">
        <f t="shared" si="474"/>
        <v>1.475141594272348E-4</v>
      </c>
      <c r="AN262" s="13">
        <f t="shared" si="475"/>
        <v>1.5868688466738281E-4</v>
      </c>
      <c r="AO262" s="13">
        <f t="shared" si="476"/>
        <v>8.5352916164840083E-5</v>
      </c>
      <c r="AP262" s="13">
        <f t="shared" si="477"/>
        <v>3.0605849219412045E-5</v>
      </c>
      <c r="AQ262" s="13">
        <f t="shared" si="478"/>
        <v>8.2309842053227846E-6</v>
      </c>
      <c r="AR262" s="13">
        <f t="shared" si="479"/>
        <v>2.1862372094372212E-3</v>
      </c>
      <c r="AS262" s="13">
        <f t="shared" si="480"/>
        <v>1.3716139466177074E-3</v>
      </c>
      <c r="AT262" s="13">
        <f t="shared" si="481"/>
        <v>4.3026548318617541E-4</v>
      </c>
      <c r="AU262" s="13">
        <f t="shared" si="482"/>
        <v>8.9980802775175967E-5</v>
      </c>
      <c r="AV262" s="13">
        <f t="shared" si="483"/>
        <v>1.4113167075550216E-5</v>
      </c>
      <c r="AW262" s="13">
        <f t="shared" si="484"/>
        <v>3.3199269246490421E-8</v>
      </c>
      <c r="AX262" s="13">
        <f t="shared" si="485"/>
        <v>1.5424712188944598E-5</v>
      </c>
      <c r="AY262" s="13">
        <f t="shared" si="486"/>
        <v>1.6592980183451589E-5</v>
      </c>
      <c r="AZ262" s="13">
        <f t="shared" si="487"/>
        <v>8.9248664090391612E-6</v>
      </c>
      <c r="BA262" s="13">
        <f t="shared" si="488"/>
        <v>3.2002786535250165E-6</v>
      </c>
      <c r="BB262" s="13">
        <f t="shared" si="489"/>
        <v>8.6066695489987484E-7</v>
      </c>
      <c r="BC262" s="13">
        <f t="shared" si="490"/>
        <v>1.8517077728608688E-7</v>
      </c>
      <c r="BD262" s="13">
        <f t="shared" si="491"/>
        <v>3.9197047620891372E-4</v>
      </c>
      <c r="BE262" s="13">
        <f t="shared" si="492"/>
        <v>2.4591666883619053E-4</v>
      </c>
      <c r="BF262" s="13">
        <f t="shared" si="493"/>
        <v>7.714229984410411E-5</v>
      </c>
      <c r="BG262" s="13">
        <f t="shared" si="494"/>
        <v>1.6132658414740451E-5</v>
      </c>
      <c r="BH262" s="13">
        <f t="shared" si="495"/>
        <v>2.5303497697047282E-6</v>
      </c>
      <c r="BI262" s="13">
        <f t="shared" si="496"/>
        <v>3.1750104873947551E-7</v>
      </c>
      <c r="BJ262" s="14">
        <f t="shared" si="497"/>
        <v>0.21238751482862217</v>
      </c>
      <c r="BK262" s="14">
        <f t="shared" si="498"/>
        <v>0.32739947654487062</v>
      </c>
      <c r="BL262" s="14">
        <f t="shared" si="499"/>
        <v>0.42231076147836932</v>
      </c>
      <c r="BM262" s="14">
        <f t="shared" si="500"/>
        <v>0.24346773918598283</v>
      </c>
      <c r="BN262" s="14">
        <f t="shared" si="501"/>
        <v>0.75639786228594297</v>
      </c>
    </row>
    <row r="263" spans="1:66" x14ac:dyDescent="0.25">
      <c r="A263" t="s">
        <v>350</v>
      </c>
      <c r="B263" t="s">
        <v>287</v>
      </c>
      <c r="C263" t="s">
        <v>285</v>
      </c>
      <c r="D263" s="11">
        <v>44415</v>
      </c>
      <c r="E263" s="10">
        <f>VLOOKUP(A263,home!$A$2:$E$405,3,FALSE)</f>
        <v>1.4911000000000001</v>
      </c>
      <c r="F263" s="10">
        <f>VLOOKUP(B263,home!$B$2:$E$405,3,FALSE)</f>
        <v>0.47899999999999998</v>
      </c>
      <c r="G263" s="10">
        <f>VLOOKUP(C263,away!$B$2:$E$405,4,FALSE)</f>
        <v>0.62749999999999995</v>
      </c>
      <c r="H263" s="10">
        <f>VLOOKUP(A263,away!$A$2:$E$405,3,FALSE)</f>
        <v>1.4911000000000001</v>
      </c>
      <c r="I263" s="10">
        <f>VLOOKUP(C263,away!$B$2:$E$405,3,FALSE)</f>
        <v>0.33529999999999999</v>
      </c>
      <c r="J263" s="10">
        <f>VLOOKUP(B263,home!$B$2:$E$405,4,FALSE)</f>
        <v>1.3445</v>
      </c>
      <c r="K263" s="12">
        <f t="shared" si="446"/>
        <v>0.44818365474999999</v>
      </c>
      <c r="L263" s="12">
        <f t="shared" si="447"/>
        <v>0.67220405843499997</v>
      </c>
      <c r="M263" s="13">
        <f t="shared" si="448"/>
        <v>0.32615331616493232</v>
      </c>
      <c r="N263" s="13">
        <f t="shared" si="449"/>
        <v>0.14617658524763161</v>
      </c>
      <c r="O263" s="13">
        <f t="shared" si="450"/>
        <v>0.21924158279810119</v>
      </c>
      <c r="P263" s="13">
        <f t="shared" si="451"/>
        <v>9.8260493851627703E-2</v>
      </c>
      <c r="Q263" s="13">
        <f t="shared" si="452"/>
        <v>3.2756978107579236E-2</v>
      </c>
      <c r="R263" s="13">
        <f t="shared" si="453"/>
        <v>7.3687540867298354E-2</v>
      </c>
      <c r="S263" s="13">
        <f t="shared" si="454"/>
        <v>7.4007561577905832E-3</v>
      </c>
      <c r="T263" s="13">
        <f t="shared" si="455"/>
        <v>2.2019373625981206E-2</v>
      </c>
      <c r="U263" s="13">
        <f t="shared" si="456"/>
        <v>3.3025551375445751E-2</v>
      </c>
      <c r="V263" s="13">
        <f t="shared" si="457"/>
        <v>2.4773691761175679E-4</v>
      </c>
      <c r="W263" s="13">
        <f t="shared" si="458"/>
        <v>4.8937140556068667E-3</v>
      </c>
      <c r="X263" s="13">
        <f t="shared" si="459"/>
        <v>3.289574448999339E-3</v>
      </c>
      <c r="Y263" s="13">
        <f t="shared" si="460"/>
        <v>1.1056326475707172E-3</v>
      </c>
      <c r="Z263" s="13">
        <f t="shared" si="461"/>
        <v>1.6511021342364294E-2</v>
      </c>
      <c r="AA263" s="13">
        <f t="shared" si="462"/>
        <v>7.3999698888760788E-3</v>
      </c>
      <c r="AB263" s="13">
        <f t="shared" si="463"/>
        <v>1.6582727749182163E-3</v>
      </c>
      <c r="AC263" s="13">
        <f t="shared" si="464"/>
        <v>4.6647448192549845E-6</v>
      </c>
      <c r="AD263" s="13">
        <f t="shared" si="465"/>
        <v>5.4832066268583235E-4</v>
      </c>
      <c r="AE263" s="13">
        <f t="shared" si="466"/>
        <v>3.6858337478118516E-4</v>
      </c>
      <c r="AF263" s="13">
        <f t="shared" si="467"/>
        <v>1.2388162019979064E-4</v>
      </c>
      <c r="AG263" s="13">
        <f t="shared" si="468"/>
        <v>2.7757909287934189E-5</v>
      </c>
      <c r="AH263" s="13">
        <f t="shared" si="469"/>
        <v>2.7746938888110442E-3</v>
      </c>
      <c r="AI263" s="13">
        <f t="shared" si="470"/>
        <v>1.2435724478998236E-3</v>
      </c>
      <c r="AJ263" s="13">
        <f t="shared" si="471"/>
        <v>2.7867442232307351E-4</v>
      </c>
      <c r="AK263" s="13">
        <f t="shared" si="472"/>
        <v>4.1632440360700023E-5</v>
      </c>
      <c r="AL263" s="13">
        <f t="shared" si="473"/>
        <v>5.621406950834484E-8</v>
      </c>
      <c r="AM263" s="13">
        <f t="shared" si="474"/>
        <v>4.9149671715495672E-5</v>
      </c>
      <c r="AN263" s="13">
        <f t="shared" si="475"/>
        <v>3.3038608797904116E-5</v>
      </c>
      <c r="AO263" s="13">
        <f t="shared" si="476"/>
        <v>1.1104343459498722E-5</v>
      </c>
      <c r="AP263" s="13">
        <f t="shared" si="477"/>
        <v>2.4881282465770638E-6</v>
      </c>
      <c r="AQ263" s="13">
        <f t="shared" si="478"/>
        <v>4.181324763139655E-7</v>
      </c>
      <c r="AR263" s="13">
        <f t="shared" si="479"/>
        <v>3.7303209859471537E-4</v>
      </c>
      <c r="AS263" s="13">
        <f t="shared" si="480"/>
        <v>1.6718688928724185E-4</v>
      </c>
      <c r="AT263" s="13">
        <f t="shared" si="481"/>
        <v>3.7465215533519839E-5</v>
      </c>
      <c r="AU263" s="13">
        <f t="shared" si="482"/>
        <v>5.5970990746031315E-6</v>
      </c>
      <c r="AV263" s="13">
        <f t="shared" si="483"/>
        <v>6.2713207981336837E-7</v>
      </c>
      <c r="AW263" s="13">
        <f t="shared" si="484"/>
        <v>4.704350477670628E-10</v>
      </c>
      <c r="AX263" s="13">
        <f t="shared" si="485"/>
        <v>3.6713465832022596E-6</v>
      </c>
      <c r="AY263" s="13">
        <f t="shared" si="486"/>
        <v>2.4678940731500291E-6</v>
      </c>
      <c r="AZ263" s="13">
        <f t="shared" si="487"/>
        <v>8.2946420587956613E-7</v>
      </c>
      <c r="BA263" s="13">
        <f t="shared" si="488"/>
        <v>1.8585640183960295E-7</v>
      </c>
      <c r="BB263" s="13">
        <f t="shared" si="489"/>
        <v>3.1233356900676821E-8</v>
      </c>
      <c r="BC263" s="13">
        <f t="shared" si="490"/>
        <v>4.1990378534367549E-9</v>
      </c>
      <c r="BD263" s="13">
        <f t="shared" si="491"/>
        <v>4.1792281766982118E-5</v>
      </c>
      <c r="BE263" s="13">
        <f t="shared" si="492"/>
        <v>1.8730617582667832E-5</v>
      </c>
      <c r="BF263" s="13">
        <f t="shared" si="493"/>
        <v>4.197378321962339E-6</v>
      </c>
      <c r="BG263" s="13">
        <f t="shared" si="494"/>
        <v>6.2706545223516783E-7</v>
      </c>
      <c r="BH263" s="13">
        <f t="shared" si="495"/>
        <v>7.026012153755474E-8</v>
      </c>
      <c r="BI263" s="13">
        <f t="shared" si="496"/>
        <v>6.2978876107760964E-9</v>
      </c>
      <c r="BJ263" s="14">
        <f t="shared" si="497"/>
        <v>0.21141379057867832</v>
      </c>
      <c r="BK263" s="14">
        <f t="shared" si="498"/>
        <v>0.43206949194492428</v>
      </c>
      <c r="BL263" s="14">
        <f t="shared" si="499"/>
        <v>0.34000082323973713</v>
      </c>
      <c r="BM263" s="14">
        <f t="shared" si="500"/>
        <v>0.10371616264489551</v>
      </c>
      <c r="BN263" s="14">
        <f t="shared" si="501"/>
        <v>0.89627649703717038</v>
      </c>
    </row>
    <row r="264" spans="1:66" x14ac:dyDescent="0.25">
      <c r="A264" t="s">
        <v>358</v>
      </c>
      <c r="B264" t="s">
        <v>337</v>
      </c>
      <c r="C264" t="s">
        <v>330</v>
      </c>
      <c r="D264" s="11">
        <v>44415</v>
      </c>
      <c r="E264" s="10">
        <f>VLOOKUP(A264,home!$A$2:$E$405,3,FALSE)</f>
        <v>1.8667</v>
      </c>
      <c r="F264" s="10">
        <f>VLOOKUP(B264,home!$B$2:$E$405,3,FALSE)</f>
        <v>0.53569999999999995</v>
      </c>
      <c r="G264" s="10">
        <f>VLOOKUP(C264,away!$B$2:$E$405,4,FALSE)</f>
        <v>0</v>
      </c>
      <c r="H264" s="10">
        <f>VLOOKUP(A264,away!$A$2:$E$405,3,FALSE)</f>
        <v>1.8667</v>
      </c>
      <c r="I264" s="10">
        <f>VLOOKUP(C264,away!$B$2:$E$405,3,FALSE)</f>
        <v>0</v>
      </c>
      <c r="J264" s="10">
        <f>VLOOKUP(B264,home!$B$2:$E$405,4,FALSE)</f>
        <v>0.625</v>
      </c>
      <c r="K264" s="12">
        <f t="shared" si="446"/>
        <v>0</v>
      </c>
      <c r="L264" s="12">
        <f t="shared" si="447"/>
        <v>0</v>
      </c>
      <c r="M264" s="13">
        <f t="shared" si="448"/>
        <v>1</v>
      </c>
      <c r="N264" s="13">
        <f t="shared" si="449"/>
        <v>0</v>
      </c>
      <c r="O264" s="13">
        <f t="shared" si="450"/>
        <v>0</v>
      </c>
      <c r="P264" s="13">
        <f t="shared" si="451"/>
        <v>0</v>
      </c>
      <c r="Q264" s="13">
        <f t="shared" si="452"/>
        <v>0</v>
      </c>
      <c r="R264" s="13">
        <f t="shared" si="453"/>
        <v>0</v>
      </c>
      <c r="S264" s="13">
        <f t="shared" si="454"/>
        <v>0</v>
      </c>
      <c r="T264" s="13">
        <f t="shared" si="455"/>
        <v>0</v>
      </c>
      <c r="U264" s="13">
        <f t="shared" si="456"/>
        <v>0</v>
      </c>
      <c r="V264" s="13">
        <f t="shared" si="457"/>
        <v>0</v>
      </c>
      <c r="W264" s="13">
        <f t="shared" si="458"/>
        <v>0</v>
      </c>
      <c r="X264" s="13">
        <f t="shared" si="459"/>
        <v>0</v>
      </c>
      <c r="Y264" s="13">
        <f t="shared" si="460"/>
        <v>0</v>
      </c>
      <c r="Z264" s="13">
        <f t="shared" si="461"/>
        <v>0</v>
      </c>
      <c r="AA264" s="13">
        <f t="shared" si="462"/>
        <v>0</v>
      </c>
      <c r="AB264" s="13">
        <f t="shared" si="463"/>
        <v>0</v>
      </c>
      <c r="AC264" s="13">
        <f t="shared" si="464"/>
        <v>0</v>
      </c>
      <c r="AD264" s="13">
        <f t="shared" si="465"/>
        <v>0</v>
      </c>
      <c r="AE264" s="13">
        <f t="shared" si="466"/>
        <v>0</v>
      </c>
      <c r="AF264" s="13">
        <f t="shared" si="467"/>
        <v>0</v>
      </c>
      <c r="AG264" s="13">
        <f t="shared" si="468"/>
        <v>0</v>
      </c>
      <c r="AH264" s="13">
        <f t="shared" si="469"/>
        <v>0</v>
      </c>
      <c r="AI264" s="13">
        <f t="shared" si="470"/>
        <v>0</v>
      </c>
      <c r="AJ264" s="13">
        <f t="shared" si="471"/>
        <v>0</v>
      </c>
      <c r="AK264" s="13">
        <f t="shared" si="472"/>
        <v>0</v>
      </c>
      <c r="AL264" s="13">
        <f t="shared" si="473"/>
        <v>0</v>
      </c>
      <c r="AM264" s="13">
        <f t="shared" si="474"/>
        <v>0</v>
      </c>
      <c r="AN264" s="13">
        <f t="shared" si="475"/>
        <v>0</v>
      </c>
      <c r="AO264" s="13">
        <f t="shared" si="476"/>
        <v>0</v>
      </c>
      <c r="AP264" s="13">
        <f t="shared" si="477"/>
        <v>0</v>
      </c>
      <c r="AQ264" s="13">
        <f t="shared" si="478"/>
        <v>0</v>
      </c>
      <c r="AR264" s="13">
        <f t="shared" si="479"/>
        <v>0</v>
      </c>
      <c r="AS264" s="13">
        <f t="shared" si="480"/>
        <v>0</v>
      </c>
      <c r="AT264" s="13">
        <f t="shared" si="481"/>
        <v>0</v>
      </c>
      <c r="AU264" s="13">
        <f t="shared" si="482"/>
        <v>0</v>
      </c>
      <c r="AV264" s="13">
        <f t="shared" si="483"/>
        <v>0</v>
      </c>
      <c r="AW264" s="13">
        <f t="shared" si="484"/>
        <v>0</v>
      </c>
      <c r="AX264" s="13">
        <f t="shared" si="485"/>
        <v>0</v>
      </c>
      <c r="AY264" s="13">
        <f t="shared" si="486"/>
        <v>0</v>
      </c>
      <c r="AZ264" s="13">
        <f t="shared" si="487"/>
        <v>0</v>
      </c>
      <c r="BA264" s="13">
        <f t="shared" si="488"/>
        <v>0</v>
      </c>
      <c r="BB264" s="13">
        <f t="shared" si="489"/>
        <v>0</v>
      </c>
      <c r="BC264" s="13">
        <f t="shared" si="490"/>
        <v>0</v>
      </c>
      <c r="BD264" s="13">
        <f t="shared" si="491"/>
        <v>0</v>
      </c>
      <c r="BE264" s="13">
        <f t="shared" si="492"/>
        <v>0</v>
      </c>
      <c r="BF264" s="13">
        <f t="shared" si="493"/>
        <v>0</v>
      </c>
      <c r="BG264" s="13">
        <f t="shared" si="494"/>
        <v>0</v>
      </c>
      <c r="BH264" s="13">
        <f t="shared" si="495"/>
        <v>0</v>
      </c>
      <c r="BI264" s="13">
        <f t="shared" si="496"/>
        <v>0</v>
      </c>
      <c r="BJ264" s="14">
        <f t="shared" si="497"/>
        <v>0</v>
      </c>
      <c r="BK264" s="14">
        <f t="shared" si="498"/>
        <v>1</v>
      </c>
      <c r="BL264" s="14">
        <f t="shared" si="499"/>
        <v>0</v>
      </c>
      <c r="BM264" s="14">
        <f t="shared" si="500"/>
        <v>0</v>
      </c>
      <c r="BN264" s="14">
        <f t="shared" si="501"/>
        <v>1</v>
      </c>
    </row>
    <row r="265" spans="1:66" x14ac:dyDescent="0.25">
      <c r="A265" t="s">
        <v>358</v>
      </c>
      <c r="B265" t="s">
        <v>335</v>
      </c>
      <c r="C265" t="s">
        <v>331</v>
      </c>
      <c r="D265" s="11">
        <v>44415</v>
      </c>
      <c r="E265" s="10">
        <f>VLOOKUP(A265,home!$A$2:$E$405,3,FALSE)</f>
        <v>1.8667</v>
      </c>
      <c r="F265" s="10">
        <f>VLOOKUP(B265,home!$B$2:$E$405,3,FALSE)</f>
        <v>0.80359999999999998</v>
      </c>
      <c r="G265" s="10">
        <f>VLOOKUP(C265,away!$B$2:$E$405,4,FALSE)</f>
        <v>1.25</v>
      </c>
      <c r="H265" s="10">
        <f>VLOOKUP(A265,away!$A$2:$E$405,3,FALSE)</f>
        <v>1.8667</v>
      </c>
      <c r="I265" s="10">
        <f>VLOOKUP(C265,away!$B$2:$E$405,3,FALSE)</f>
        <v>0.53569999999999995</v>
      </c>
      <c r="J265" s="10">
        <f>VLOOKUP(B265,home!$B$2:$E$405,4,FALSE)</f>
        <v>0.9375</v>
      </c>
      <c r="K265" s="12">
        <f t="shared" si="446"/>
        <v>1.87510015</v>
      </c>
      <c r="L265" s="12">
        <f t="shared" si="447"/>
        <v>0.93749174062499996</v>
      </c>
      <c r="M265" s="13">
        <f t="shared" si="448"/>
        <v>6.0049149687880519E-2</v>
      </c>
      <c r="N265" s="13">
        <f t="shared" si="449"/>
        <v>0.11259816958711723</v>
      </c>
      <c r="O265" s="13">
        <f t="shared" si="450"/>
        <v>5.6295581863942283E-2</v>
      </c>
      <c r="P265" s="13">
        <f t="shared" si="451"/>
        <v>0.10555985399741546</v>
      </c>
      <c r="Q265" s="13">
        <f t="shared" si="452"/>
        <v>0.1055664223412645</v>
      </c>
      <c r="R265" s="13">
        <f t="shared" si="453"/>
        <v>2.638832151556221E-2</v>
      </c>
      <c r="S265" s="13">
        <f t="shared" si="454"/>
        <v>4.6390676778411528E-2</v>
      </c>
      <c r="T265" s="13">
        <f t="shared" si="455"/>
        <v>9.8967649032265931E-2</v>
      </c>
      <c r="U265" s="13">
        <f t="shared" si="456"/>
        <v>4.948074563207893E-2</v>
      </c>
      <c r="V265" s="13">
        <f t="shared" si="457"/>
        <v>9.0610831905080687E-3</v>
      </c>
      <c r="W265" s="13">
        <f t="shared" si="458"/>
        <v>6.5982538122356132E-2</v>
      </c>
      <c r="X265" s="13">
        <f t="shared" si="459"/>
        <v>6.1858084515183064E-2</v>
      </c>
      <c r="Y265" s="13">
        <f t="shared" si="460"/>
        <v>2.8995721661933659E-2</v>
      </c>
      <c r="Z265" s="13">
        <f t="shared" si="461"/>
        <v>8.2462778232655198E-3</v>
      </c>
      <c r="AA265" s="13">
        <f t="shared" si="462"/>
        <v>1.546259678334685E-2</v>
      </c>
      <c r="AB265" s="13">
        <f t="shared" si="463"/>
        <v>1.4496958773921599E-2</v>
      </c>
      <c r="AC265" s="13">
        <f t="shared" si="464"/>
        <v>9.9552473226102072E-4</v>
      </c>
      <c r="AD265" s="13">
        <f t="shared" si="465"/>
        <v>3.0930966782652683E-2</v>
      </c>
      <c r="AE265" s="13">
        <f t="shared" si="466"/>
        <v>2.8997525888283117E-2</v>
      </c>
      <c r="AF265" s="13">
        <f t="shared" si="467"/>
        <v>1.3592470509412516E-2</v>
      </c>
      <c r="AG265" s="13">
        <f t="shared" si="468"/>
        <v>4.2476096124210404E-3</v>
      </c>
      <c r="AH265" s="13">
        <f t="shared" si="469"/>
        <v>1.9327043375526318E-3</v>
      </c>
      <c r="AI265" s="13">
        <f t="shared" si="470"/>
        <v>3.6240141932505905E-3</v>
      </c>
      <c r="AJ265" s="13">
        <f t="shared" si="471"/>
        <v>3.3976947786831563E-3</v>
      </c>
      <c r="AK265" s="13">
        <f t="shared" si="472"/>
        <v>2.1236726630543342E-3</v>
      </c>
      <c r="AL265" s="13">
        <f t="shared" si="473"/>
        <v>7.0000954840830244E-5</v>
      </c>
      <c r="AM265" s="13">
        <f t="shared" si="474"/>
        <v>1.1599732090759414E-2</v>
      </c>
      <c r="AN265" s="13">
        <f t="shared" si="475"/>
        <v>1.0874653028549713E-2</v>
      </c>
      <c r="AO265" s="13">
        <f t="shared" si="476"/>
        <v>5.097448698213998E-3</v>
      </c>
      <c r="AP265" s="13">
        <f t="shared" si="477"/>
        <v>1.5929386842784272E-3</v>
      </c>
      <c r="AQ265" s="13">
        <f t="shared" si="478"/>
        <v>3.7334171495826996E-4</v>
      </c>
      <c r="AR265" s="13">
        <f t="shared" si="479"/>
        <v>3.6237887070514097E-4</v>
      </c>
      <c r="AS265" s="13">
        <f t="shared" si="480"/>
        <v>6.7949667481604042E-4</v>
      </c>
      <c r="AT265" s="13">
        <f t="shared" si="481"/>
        <v>6.3706215843602947E-4</v>
      </c>
      <c r="AU265" s="13">
        <f t="shared" si="482"/>
        <v>3.9818511628090749E-4</v>
      </c>
      <c r="AV265" s="13">
        <f t="shared" si="483"/>
        <v>1.8665924281652431E-4</v>
      </c>
      <c r="AW265" s="13">
        <f t="shared" si="484"/>
        <v>3.4181678263580168E-6</v>
      </c>
      <c r="AX265" s="13">
        <f t="shared" si="485"/>
        <v>3.6251098972237988E-3</v>
      </c>
      <c r="AY265" s="13">
        <f t="shared" si="486"/>
        <v>3.3985105875052541E-3</v>
      </c>
      <c r="AZ265" s="13">
        <f t="shared" si="487"/>
        <v>1.5930378031063957E-3</v>
      </c>
      <c r="BA265" s="13">
        <f t="shared" si="488"/>
        <v>4.9781992763854696E-4</v>
      </c>
      <c r="BB265" s="13">
        <f t="shared" si="489"/>
        <v>1.1667551761991823E-4</v>
      </c>
      <c r="BC265" s="13">
        <f t="shared" si="490"/>
        <v>2.1876466820364007E-5</v>
      </c>
      <c r="BD265" s="13">
        <f t="shared" si="491"/>
        <v>5.6621199710514042E-5</v>
      </c>
      <c r="BE265" s="13">
        <f t="shared" si="492"/>
        <v>1.0617042007036484E-4</v>
      </c>
      <c r="BF265" s="13">
        <f t="shared" si="493"/>
        <v>9.954008529975207E-5</v>
      </c>
      <c r="BG265" s="13">
        <f t="shared" si="494"/>
        <v>6.2215876292192631E-5</v>
      </c>
      <c r="BH265" s="13">
        <f t="shared" si="495"/>
        <v>2.916524974196797E-5</v>
      </c>
      <c r="BI265" s="13">
        <f t="shared" si="496"/>
        <v>1.0937552833190322E-5</v>
      </c>
      <c r="BJ265" s="14">
        <f t="shared" si="497"/>
        <v>0.59052830246956389</v>
      </c>
      <c r="BK265" s="14">
        <f t="shared" si="498"/>
        <v>0.22552479992882271</v>
      </c>
      <c r="BL265" s="14">
        <f t="shared" si="499"/>
        <v>0.17583072298839517</v>
      </c>
      <c r="BM265" s="14">
        <f t="shared" si="500"/>
        <v>0.53027751179718641</v>
      </c>
      <c r="BN265" s="14">
        <f t="shared" si="501"/>
        <v>0.46645749899318223</v>
      </c>
    </row>
    <row r="266" spans="1:66" x14ac:dyDescent="0.25">
      <c r="A266" t="s">
        <v>339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0.87570000000000003</v>
      </c>
      <c r="H266" s="10">
        <f>VLOOKUP(A266,away!$A$2:$E$405,3,FALSE)</f>
        <v>1.3068</v>
      </c>
      <c r="I266" s="10">
        <f>VLOOKUP(C266,away!$B$2:$E$405,3,FALSE)</f>
        <v>1.4029</v>
      </c>
      <c r="J266" s="10">
        <f>VLOOKUP(B266,home!$B$2:$E$405,4,FALSE)</f>
        <v>1.8973</v>
      </c>
      <c r="K266" s="12">
        <f t="shared" si="446"/>
        <v>1.0216888577280001</v>
      </c>
      <c r="L266" s="12">
        <f t="shared" si="447"/>
        <v>3.4783385317559996</v>
      </c>
      <c r="M266" s="13">
        <f t="shared" si="448"/>
        <v>1.1108692272726225E-2</v>
      </c>
      <c r="N266" s="13">
        <f t="shared" si="449"/>
        <v>1.134962711897352E-2</v>
      </c>
      <c r="O266" s="13">
        <f t="shared" si="450"/>
        <v>3.8639792369643759E-2</v>
      </c>
      <c r="P266" s="13">
        <f t="shared" si="451"/>
        <v>3.9477845328988424E-2</v>
      </c>
      <c r="Q266" s="13">
        <f t="shared" si="452"/>
        <v>5.7978937834113941E-3</v>
      </c>
      <c r="R266" s="13">
        <f t="shared" si="453"/>
        <v>6.7201139329191709E-2</v>
      </c>
      <c r="S266" s="13">
        <f t="shared" si="454"/>
        <v>3.5073891542704891E-2</v>
      </c>
      <c r="T266" s="13">
        <f t="shared" si="455"/>
        <v>2.0167037349868425E-2</v>
      </c>
      <c r="U266" s="13">
        <f t="shared" si="456"/>
        <v>6.8658655279262057E-2</v>
      </c>
      <c r="V266" s="13">
        <f t="shared" si="457"/>
        <v>1.3849431612397545E-2</v>
      </c>
      <c r="W266" s="13">
        <f t="shared" si="458"/>
        <v>1.9745478256006201E-3</v>
      </c>
      <c r="X266" s="13">
        <f t="shared" si="459"/>
        <v>6.8681457845816618E-3</v>
      </c>
      <c r="Y266" s="13">
        <f t="shared" si="460"/>
        <v>1.1944868062113973E-2</v>
      </c>
      <c r="Z266" s="13">
        <f t="shared" si="461"/>
        <v>7.7916104102210323E-2</v>
      </c>
      <c r="AA266" s="13">
        <f t="shared" si="462"/>
        <v>7.9606015398803215E-2</v>
      </c>
      <c r="AB266" s="13">
        <f t="shared" si="463"/>
        <v>4.066628947054042E-2</v>
      </c>
      <c r="AC266" s="13">
        <f t="shared" si="464"/>
        <v>3.0761143259802779E-3</v>
      </c>
      <c r="AD266" s="13">
        <f t="shared" si="465"/>
        <v>5.0434337811680076E-4</v>
      </c>
      <c r="AE266" s="13">
        <f t="shared" si="466"/>
        <v>1.7542770053396537E-3</v>
      </c>
      <c r="AF266" s="13">
        <f t="shared" si="467"/>
        <v>3.050984651523223E-3</v>
      </c>
      <c r="AG266" s="13">
        <f t="shared" si="468"/>
        <v>3.5374524910631246E-3</v>
      </c>
      <c r="AH266" s="13">
        <f t="shared" si="469"/>
        <v>6.7754646785757461E-2</v>
      </c>
      <c r="AI266" s="13">
        <f t="shared" si="470"/>
        <v>6.9224167680304663E-2</v>
      </c>
      <c r="AJ266" s="13">
        <f t="shared" si="471"/>
        <v>3.5362780402231002E-2</v>
      </c>
      <c r="AK266" s="13">
        <f t="shared" si="472"/>
        <v>1.2043252905080501E-2</v>
      </c>
      <c r="AL266" s="13">
        <f t="shared" si="473"/>
        <v>4.3727330848289782E-4</v>
      </c>
      <c r="AM266" s="13">
        <f t="shared" si="474"/>
        <v>1.0305640197816707E-4</v>
      </c>
      <c r="AN266" s="13">
        <f t="shared" si="475"/>
        <v>3.5846505394479376E-4</v>
      </c>
      <c r="AO266" s="13">
        <f t="shared" si="476"/>
        <v>6.2343140471208484E-4</v>
      </c>
      <c r="AP266" s="13">
        <f t="shared" si="477"/>
        <v>7.2283515897227091E-4</v>
      </c>
      <c r="AQ266" s="13">
        <f t="shared" si="478"/>
        <v>6.2856634639030587E-4</v>
      </c>
      <c r="AR266" s="13">
        <f t="shared" si="479"/>
        <v>4.713471972408359E-2</v>
      </c>
      <c r="AS266" s="13">
        <f t="shared" si="480"/>
        <v>4.8157017954228401E-2</v>
      </c>
      <c r="AT266" s="13">
        <f t="shared" si="481"/>
        <v>2.4600744332621202E-2</v>
      </c>
      <c r="AU266" s="13">
        <f t="shared" si="482"/>
        <v>8.3781021254847755E-3</v>
      </c>
      <c r="AV266" s="13">
        <f t="shared" si="483"/>
        <v>2.1399533976287671E-3</v>
      </c>
      <c r="AW266" s="13">
        <f t="shared" si="484"/>
        <v>4.3165917120909765E-5</v>
      </c>
      <c r="AX266" s="13">
        <f t="shared" si="485"/>
        <v>1.7548596269771844E-5</v>
      </c>
      <c r="AY266" s="13">
        <f t="shared" si="486"/>
        <v>6.1039958583377005E-5</v>
      </c>
      <c r="AZ266" s="13">
        <f t="shared" si="487"/>
        <v>1.0615881995867535E-4</v>
      </c>
      <c r="BA266" s="13">
        <f t="shared" si="488"/>
        <v>1.2308543798266938E-4</v>
      </c>
      <c r="BB266" s="13">
        <f t="shared" si="489"/>
        <v>1.070332054082956E-4</v>
      </c>
      <c r="BC266" s="13">
        <f t="shared" si="490"/>
        <v>7.4459544509805842E-5</v>
      </c>
      <c r="BD266" s="13">
        <f t="shared" si="491"/>
        <v>2.7325085299966582E-2</v>
      </c>
      <c r="BE266" s="13">
        <f t="shared" si="492"/>
        <v>2.7917735187443025E-2</v>
      </c>
      <c r="BF266" s="13">
        <f t="shared" si="493"/>
        <v>1.4261619487005731E-2</v>
      </c>
      <c r="BG266" s="13">
        <f t="shared" si="494"/>
        <v>4.8569792410100903E-3</v>
      </c>
      <c r="BH266" s="13">
        <f t="shared" si="495"/>
        <v>1.2405803931890517E-3</v>
      </c>
      <c r="BI266" s="13">
        <f t="shared" si="496"/>
        <v>2.5349743296741522E-4</v>
      </c>
      <c r="BJ266" s="14">
        <f t="shared" si="497"/>
        <v>6.987485737930263E-2</v>
      </c>
      <c r="BK266" s="14">
        <f t="shared" si="498"/>
        <v>0.10308428834986363</v>
      </c>
      <c r="BL266" s="14">
        <f t="shared" si="499"/>
        <v>0.68542277419644349</v>
      </c>
      <c r="BM266" s="14">
        <f t="shared" si="500"/>
        <v>0.76270515978342246</v>
      </c>
      <c r="BN266" s="14">
        <f t="shared" si="501"/>
        <v>0.17357499020293504</v>
      </c>
    </row>
    <row r="267" spans="1:66" x14ac:dyDescent="0.25">
      <c r="A267" t="s">
        <v>339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1.2508999999999999</v>
      </c>
      <c r="H267" s="10">
        <f>VLOOKUP(A267,away!$A$2:$E$405,3,FALSE)</f>
        <v>1.3068</v>
      </c>
      <c r="I267" s="10">
        <f>VLOOKUP(C267,away!$B$2:$E$405,3,FALSE)</f>
        <v>1.8584000000000001</v>
      </c>
      <c r="J267" s="10">
        <f>VLOOKUP(B267,home!$B$2:$E$405,4,FALSE)</f>
        <v>1.6053999999999999</v>
      </c>
      <c r="K267" s="12">
        <f t="shared" si="446"/>
        <v>2.084865923448</v>
      </c>
      <c r="L267" s="12">
        <f t="shared" si="447"/>
        <v>3.8988056004479996</v>
      </c>
      <c r="M267" s="13">
        <f t="shared" si="448"/>
        <v>2.5195586696281193E-3</v>
      </c>
      <c r="N267" s="13">
        <f t="shared" si="449"/>
        <v>5.2529420124356428E-3</v>
      </c>
      <c r="O267" s="13">
        <f t="shared" si="450"/>
        <v>9.8232694518034201E-3</v>
      </c>
      <c r="P267" s="13">
        <f t="shared" si="451"/>
        <v>2.0480199736912667E-2</v>
      </c>
      <c r="Q267" s="13">
        <f t="shared" si="452"/>
        <v>5.475839899787718E-3</v>
      </c>
      <c r="R267" s="13">
        <f t="shared" si="453"/>
        <v>1.914950897670047E-2</v>
      </c>
      <c r="S267" s="13">
        <f t="shared" si="454"/>
        <v>4.1618259014955403E-2</v>
      </c>
      <c r="T267" s="13">
        <f t="shared" si="455"/>
        <v>2.1349235268448966E-2</v>
      </c>
      <c r="U267" s="13">
        <f t="shared" si="456"/>
        <v>3.9924158716284387E-2</v>
      </c>
      <c r="V267" s="13">
        <f t="shared" si="457"/>
        <v>3.7588163867455657E-2</v>
      </c>
      <c r="W267" s="13">
        <f t="shared" si="458"/>
        <v>3.8054640031081081E-3</v>
      </c>
      <c r="X267" s="13">
        <f t="shared" si="459"/>
        <v>1.4836764367621151E-2</v>
      </c>
      <c r="Y267" s="13">
        <f t="shared" si="460"/>
        <v>2.8922830004504341E-2</v>
      </c>
      <c r="Z267" s="13">
        <f t="shared" si="461"/>
        <v>2.4886737614729676E-2</v>
      </c>
      <c r="AA267" s="13">
        <f t="shared" si="462"/>
        <v>5.1885511198741463E-2</v>
      </c>
      <c r="AB267" s="13">
        <f t="shared" si="463"/>
        <v>5.408716710946785E-2</v>
      </c>
      <c r="AC267" s="13">
        <f t="shared" si="464"/>
        <v>1.9095931189977967E-2</v>
      </c>
      <c r="AD267" s="13">
        <f t="shared" si="465"/>
        <v>1.9834705557470272E-3</v>
      </c>
      <c r="AE267" s="13">
        <f t="shared" si="466"/>
        <v>7.7331661110702143E-3</v>
      </c>
      <c r="AF267" s="13">
        <f t="shared" si="467"/>
        <v>1.507505567151762E-2</v>
      </c>
      <c r="AG267" s="13">
        <f t="shared" si="468"/>
        <v>1.9591570493059422E-2</v>
      </c>
      <c r="AH267" s="13">
        <f t="shared" si="469"/>
        <v>2.425713799729699E-2</v>
      </c>
      <c r="AI267" s="13">
        <f t="shared" si="470"/>
        <v>5.0572880410940158E-2</v>
      </c>
      <c r="AJ267" s="13">
        <f t="shared" si="471"/>
        <v>5.2718837509690031E-2</v>
      </c>
      <c r="AK267" s="13">
        <f t="shared" si="472"/>
        <v>3.6637235949248316E-2</v>
      </c>
      <c r="AL267" s="13">
        <f t="shared" si="473"/>
        <v>6.2088410902662238E-3</v>
      </c>
      <c r="AM267" s="13">
        <f t="shared" si="474"/>
        <v>8.2705403436788899E-4</v>
      </c>
      <c r="AN267" s="13">
        <f t="shared" si="475"/>
        <v>3.2245229010666372E-3</v>
      </c>
      <c r="AO267" s="13">
        <f t="shared" si="476"/>
        <v>6.2858939727257193E-3</v>
      </c>
      <c r="AP267" s="13">
        <f t="shared" si="477"/>
        <v>8.1691595415617872E-3</v>
      </c>
      <c r="AQ267" s="13">
        <f t="shared" si="478"/>
        <v>7.9624912428985766E-3</v>
      </c>
      <c r="AR267" s="13">
        <f t="shared" si="479"/>
        <v>1.8914773094940291E-2</v>
      </c>
      <c r="AS267" s="13">
        <f t="shared" si="480"/>
        <v>3.9434765875392075E-2</v>
      </c>
      <c r="AT267" s="13">
        <f t="shared" si="481"/>
        <v>4.11080997863775E-2</v>
      </c>
      <c r="AU267" s="13">
        <f t="shared" si="482"/>
        <v>2.8568292140772819E-2</v>
      </c>
      <c r="AV267" s="13">
        <f t="shared" si="483"/>
        <v>1.4890264693851142E-2</v>
      </c>
      <c r="AW267" s="13">
        <f t="shared" si="484"/>
        <v>1.4019023251552573E-3</v>
      </c>
      <c r="AX267" s="13">
        <f t="shared" si="485"/>
        <v>2.8738279551730034E-4</v>
      </c>
      <c r="AY267" s="13">
        <f t="shared" si="486"/>
        <v>1.1204496526352526E-3</v>
      </c>
      <c r="AZ267" s="13">
        <f t="shared" si="487"/>
        <v>2.1842076903571699E-3</v>
      </c>
      <c r="BA267" s="13">
        <f t="shared" si="488"/>
        <v>2.8386003919020418E-3</v>
      </c>
      <c r="BB267" s="13">
        <f t="shared" si="489"/>
        <v>2.7667877763453918E-3</v>
      </c>
      <c r="BC267" s="13">
        <f t="shared" si="490"/>
        <v>2.1574335355332955E-3</v>
      </c>
      <c r="BD267" s="13">
        <f t="shared" si="491"/>
        <v>1.2290837212292727E-2</v>
      </c>
      <c r="BE267" s="13">
        <f t="shared" si="492"/>
        <v>2.562474767455572E-2</v>
      </c>
      <c r="BF267" s="13">
        <f t="shared" si="493"/>
        <v>2.6712081611817311E-2</v>
      </c>
      <c r="BG267" s="13">
        <f t="shared" si="494"/>
        <v>1.8563702898946609E-2</v>
      </c>
      <c r="BH267" s="13">
        <f t="shared" si="495"/>
        <v>9.6757078967566607E-3</v>
      </c>
      <c r="BI267" s="13">
        <f t="shared" si="496"/>
        <v>4.0345107358369372E-3</v>
      </c>
      <c r="BJ267" s="14">
        <f t="shared" si="497"/>
        <v>0.16185032192221127</v>
      </c>
      <c r="BK267" s="14">
        <f t="shared" si="498"/>
        <v>0.12863140322183128</v>
      </c>
      <c r="BL267" s="14">
        <f t="shared" si="499"/>
        <v>0.57887349094171281</v>
      </c>
      <c r="BM267" s="14">
        <f t="shared" si="500"/>
        <v>0.83182208762573728</v>
      </c>
      <c r="BN267" s="14">
        <f t="shared" si="501"/>
        <v>6.2701318747268045E-2</v>
      </c>
    </row>
    <row r="268" spans="1:66" x14ac:dyDescent="0.25">
      <c r="A268" t="s">
        <v>339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0.48649999999999999</v>
      </c>
      <c r="H268" s="10">
        <f>VLOOKUP(A268,away!$A$2:$E$405,3,FALSE)</f>
        <v>1.3068</v>
      </c>
      <c r="I268" s="10">
        <f>VLOOKUP(C268,away!$B$2:$E$405,3,FALSE)</f>
        <v>1.1052999999999999</v>
      </c>
      <c r="J268" s="10">
        <f>VLOOKUP(B268,home!$B$2:$E$405,4,FALSE)</f>
        <v>1.0007999999999999</v>
      </c>
      <c r="K268" s="12">
        <f t="shared" si="446"/>
        <v>0.69501086423999991</v>
      </c>
      <c r="L268" s="12">
        <f t="shared" si="447"/>
        <v>1.4455615648319997</v>
      </c>
      <c r="M268" s="13">
        <f t="shared" si="448"/>
        <v>0.11758751324177223</v>
      </c>
      <c r="N268" s="13">
        <f t="shared" si="449"/>
        <v>8.1724599201996553E-2</v>
      </c>
      <c r="O268" s="13">
        <f t="shared" si="450"/>
        <v>0.16997998964647978</v>
      </c>
      <c r="P268" s="13">
        <f t="shared" si="451"/>
        <v>0.11813793950770615</v>
      </c>
      <c r="Q268" s="13">
        <f t="shared" si="452"/>
        <v>2.8399742160523614E-2</v>
      </c>
      <c r="R268" s="13">
        <f t="shared" si="453"/>
        <v>0.12285826991174621</v>
      </c>
      <c r="S268" s="13">
        <f t="shared" si="454"/>
        <v>2.9672735578713746E-2</v>
      </c>
      <c r="T268" s="13">
        <f t="shared" si="455"/>
        <v>4.1053575718391834E-2</v>
      </c>
      <c r="U268" s="13">
        <f t="shared" si="456"/>
        <v>8.5387832350393919E-2</v>
      </c>
      <c r="V268" s="13">
        <f t="shared" si="457"/>
        <v>3.3124037145552468E-3</v>
      </c>
      <c r="W268" s="13">
        <f t="shared" si="458"/>
        <v>6.5793764477262281E-3</v>
      </c>
      <c r="X268" s="13">
        <f t="shared" si="459"/>
        <v>9.5108937133939302E-3</v>
      </c>
      <c r="Y268" s="13">
        <f t="shared" si="460"/>
        <v>6.8742911996422804E-3</v>
      </c>
      <c r="Z268" s="13">
        <f t="shared" si="461"/>
        <v>5.9199730968725356E-2</v>
      </c>
      <c r="AA268" s="13">
        <f t="shared" si="462"/>
        <v>4.1144456183349297E-2</v>
      </c>
      <c r="AB268" s="13">
        <f t="shared" si="463"/>
        <v>1.4297922025337199E-2</v>
      </c>
      <c r="AC268" s="13">
        <f t="shared" si="464"/>
        <v>2.0799431571585803E-4</v>
      </c>
      <c r="AD268" s="13">
        <f t="shared" si="465"/>
        <v>1.1431845277736264E-3</v>
      </c>
      <c r="AE268" s="13">
        <f t="shared" si="466"/>
        <v>1.6525436148601743E-3</v>
      </c>
      <c r="AF268" s="13">
        <f t="shared" si="467"/>
        <v>1.1944267669252017E-3</v>
      </c>
      <c r="AG268" s="13">
        <f t="shared" si="468"/>
        <v>5.7553914209120688E-4</v>
      </c>
      <c r="AH268" s="13">
        <f t="shared" si="469"/>
        <v>2.1394213934196014E-2</v>
      </c>
      <c r="AI268" s="13">
        <f t="shared" si="470"/>
        <v>1.4869211116141021E-2</v>
      </c>
      <c r="AJ268" s="13">
        <f t="shared" si="471"/>
        <v>5.1671316341980918E-3</v>
      </c>
      <c r="AK268" s="13">
        <f t="shared" si="472"/>
        <v>1.1970708742419533E-3</v>
      </c>
      <c r="AL268" s="13">
        <f t="shared" si="473"/>
        <v>8.358717421794298E-6</v>
      </c>
      <c r="AM268" s="13">
        <f t="shared" si="474"/>
        <v>1.589051333267489E-4</v>
      </c>
      <c r="AN268" s="13">
        <f t="shared" si="475"/>
        <v>2.297071531916527E-4</v>
      </c>
      <c r="AO268" s="13">
        <f t="shared" si="476"/>
        <v>1.6602791591041469E-4</v>
      </c>
      <c r="AP268" s="13">
        <f t="shared" si="477"/>
        <v>8.0001191309751578E-5</v>
      </c>
      <c r="AQ268" s="13">
        <f t="shared" si="478"/>
        <v>2.8911661824537182E-5</v>
      </c>
      <c r="AR268" s="13">
        <f t="shared" si="479"/>
        <v>6.1853306746133836E-3</v>
      </c>
      <c r="AS268" s="13">
        <f t="shared" si="480"/>
        <v>4.2988720177732295E-3</v>
      </c>
      <c r="AT268" s="13">
        <f t="shared" si="481"/>
        <v>1.4938813781648619E-3</v>
      </c>
      <c r="AU268" s="13">
        <f t="shared" si="482"/>
        <v>3.4608792923680108E-4</v>
      </c>
      <c r="AV268" s="13">
        <f t="shared" si="483"/>
        <v>6.0133717700475258E-5</v>
      </c>
      <c r="AW268" s="13">
        <f t="shared" si="484"/>
        <v>2.3327345875662358E-7</v>
      </c>
      <c r="AX268" s="13">
        <f t="shared" si="485"/>
        <v>1.8406799007599355E-5</v>
      </c>
      <c r="AY268" s="13">
        <f t="shared" si="486"/>
        <v>2.6608161176973423E-5</v>
      </c>
      <c r="AZ268" s="13">
        <f t="shared" si="487"/>
        <v>1.9231867554143883E-5</v>
      </c>
      <c r="BA268" s="13">
        <f t="shared" si="488"/>
        <v>9.2669495187366667E-6</v>
      </c>
      <c r="BB268" s="13">
        <f t="shared" si="489"/>
        <v>3.3489865118810319E-6</v>
      </c>
      <c r="BC268" s="13">
        <f t="shared" si="490"/>
        <v>9.6823323654319966E-7</v>
      </c>
      <c r="BD268" s="13">
        <f t="shared" si="491"/>
        <v>1.4902127148329176E-3</v>
      </c>
      <c r="BE268" s="13">
        <f t="shared" si="492"/>
        <v>1.0357140268374627E-3</v>
      </c>
      <c r="BF268" s="13">
        <f t="shared" si="493"/>
        <v>3.5991625044889762E-4</v>
      </c>
      <c r="BG268" s="13">
        <f t="shared" si="494"/>
        <v>8.3381901426169555E-5</v>
      </c>
      <c r="BH268" s="13">
        <f t="shared" si="495"/>
        <v>1.4487831843044144E-5</v>
      </c>
      <c r="BI268" s="13">
        <f t="shared" si="496"/>
        <v>2.0138401060395807E-6</v>
      </c>
      <c r="BJ268" s="14">
        <f t="shared" si="497"/>
        <v>0.17944955654589359</v>
      </c>
      <c r="BK268" s="14">
        <f t="shared" si="498"/>
        <v>0.26895355323706199</v>
      </c>
      <c r="BL268" s="14">
        <f t="shared" si="499"/>
        <v>0.49166612995906678</v>
      </c>
      <c r="BM268" s="14">
        <f t="shared" si="500"/>
        <v>0.36055454215280491</v>
      </c>
      <c r="BN268" s="14">
        <f t="shared" si="501"/>
        <v>0.63868805367022452</v>
      </c>
    </row>
    <row r="269" spans="1:66" x14ac:dyDescent="0.25">
      <c r="A269" t="s">
        <v>339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0.75060000000000004</v>
      </c>
      <c r="H269" s="10">
        <f>VLOOKUP(A269,away!$A$2:$E$405,3,FALSE)</f>
        <v>1.3068</v>
      </c>
      <c r="I269" s="10">
        <f>VLOOKUP(C269,away!$B$2:$E$405,3,FALSE)</f>
        <v>0.87450000000000006</v>
      </c>
      <c r="J269" s="10">
        <f>VLOOKUP(B269,home!$B$2:$E$405,4,FALSE)</f>
        <v>0.98509999999999998</v>
      </c>
      <c r="K269" s="12">
        <f t="shared" si="446"/>
        <v>1.125858747024</v>
      </c>
      <c r="L269" s="12">
        <f t="shared" si="447"/>
        <v>1.1257689306600001</v>
      </c>
      <c r="M269" s="13">
        <f t="shared" si="448"/>
        <v>0.10522780813932185</v>
      </c>
      <c r="N269" s="13">
        <f t="shared" si="449"/>
        <v>0.11847164822381877</v>
      </c>
      <c r="O269" s="13">
        <f t="shared" si="450"/>
        <v>0.11846219704470001</v>
      </c>
      <c r="P269" s="13">
        <f t="shared" si="451"/>
        <v>0.13337170073445614</v>
      </c>
      <c r="Q269" s="13">
        <f t="shared" si="452"/>
        <v>6.6691170713568379E-2</v>
      </c>
      <c r="R269" s="13">
        <f t="shared" si="453"/>
        <v>6.6680530445323086E-2</v>
      </c>
      <c r="S269" s="13">
        <f t="shared" si="454"/>
        <v>4.2260717179554798E-2</v>
      </c>
      <c r="T269" s="13">
        <f t="shared" si="455"/>
        <v>7.5078847938677376E-2</v>
      </c>
      <c r="U269" s="13">
        <f t="shared" si="456"/>
        <v>7.5072858458067132E-2</v>
      </c>
      <c r="V269" s="13">
        <f t="shared" si="457"/>
        <v>5.9515148072651486E-3</v>
      </c>
      <c r="W269" s="13">
        <f t="shared" si="458"/>
        <v>2.5028279299047253E-2</v>
      </c>
      <c r="X269" s="13">
        <f t="shared" si="459"/>
        <v>2.8176059222748236E-2</v>
      </c>
      <c r="Y269" s="13">
        <f t="shared" si="460"/>
        <v>1.5859866030703062E-2</v>
      </c>
      <c r="Z269" s="13">
        <f t="shared" si="461"/>
        <v>2.5022289818424318E-2</v>
      </c>
      <c r="AA269" s="13">
        <f t="shared" si="462"/>
        <v>2.8171563862642596E-2</v>
      </c>
      <c r="AB269" s="13">
        <f t="shared" si="463"/>
        <v>1.5858600796050702E-2</v>
      </c>
      <c r="AC269" s="13">
        <f t="shared" si="464"/>
        <v>4.7145549369677256E-4</v>
      </c>
      <c r="AD269" s="13">
        <f t="shared" si="465"/>
        <v>7.0445767929480157E-3</v>
      </c>
      <c r="AE269" s="13">
        <f t="shared" si="466"/>
        <v>7.9305656831493397E-3</v>
      </c>
      <c r="AF269" s="13">
        <f t="shared" si="467"/>
        <v>4.463992224323963E-3</v>
      </c>
      <c r="AG269" s="13">
        <f t="shared" si="468"/>
        <v>1.6751412509505813E-3</v>
      </c>
      <c r="AH269" s="13">
        <f t="shared" si="469"/>
        <v>7.0423291128880365E-3</v>
      </c>
      <c r="AI269" s="13">
        <f t="shared" si="470"/>
        <v>7.9286678311667608E-3</v>
      </c>
      <c r="AJ269" s="13">
        <f t="shared" si="471"/>
        <v>4.4632800149834546E-3</v>
      </c>
      <c r="AK269" s="13">
        <f t="shared" si="472"/>
        <v>1.6750076150955104E-3</v>
      </c>
      <c r="AL269" s="13">
        <f t="shared" si="473"/>
        <v>2.3901978812174603E-5</v>
      </c>
      <c r="AM269" s="13">
        <f t="shared" si="474"/>
        <v>1.5862396802845582E-3</v>
      </c>
      <c r="AN269" s="13">
        <f t="shared" si="475"/>
        <v>1.7857393486444073E-3</v>
      </c>
      <c r="AO269" s="13">
        <f t="shared" si="476"/>
        <v>1.0051649384804498E-3</v>
      </c>
      <c r="AP269" s="13">
        <f t="shared" si="477"/>
        <v>3.7719448597668697E-4</v>
      </c>
      <c r="AQ269" s="13">
        <f t="shared" si="478"/>
        <v>1.061584582822058E-4</v>
      </c>
      <c r="AR269" s="13">
        <f t="shared" si="479"/>
        <v>1.5856070629543498E-3</v>
      </c>
      <c r="AS269" s="13">
        <f t="shared" si="480"/>
        <v>1.7851695811701891E-3</v>
      </c>
      <c r="AT269" s="13">
        <f t="shared" si="481"/>
        <v>1.0049243939408144E-3</v>
      </c>
      <c r="AU269" s="13">
        <f t="shared" si="482"/>
        <v>3.7713430633868581E-4</v>
      </c>
      <c r="AV269" s="13">
        <f t="shared" si="483"/>
        <v>1.0614998939855958E-4</v>
      </c>
      <c r="AW269" s="13">
        <f t="shared" si="484"/>
        <v>8.415201534512503E-7</v>
      </c>
      <c r="AX269" s="13">
        <f t="shared" si="485"/>
        <v>2.9764696982082065E-4</v>
      </c>
      <c r="AY269" s="13">
        <f t="shared" si="486"/>
        <v>3.3508171092937449E-4</v>
      </c>
      <c r="AZ269" s="13">
        <f t="shared" si="487"/>
        <v>1.8861228969834266E-4</v>
      </c>
      <c r="BA269" s="13">
        <f t="shared" si="488"/>
        <v>7.077795189434578E-5</v>
      </c>
      <c r="BB269" s="13">
        <f t="shared" si="489"/>
        <v>1.9919904804600642E-5</v>
      </c>
      <c r="BC269" s="13">
        <f t="shared" si="490"/>
        <v>4.485041986144851E-6</v>
      </c>
      <c r="BD269" s="13">
        <f t="shared" si="491"/>
        <v>2.9750452795151088E-4</v>
      </c>
      <c r="BE269" s="13">
        <f t="shared" si="492"/>
        <v>3.3494807507345462E-4</v>
      </c>
      <c r="BF269" s="13">
        <f t="shared" si="493"/>
        <v>1.8855211006015024E-4</v>
      </c>
      <c r="BG269" s="13">
        <f t="shared" si="494"/>
        <v>7.0761014127017341E-5</v>
      </c>
      <c r="BH269" s="13">
        <f t="shared" si="495"/>
        <v>1.9916726675797834E-5</v>
      </c>
      <c r="BI269" s="13">
        <f t="shared" si="496"/>
        <v>4.4846841880066393E-6</v>
      </c>
      <c r="BJ269" s="14">
        <f t="shared" si="497"/>
        <v>0.35619716816073693</v>
      </c>
      <c r="BK269" s="14">
        <f t="shared" si="498"/>
        <v>0.2876421800440363</v>
      </c>
      <c r="BL269" s="14">
        <f t="shared" si="499"/>
        <v>0.33113018765279584</v>
      </c>
      <c r="BM269" s="14">
        <f t="shared" si="500"/>
        <v>0.39075253018402911</v>
      </c>
      <c r="BN269" s="14">
        <f t="shared" si="501"/>
        <v>0.60890505530118821</v>
      </c>
    </row>
    <row r="270" spans="1:66" s="10" customFormat="1" x14ac:dyDescent="0.25">
      <c r="A270" t="s">
        <v>351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1.7362</v>
      </c>
      <c r="H270" s="10">
        <f>VLOOKUP(A270,away!$A$2:$E$405,3,FALSE)</f>
        <v>1.599</v>
      </c>
      <c r="I270" s="10">
        <f>VLOOKUP(C270,away!$B$2:$E$405,3,FALSE)</f>
        <v>0.77249999999999996</v>
      </c>
      <c r="J270" s="10">
        <f>VLOOKUP(B270,home!$B$2:$E$405,4,FALSE)</f>
        <v>0.60060000000000002</v>
      </c>
      <c r="K270" s="12">
        <f t="shared" si="446"/>
        <v>3.4724506970399993</v>
      </c>
      <c r="L270" s="12">
        <f t="shared" si="447"/>
        <v>0.74187763649999994</v>
      </c>
      <c r="M270" s="13">
        <f t="shared" si="448"/>
        <v>1.4782247173062819E-2</v>
      </c>
      <c r="N270" s="13">
        <f t="shared" si="449"/>
        <v>5.1330624499919542E-2</v>
      </c>
      <c r="O270" s="13">
        <f t="shared" si="450"/>
        <v>1.0966618594910648E-2</v>
      </c>
      <c r="P270" s="13">
        <f t="shared" si="451"/>
        <v>3.8081042384069293E-2</v>
      </c>
      <c r="Q270" s="13">
        <f t="shared" si="452"/>
        <v>8.9121531412122063E-2</v>
      </c>
      <c r="R270" s="13">
        <f t="shared" si="453"/>
        <v>4.0679445417946304E-3</v>
      </c>
      <c r="S270" s="13">
        <f t="shared" si="454"/>
        <v>2.4525462402290733E-2</v>
      </c>
      <c r="T270" s="13">
        <f t="shared" si="455"/>
        <v>6.6117271085285603E-2</v>
      </c>
      <c r="U270" s="13">
        <f t="shared" si="456"/>
        <v>1.4125736859674824E-2</v>
      </c>
      <c r="V270" s="13">
        <f t="shared" si="457"/>
        <v>7.0200961877241669E-3</v>
      </c>
      <c r="W270" s="13">
        <f t="shared" si="458"/>
        <v>0.10315670795776515</v>
      </c>
      <c r="X270" s="13">
        <f t="shared" si="459"/>
        <v>7.6529654688827525E-2</v>
      </c>
      <c r="Y270" s="13">
        <f t="shared" si="460"/>
        <v>2.8387819671354248E-2</v>
      </c>
      <c r="Z270" s="13">
        <f t="shared" si="461"/>
        <v>1.0059723606932254E-3</v>
      </c>
      <c r="AA270" s="13">
        <f t="shared" si="462"/>
        <v>3.493189425092164E-3</v>
      </c>
      <c r="AB270" s="13">
        <f t="shared" si="463"/>
        <v>6.0649640270270212E-3</v>
      </c>
      <c r="AC270" s="13">
        <f t="shared" si="464"/>
        <v>1.1302940671637119E-3</v>
      </c>
      <c r="AD270" s="13">
        <f t="shared" si="465"/>
        <v>8.9551645613073314E-2</v>
      </c>
      <c r="AE270" s="13">
        <f t="shared" si="466"/>
        <v>6.6436363192112408E-2</v>
      </c>
      <c r="AF270" s="13">
        <f t="shared" si="467"/>
        <v>2.4643826051309971E-2</v>
      </c>
      <c r="AG270" s="13">
        <f t="shared" si="468"/>
        <v>6.0942344750876572E-3</v>
      </c>
      <c r="AH270" s="13">
        <f t="shared" si="469"/>
        <v>1.8657709933385383E-4</v>
      </c>
      <c r="AI270" s="13">
        <f t="shared" si="470"/>
        <v>6.4787977863354183E-4</v>
      </c>
      <c r="AJ270" s="13">
        <f t="shared" si="471"/>
        <v>1.1248652944570818E-3</v>
      </c>
      <c r="AK270" s="13">
        <f t="shared" si="472"/>
        <v>1.3020130919378658E-3</v>
      </c>
      <c r="AL270" s="13">
        <f t="shared" si="473"/>
        <v>1.1647153717347863E-4</v>
      </c>
      <c r="AM270" s="13">
        <f t="shared" si="474"/>
        <v>6.2192734846039072E-2</v>
      </c>
      <c r="AN270" s="13">
        <f t="shared" si="475"/>
        <v>4.6139399135050642E-2</v>
      </c>
      <c r="AO270" s="13">
        <f t="shared" si="476"/>
        <v>1.7114894189920755E-2</v>
      </c>
      <c r="AP270" s="13">
        <f t="shared" si="477"/>
        <v>4.2323857501886646E-3</v>
      </c>
      <c r="AQ270" s="13">
        <f t="shared" si="478"/>
        <v>7.8497808427656118E-4</v>
      </c>
      <c r="AR270" s="13">
        <f t="shared" si="479"/>
        <v>2.7683475495765049E-5</v>
      </c>
      <c r="AS270" s="13">
        <f t="shared" si="480"/>
        <v>9.6129503781759067E-5</v>
      </c>
      <c r="AT270" s="13">
        <f t="shared" si="481"/>
        <v>1.6690248120653932E-4</v>
      </c>
      <c r="AU270" s="13">
        <f t="shared" si="482"/>
        <v>1.9318687906778425E-4</v>
      </c>
      <c r="AV270" s="13">
        <f t="shared" si="483"/>
        <v>1.6770797821947741E-4</v>
      </c>
      <c r="AW270" s="13">
        <f t="shared" si="484"/>
        <v>8.3346175158510046E-6</v>
      </c>
      <c r="AX270" s="13">
        <f t="shared" si="485"/>
        <v>3.5993534244492031E-2</v>
      </c>
      <c r="AY270" s="13">
        <f t="shared" si="486"/>
        <v>2.6702798114585553E-2</v>
      </c>
      <c r="AZ270" s="13">
        <f t="shared" si="487"/>
        <v>9.9051043765926907E-3</v>
      </c>
      <c r="BA270" s="13">
        <f t="shared" si="488"/>
        <v>2.4494584747307975E-3</v>
      </c>
      <c r="BB270" s="13">
        <f t="shared" si="489"/>
        <v>4.5429961598454459E-4</v>
      </c>
      <c r="BC270" s="13">
        <f t="shared" si="490"/>
        <v>6.7406945073894331E-5</v>
      </c>
      <c r="BD270" s="13">
        <f t="shared" si="491"/>
        <v>3.4229585618173055E-6</v>
      </c>
      <c r="BE270" s="13">
        <f t="shared" si="492"/>
        <v>1.1886054843921535E-5</v>
      </c>
      <c r="BF270" s="13">
        <f t="shared" si="493"/>
        <v>2.0636869713915503E-5</v>
      </c>
      <c r="BG270" s="13">
        <f t="shared" si="494"/>
        <v>2.3886837540936512E-5</v>
      </c>
      <c r="BH270" s="13">
        <f t="shared" si="495"/>
        <v>2.0736466417276555E-5</v>
      </c>
      <c r="BI270" s="13">
        <f t="shared" si="496"/>
        <v>1.4401271452963699E-5</v>
      </c>
      <c r="BJ270" s="14">
        <f t="shared" si="497"/>
        <v>0.8074066724237926</v>
      </c>
      <c r="BK270" s="14">
        <f t="shared" si="498"/>
        <v>0.11235841186606976</v>
      </c>
      <c r="BL270" s="14">
        <f t="shared" si="499"/>
        <v>4.2726369489163779E-2</v>
      </c>
      <c r="BM270" s="14">
        <f t="shared" si="500"/>
        <v>0.72845295403677068</v>
      </c>
      <c r="BN270" s="14">
        <f t="shared" si="501"/>
        <v>0.20835000860587899</v>
      </c>
    </row>
    <row r="271" spans="1:66" x14ac:dyDescent="0.25">
      <c r="A271" t="s">
        <v>351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0.96899999999999997</v>
      </c>
      <c r="H271" s="10">
        <f>VLOOKUP(A271,away!$A$2:$E$405,3,FALSE)</f>
        <v>1.599</v>
      </c>
      <c r="I271" s="10">
        <f>VLOOKUP(C271,away!$B$2:$E$405,3,FALSE)</f>
        <v>1.0301</v>
      </c>
      <c r="J271" s="10">
        <f>VLOOKUP(B271,home!$B$2:$E$405,4,FALSE)</f>
        <v>0.68640000000000001</v>
      </c>
      <c r="K271" s="12">
        <f t="shared" si="446"/>
        <v>3.0886357553999999</v>
      </c>
      <c r="L271" s="12">
        <f t="shared" si="447"/>
        <v>1.1305899633600001</v>
      </c>
      <c r="M271" s="13">
        <f t="shared" si="448"/>
        <v>1.4710029796735493E-2</v>
      </c>
      <c r="N271" s="13">
        <f t="shared" si="449"/>
        <v>4.5433923993196637E-2</v>
      </c>
      <c r="O271" s="13">
        <f t="shared" si="450"/>
        <v>1.6631012048915692E-2</v>
      </c>
      <c r="P271" s="13">
        <f t="shared" si="451"/>
        <v>5.1367138462769212E-2</v>
      </c>
      <c r="Q271" s="13">
        <f t="shared" si="452"/>
        <v>7.0164421076756536E-2</v>
      </c>
      <c r="R271" s="13">
        <f t="shared" si="453"/>
        <v>9.4014276515116558E-3</v>
      </c>
      <c r="S271" s="13">
        <f t="shared" si="454"/>
        <v>4.4843262561556289E-2</v>
      </c>
      <c r="T271" s="13">
        <f t="shared" si="455"/>
        <v>7.9327190254345786E-2</v>
      </c>
      <c r="U271" s="13">
        <f t="shared" si="456"/>
        <v>2.903758559626515E-2</v>
      </c>
      <c r="V271" s="13">
        <f t="shared" si="457"/>
        <v>1.739908913964245E-2</v>
      </c>
      <c r="W271" s="13">
        <f t="shared" si="458"/>
        <v>7.2237446564870536E-2</v>
      </c>
      <c r="X271" s="13">
        <f t="shared" si="459"/>
        <v>8.1670932064996954E-2</v>
      </c>
      <c r="Y271" s="13">
        <f t="shared" si="460"/>
        <v>4.6168168045470984E-2</v>
      </c>
      <c r="Z271" s="13">
        <f t="shared" si="461"/>
        <v>3.5430532480180839E-3</v>
      </c>
      <c r="AA271" s="13">
        <f t="shared" si="462"/>
        <v>1.0943200945114757E-2</v>
      </c>
      <c r="AB271" s="13">
        <f t="shared" si="463"/>
        <v>1.6899780858804257E-2</v>
      </c>
      <c r="AC271" s="13">
        <f t="shared" si="464"/>
        <v>3.7973300925961627E-3</v>
      </c>
      <c r="AD271" s="13">
        <f t="shared" si="465"/>
        <v>5.5778790084764017E-2</v>
      </c>
      <c r="AE271" s="13">
        <f t="shared" si="466"/>
        <v>6.3062940238198487E-2</v>
      </c>
      <c r="AF271" s="13">
        <f t="shared" si="467"/>
        <v>3.5649163646639351E-2</v>
      </c>
      <c r="AG271" s="13">
        <f t="shared" si="468"/>
        <v>1.3434862207022873E-2</v>
      </c>
      <c r="AH271" s="13">
        <f t="shared" si="469"/>
        <v>1.0014351104648243E-3</v>
      </c>
      <c r="AI271" s="13">
        <f t="shared" si="470"/>
        <v>3.0930682888946049E-3</v>
      </c>
      <c r="AJ271" s="13">
        <f t="shared" si="471"/>
        <v>4.7766806554868872E-3</v>
      </c>
      <c r="AK271" s="13">
        <f t="shared" si="472"/>
        <v>4.9178088882214366E-3</v>
      </c>
      <c r="AL271" s="13">
        <f t="shared" si="473"/>
        <v>5.3040811840779562E-4</v>
      </c>
      <c r="AM271" s="13">
        <f t="shared" si="474"/>
        <v>3.445607308975062E-2</v>
      </c>
      <c r="AN271" s="13">
        <f t="shared" si="475"/>
        <v>3.8955690412070643E-2</v>
      </c>
      <c r="AO271" s="13">
        <f t="shared" si="476"/>
        <v>2.202145629782323E-2</v>
      </c>
      <c r="AP271" s="13">
        <f t="shared" si="477"/>
        <v>8.2990791562965998E-3</v>
      </c>
      <c r="AQ271" s="13">
        <f t="shared" si="478"/>
        <v>2.3457138998097798E-3</v>
      </c>
      <c r="AR271" s="13">
        <f t="shared" si="479"/>
        <v>2.2644249696956837E-4</v>
      </c>
      <c r="AS271" s="13">
        <f t="shared" si="480"/>
        <v>6.9939839268226491E-4</v>
      </c>
      <c r="AT271" s="13">
        <f t="shared" si="481"/>
        <v>1.0800934414538666E-3</v>
      </c>
      <c r="AU271" s="13">
        <f t="shared" si="482"/>
        <v>1.1120050741491498E-3</v>
      </c>
      <c r="AV271" s="13">
        <f t="shared" si="483"/>
        <v>8.5864465805082302E-4</v>
      </c>
      <c r="AW271" s="13">
        <f t="shared" si="484"/>
        <v>5.1449301441321104E-5</v>
      </c>
      <c r="AX271" s="13">
        <f t="shared" si="485"/>
        <v>1.7737043222613262E-2</v>
      </c>
      <c r="AY271" s="13">
        <f t="shared" si="486"/>
        <v>2.0053323047169069E-2</v>
      </c>
      <c r="AZ271" s="13">
        <f t="shared" si="487"/>
        <v>1.1336042884572562E-2</v>
      </c>
      <c r="BA271" s="13">
        <f t="shared" si="488"/>
        <v>4.2721387698387596E-3</v>
      </c>
      <c r="BB271" s="13">
        <f t="shared" si="489"/>
        <v>1.2075093038152105E-3</v>
      </c>
      <c r="BC271" s="13">
        <f t="shared" si="490"/>
        <v>2.7303957991145923E-4</v>
      </c>
      <c r="BD271" s="13">
        <f t="shared" si="491"/>
        <v>4.266893572532856E-5</v>
      </c>
      <c r="BE271" s="13">
        <f t="shared" si="492"/>
        <v>1.3178880052611421E-4</v>
      </c>
      <c r="BF271" s="13">
        <f t="shared" si="493"/>
        <v>2.0352380073311734E-4</v>
      </c>
      <c r="BG271" s="13">
        <f t="shared" si="494"/>
        <v>2.0953696267307032E-4</v>
      </c>
      <c r="BH271" s="13">
        <f t="shared" si="495"/>
        <v>1.6179583874749006E-4</v>
      </c>
      <c r="BI271" s="13">
        <f t="shared" si="496"/>
        <v>9.9945682526086084E-5</v>
      </c>
      <c r="BJ271" s="14">
        <f t="shared" si="497"/>
        <v>0.72388494783993329</v>
      </c>
      <c r="BK271" s="14">
        <f t="shared" si="498"/>
        <v>0.15270058121887645</v>
      </c>
      <c r="BL271" s="14">
        <f t="shared" si="499"/>
        <v>0.10152784412791614</v>
      </c>
      <c r="BM271" s="14">
        <f t="shared" si="500"/>
        <v>0.75394659965913102</v>
      </c>
      <c r="BN271" s="14">
        <f t="shared" si="501"/>
        <v>0.20770795302988523</v>
      </c>
    </row>
    <row r="272" spans="1:66" s="10" customFormat="1" x14ac:dyDescent="0.25">
      <c r="A272" t="s">
        <v>351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0.85799999999999998</v>
      </c>
      <c r="H272" s="10">
        <f>VLOOKUP(A272,away!$A$2:$E$405,3,FALSE)</f>
        <v>1.599</v>
      </c>
      <c r="I272" s="10">
        <f>VLOOKUP(C272,away!$B$2:$E$405,3,FALSE)</f>
        <v>1.2507999999999999</v>
      </c>
      <c r="J272" s="10">
        <f>VLOOKUP(B272,home!$B$2:$E$405,4,FALSE)</f>
        <v>1.1153999999999999</v>
      </c>
      <c r="K272" s="12">
        <f t="shared" si="446"/>
        <v>1.5014533247999999</v>
      </c>
      <c r="L272" s="12">
        <f t="shared" si="447"/>
        <v>2.2308325696799995</v>
      </c>
      <c r="M272" s="13">
        <f t="shared" si="448"/>
        <v>2.3938053383019377E-2</v>
      </c>
      <c r="N272" s="13">
        <f t="shared" si="449"/>
        <v>3.5941869841174333E-2</v>
      </c>
      <c r="O272" s="13">
        <f t="shared" si="450"/>
        <v>5.3401789141578122E-2</v>
      </c>
      <c r="P272" s="13">
        <f t="shared" si="451"/>
        <v>8.0180293856891016E-2</v>
      </c>
      <c r="Q272" s="13">
        <f t="shared" si="452"/>
        <v>2.6982519986280026E-2</v>
      </c>
      <c r="R272" s="13">
        <f t="shared" si="453"/>
        <v>5.9565225248108124E-2</v>
      </c>
      <c r="S272" s="13">
        <f t="shared" si="454"/>
        <v>6.7140792738161467E-2</v>
      </c>
      <c r="T272" s="13">
        <f t="shared" si="455"/>
        <v>6.0193484397435021E-2</v>
      </c>
      <c r="U272" s="13">
        <f t="shared" si="456"/>
        <v>8.9434405491232855E-2</v>
      </c>
      <c r="V272" s="13">
        <f t="shared" si="457"/>
        <v>2.4987497731907993E-2</v>
      </c>
      <c r="W272" s="13">
        <f t="shared" si="458"/>
        <v>1.3504331448294202E-2</v>
      </c>
      <c r="X272" s="13">
        <f t="shared" si="459"/>
        <v>3.0125902426608585E-2</v>
      </c>
      <c r="Y272" s="13">
        <f t="shared" si="460"/>
        <v>3.3602922162140086E-2</v>
      </c>
      <c r="Z272" s="13">
        <f t="shared" si="461"/>
        <v>4.4293348167935009E-2</v>
      </c>
      <c r="AA272" s="13">
        <f t="shared" si="462"/>
        <v>6.6504394873270006E-2</v>
      </c>
      <c r="AB272" s="13">
        <f t="shared" si="463"/>
        <v>4.9926622398141669E-2</v>
      </c>
      <c r="AC272" s="13">
        <f t="shared" si="464"/>
        <v>5.2309623897665684E-3</v>
      </c>
      <c r="AD272" s="13">
        <f t="shared" si="465"/>
        <v>5.0690308380606309E-3</v>
      </c>
      <c r="AE272" s="13">
        <f t="shared" si="466"/>
        <v>1.1308159090257959E-2</v>
      </c>
      <c r="AF272" s="13">
        <f t="shared" si="467"/>
        <v>1.2613304800835208E-2</v>
      </c>
      <c r="AG272" s="13">
        <f t="shared" si="468"/>
        <v>9.379390387001427E-3</v>
      </c>
      <c r="AH272" s="13">
        <f t="shared" si="469"/>
        <v>2.4702760928301332E-2</v>
      </c>
      <c r="AI272" s="13">
        <f t="shared" si="470"/>
        <v>3.7090042527537573E-2</v>
      </c>
      <c r="AJ272" s="13">
        <f t="shared" si="471"/>
        <v>2.7844483834972344E-2</v>
      </c>
      <c r="AK272" s="13">
        <f t="shared" si="472"/>
        <v>1.3935730943786364E-2</v>
      </c>
      <c r="AL272" s="13">
        <f t="shared" si="473"/>
        <v>7.0084245340240852E-4</v>
      </c>
      <c r="AM272" s="13">
        <f t="shared" si="474"/>
        <v>1.5221826410639714E-3</v>
      </c>
      <c r="AN272" s="13">
        <f t="shared" si="475"/>
        <v>3.3957346126870279E-3</v>
      </c>
      <c r="AO272" s="13">
        <f t="shared" si="476"/>
        <v>3.7876576859859606E-3</v>
      </c>
      <c r="AP272" s="13">
        <f t="shared" si="477"/>
        <v>2.8165433762320871E-3</v>
      </c>
      <c r="AQ272" s="13">
        <f t="shared" si="478"/>
        <v>1.5708091744037517E-3</v>
      </c>
      <c r="AR272" s="13">
        <f t="shared" si="479"/>
        <v>1.1021544727974638E-2</v>
      </c>
      <c r="AS272" s="13">
        <f t="shared" si="480"/>
        <v>1.6548334976249433E-2</v>
      </c>
      <c r="AT272" s="13">
        <f t="shared" si="481"/>
        <v>1.2423276284996922E-2</v>
      </c>
      <c r="AU272" s="13">
        <f t="shared" si="482"/>
        <v>6.2176564943392078E-3</v>
      </c>
      <c r="AV272" s="13">
        <f t="shared" si="483"/>
        <v>2.3338802539724784E-3</v>
      </c>
      <c r="AW272" s="13">
        <f t="shared" si="484"/>
        <v>6.5207374312337691E-5</v>
      </c>
      <c r="AX272" s="13">
        <f t="shared" si="485"/>
        <v>3.8091436456305779E-4</v>
      </c>
      <c r="AY272" s="13">
        <f t="shared" si="486"/>
        <v>8.4975617072623037E-4</v>
      </c>
      <c r="AZ272" s="13">
        <f t="shared" si="487"/>
        <v>9.4783187097131666E-4</v>
      </c>
      <c r="BA272" s="13">
        <f t="shared" si="488"/>
        <v>7.0481806944784804E-4</v>
      </c>
      <c r="BB272" s="13">
        <f t="shared" si="489"/>
        <v>3.9308277625580969E-4</v>
      </c>
      <c r="BC272" s="13">
        <f t="shared" si="490"/>
        <v>1.7538037197033937E-4</v>
      </c>
      <c r="BD272" s="13">
        <f t="shared" si="491"/>
        <v>4.0978701578917838E-3</v>
      </c>
      <c r="BE272" s="13">
        <f t="shared" si="492"/>
        <v>6.1527607731653201E-3</v>
      </c>
      <c r="BF272" s="13">
        <f t="shared" si="493"/>
        <v>4.6190415597840446E-3</v>
      </c>
      <c r="BG272" s="13">
        <f t="shared" si="494"/>
        <v>2.3117584357757112E-3</v>
      </c>
      <c r="BH272" s="13">
        <f t="shared" si="495"/>
        <v>8.6774934738247198E-4</v>
      </c>
      <c r="BI272" s="13">
        <f t="shared" si="496"/>
        <v>2.6057702854408827E-4</v>
      </c>
      <c r="BJ272" s="14">
        <f t="shared" si="497"/>
        <v>0.25526562649239487</v>
      </c>
      <c r="BK272" s="14">
        <f t="shared" si="498"/>
        <v>0.20302819872387504</v>
      </c>
      <c r="BL272" s="14">
        <f t="shared" si="499"/>
        <v>0.48925990542700432</v>
      </c>
      <c r="BM272" s="14">
        <f t="shared" si="500"/>
        <v>0.71105277855774496</v>
      </c>
      <c r="BN272" s="14">
        <f t="shared" si="501"/>
        <v>0.28000975145705104</v>
      </c>
    </row>
    <row r="273" spans="1:66" x14ac:dyDescent="0.25">
      <c r="A273" t="s">
        <v>340</v>
      </c>
      <c r="B273" t="s">
        <v>119</v>
      </c>
      <c r="C273" t="s">
        <v>114</v>
      </c>
      <c r="D273" s="11">
        <v>44416</v>
      </c>
      <c r="E273" s="10">
        <f>VLOOKUP(A273,home!$A$2:$E$405,3,FALSE)</f>
        <v>1.1721999999999999</v>
      </c>
      <c r="F273" s="10">
        <f>VLOOKUP(B273,home!$B$2:$E$405,3,FALSE)</f>
        <v>0.97499999999999998</v>
      </c>
      <c r="G273" s="10">
        <f>VLOOKUP(C273,away!$B$2:$E$405,4,FALSE)</f>
        <v>1.4156</v>
      </c>
      <c r="H273" s="10">
        <f>VLOOKUP(A273,away!$A$2:$E$405,3,FALSE)</f>
        <v>1.1721999999999999</v>
      </c>
      <c r="I273" s="10">
        <f>VLOOKUP(C273,away!$B$2:$E$405,3,FALSE)</f>
        <v>0.9597</v>
      </c>
      <c r="J273" s="10">
        <f>VLOOKUP(B273,home!$B$2:$E$405,4,FALSE)</f>
        <v>1.4830000000000001</v>
      </c>
      <c r="K273" s="12">
        <f t="shared" si="446"/>
        <v>1.6178821619999999</v>
      </c>
      <c r="L273" s="12">
        <f t="shared" si="447"/>
        <v>1.6683161842200001</v>
      </c>
      <c r="M273" s="13">
        <f t="shared" si="448"/>
        <v>3.7395745182021184E-2</v>
      </c>
      <c r="N273" s="13">
        <f t="shared" si="449"/>
        <v>6.0501909064689503E-2</v>
      </c>
      <c r="O273" s="13">
        <f t="shared" si="450"/>
        <v>6.2387926908133023E-2</v>
      </c>
      <c r="P273" s="13">
        <f t="shared" si="451"/>
        <v>0.10093631406882822</v>
      </c>
      <c r="Q273" s="13">
        <f t="shared" si="452"/>
        <v>4.8942479721353634E-2</v>
      </c>
      <c r="R273" s="13">
        <f t="shared" si="453"/>
        <v>5.2041394080386397E-2</v>
      </c>
      <c r="S273" s="13">
        <f t="shared" si="454"/>
        <v>6.8110285329327433E-2</v>
      </c>
      <c r="T273" s="13">
        <f t="shared" si="455"/>
        <v>8.1651531014993423E-2</v>
      </c>
      <c r="U273" s="13">
        <f t="shared" si="456"/>
        <v>8.4196843168269531E-2</v>
      </c>
      <c r="V273" s="13">
        <f t="shared" si="457"/>
        <v>2.0426569677188564E-2</v>
      </c>
      <c r="W273" s="13">
        <f t="shared" si="458"/>
        <v>2.6394388301741588E-2</v>
      </c>
      <c r="X273" s="13">
        <f t="shared" si="459"/>
        <v>4.403418517638253E-2</v>
      </c>
      <c r="Y273" s="13">
        <f t="shared" si="460"/>
        <v>3.6731471894349707E-2</v>
      </c>
      <c r="Z273" s="13">
        <f t="shared" si="461"/>
        <v>2.8940499997893179E-2</v>
      </c>
      <c r="AA273" s="13">
        <f t="shared" si="462"/>
        <v>4.6822318705952409E-2</v>
      </c>
      <c r="AB273" s="13">
        <f t="shared" si="463"/>
        <v>3.7876497108919667E-2</v>
      </c>
      <c r="AC273" s="13">
        <f t="shared" si="464"/>
        <v>3.4458844218939965E-3</v>
      </c>
      <c r="AD273" s="13">
        <f t="shared" si="465"/>
        <v>1.0675752502572298E-2</v>
      </c>
      <c r="AE273" s="13">
        <f t="shared" si="466"/>
        <v>1.7810530678768532E-2</v>
      </c>
      <c r="AF273" s="13">
        <f t="shared" si="467"/>
        <v>1.4856798290468187E-2</v>
      </c>
      <c r="AG273" s="13">
        <f t="shared" si="468"/>
        <v>8.2619456778933696E-3</v>
      </c>
      <c r="AH273" s="13">
        <f t="shared" si="469"/>
        <v>1.2070476131476016E-2</v>
      </c>
      <c r="AI273" s="13">
        <f t="shared" si="470"/>
        <v>1.9528608019961809E-2</v>
      </c>
      <c r="AJ273" s="13">
        <f t="shared" si="471"/>
        <v>1.5797493282093178E-2</v>
      </c>
      <c r="AK273" s="13">
        <f t="shared" si="472"/>
        <v>8.5194941951377955E-3</v>
      </c>
      <c r="AL273" s="13">
        <f t="shared" si="473"/>
        <v>3.7203684061939171E-4</v>
      </c>
      <c r="AM273" s="13">
        <f t="shared" si="474"/>
        <v>3.454421907967715E-3</v>
      </c>
      <c r="AN273" s="13">
        <f t="shared" si="475"/>
        <v>5.7630679761866699E-3</v>
      </c>
      <c r="AO273" s="13">
        <f t="shared" si="476"/>
        <v>4.8073097877161129E-3</v>
      </c>
      <c r="AP273" s="13">
        <f t="shared" si="477"/>
        <v>2.6733709071353352E-3</v>
      </c>
      <c r="AQ273" s="13">
        <f t="shared" si="478"/>
        <v>1.1150069876991954E-3</v>
      </c>
      <c r="AR273" s="13">
        <f t="shared" si="479"/>
        <v>4.0274741362765314E-3</v>
      </c>
      <c r="AS273" s="13">
        <f t="shared" si="480"/>
        <v>6.5159785629981563E-3</v>
      </c>
      <c r="AT273" s="13">
        <f t="shared" si="481"/>
        <v>5.2710427425245558E-3</v>
      </c>
      <c r="AU273" s="13">
        <f t="shared" si="482"/>
        <v>2.8426420094233456E-3</v>
      </c>
      <c r="AV273" s="13">
        <f t="shared" si="483"/>
        <v>1.1497649499994666E-3</v>
      </c>
      <c r="AW273" s="13">
        <f t="shared" si="484"/>
        <v>2.7893865113940709E-5</v>
      </c>
      <c r="AX273" s="13">
        <f t="shared" si="485"/>
        <v>9.3147459748716148E-4</v>
      </c>
      <c r="AY273" s="13">
        <f t="shared" si="486"/>
        <v>1.5539941461776416E-3</v>
      </c>
      <c r="AZ273" s="13">
        <f t="shared" si="487"/>
        <v>1.2962767921256505E-3</v>
      </c>
      <c r="BA273" s="13">
        <f t="shared" si="488"/>
        <v>7.2086651717733581E-4</v>
      </c>
      <c r="BB273" s="13">
        <f t="shared" si="489"/>
        <v>3.0065831931731351E-4</v>
      </c>
      <c r="BC273" s="13">
        <f t="shared" si="490"/>
        <v>1.0031862800749176E-4</v>
      </c>
      <c r="BD273" s="13">
        <f t="shared" si="491"/>
        <v>1.1198500471796002E-3</v>
      </c>
      <c r="BE273" s="13">
        <f t="shared" si="492"/>
        <v>1.8117854154467337E-3</v>
      </c>
      <c r="BF273" s="13">
        <f t="shared" si="493"/>
        <v>1.4656276525115148E-3</v>
      </c>
      <c r="BG273" s="13">
        <f t="shared" si="494"/>
        <v>7.9040427837743805E-4</v>
      </c>
      <c r="BH273" s="13">
        <f t="shared" si="495"/>
        <v>3.1969524568883489E-4</v>
      </c>
      <c r="BI273" s="13">
        <f t="shared" si="496"/>
        <v>1.0344584705523463E-4</v>
      </c>
      <c r="BJ273" s="14">
        <f t="shared" si="497"/>
        <v>0.37257775889021039</v>
      </c>
      <c r="BK273" s="14">
        <f t="shared" si="498"/>
        <v>0.23224082966605644</v>
      </c>
      <c r="BL273" s="14">
        <f t="shared" si="499"/>
        <v>0.36465876248781132</v>
      </c>
      <c r="BM273" s="14">
        <f t="shared" si="500"/>
        <v>0.63468598173549551</v>
      </c>
      <c r="BN273" s="14">
        <f t="shared" si="501"/>
        <v>0.36220576902541191</v>
      </c>
    </row>
    <row r="274" spans="1:66" x14ac:dyDescent="0.25">
      <c r="A274" t="s">
        <v>340</v>
      </c>
      <c r="B274" t="s">
        <v>126</v>
      </c>
      <c r="C274" t="s">
        <v>122</v>
      </c>
      <c r="D274" s="11">
        <v>44416</v>
      </c>
      <c r="E274" s="10">
        <f>VLOOKUP(A274,home!$A$2:$E$405,3,FALSE)</f>
        <v>1.1721999999999999</v>
      </c>
      <c r="F274" s="10">
        <f>VLOOKUP(B274,home!$B$2:$E$405,3,FALSE)</f>
        <v>1.8128</v>
      </c>
      <c r="G274" s="10">
        <f>VLOOKUP(C274,away!$B$2:$E$405,4,FALSE)</f>
        <v>0.5393</v>
      </c>
      <c r="H274" s="10">
        <f>VLOOKUP(A274,away!$A$2:$E$405,3,FALSE)</f>
        <v>1.1721999999999999</v>
      </c>
      <c r="I274" s="10">
        <f>VLOOKUP(C274,away!$B$2:$E$405,3,FALSE)</f>
        <v>1.9499</v>
      </c>
      <c r="J274" s="10">
        <f>VLOOKUP(B274,home!$B$2:$E$405,4,FALSE)</f>
        <v>1.1797</v>
      </c>
      <c r="K274" s="12">
        <f t="shared" si="446"/>
        <v>1.1459931714879998</v>
      </c>
      <c r="L274" s="12">
        <f t="shared" si="447"/>
        <v>2.6964081785659997</v>
      </c>
      <c r="M274" s="13">
        <f t="shared" si="448"/>
        <v>2.1442049605997649E-2</v>
      </c>
      <c r="N274" s="13">
        <f t="shared" si="449"/>
        <v>2.4572442431180265E-2</v>
      </c>
      <c r="O274" s="13">
        <f t="shared" si="450"/>
        <v>5.7816517922829935E-2</v>
      </c>
      <c r="P274" s="13">
        <f t="shared" si="451"/>
        <v>6.6257334738776652E-2</v>
      </c>
      <c r="Q274" s="13">
        <f t="shared" si="452"/>
        <v>1.4079925616457286E-2</v>
      </c>
      <c r="R274" s="13">
        <f t="shared" si="453"/>
        <v>7.7948465891663182E-2</v>
      </c>
      <c r="S274" s="13">
        <f t="shared" si="454"/>
        <v>5.1184873733553272E-2</v>
      </c>
      <c r="T274" s="13">
        <f t="shared" si="455"/>
        <v>3.7965226585816352E-2</v>
      </c>
      <c r="U274" s="13">
        <f t="shared" si="456"/>
        <v>8.9328409639811257E-2</v>
      </c>
      <c r="V274" s="13">
        <f t="shared" si="457"/>
        <v>1.757384503214366E-2</v>
      </c>
      <c r="W274" s="13">
        <f t="shared" si="458"/>
        <v>5.3784995371730076E-3</v>
      </c>
      <c r="X274" s="13">
        <f t="shared" si="459"/>
        <v>1.450263014044674E-2</v>
      </c>
      <c r="Y274" s="13">
        <f t="shared" si="460"/>
        <v>1.9552505260709185E-2</v>
      </c>
      <c r="Z274" s="13">
        <f t="shared" si="461"/>
        <v>7.0060293645651153E-2</v>
      </c>
      <c r="AA274" s="13">
        <f t="shared" si="462"/>
        <v>8.0288618110360324E-2</v>
      </c>
      <c r="AB274" s="13">
        <f t="shared" si="463"/>
        <v>4.6005104051340354E-2</v>
      </c>
      <c r="AC274" s="13">
        <f t="shared" si="464"/>
        <v>3.3940206111885379E-3</v>
      </c>
      <c r="AD274" s="13">
        <f t="shared" si="465"/>
        <v>1.5409309356129079E-3</v>
      </c>
      <c r="AE274" s="13">
        <f t="shared" si="466"/>
        <v>4.1549787773920025E-3</v>
      </c>
      <c r="AF274" s="13">
        <f t="shared" si="467"/>
        <v>5.6017593785639783E-3</v>
      </c>
      <c r="AG274" s="13">
        <f t="shared" si="468"/>
        <v>5.0348766009062343E-3</v>
      </c>
      <c r="AH274" s="13">
        <f t="shared" si="469"/>
        <v>4.7227787194717333E-2</v>
      </c>
      <c r="AI274" s="13">
        <f t="shared" si="470"/>
        <v>5.4122721629634454E-2</v>
      </c>
      <c r="AJ274" s="13">
        <f t="shared" si="471"/>
        <v>3.1012134704953485E-2</v>
      </c>
      <c r="AK274" s="13">
        <f t="shared" si="472"/>
        <v>1.1846564868380908E-2</v>
      </c>
      <c r="AL274" s="13">
        <f t="shared" si="473"/>
        <v>4.195098208949657E-4</v>
      </c>
      <c r="AM274" s="13">
        <f t="shared" si="474"/>
        <v>3.5317926598940125E-4</v>
      </c>
      <c r="AN274" s="13">
        <f t="shared" si="475"/>
        <v>9.5231546131375815E-4</v>
      </c>
      <c r="AO274" s="13">
        <f t="shared" si="476"/>
        <v>1.2839155992306354E-3</v>
      </c>
      <c r="AP274" s="13">
        <f t="shared" si="477"/>
        <v>1.1539868407846505E-3</v>
      </c>
      <c r="AQ274" s="13">
        <f t="shared" si="478"/>
        <v>7.77904888862318E-4</v>
      </c>
      <c r="AR274" s="13">
        <f t="shared" si="479"/>
        <v>2.5469078329482069E-2</v>
      </c>
      <c r="AS274" s="13">
        <f t="shared" si="480"/>
        <v>2.9187389849679446E-2</v>
      </c>
      <c r="AT274" s="13">
        <f t="shared" si="481"/>
        <v>1.6724274730645406E-2</v>
      </c>
      <c r="AU274" s="13">
        <f t="shared" si="482"/>
        <v>6.3886348798029829E-3</v>
      </c>
      <c r="AV274" s="13">
        <f t="shared" si="483"/>
        <v>1.8303329868460685E-3</v>
      </c>
      <c r="AW274" s="13">
        <f t="shared" si="484"/>
        <v>3.6008687938980052E-5</v>
      </c>
      <c r="AX274" s="13">
        <f t="shared" si="485"/>
        <v>6.7456837855832998E-5</v>
      </c>
      <c r="AY274" s="13">
        <f t="shared" si="486"/>
        <v>1.8189116929466864E-4</v>
      </c>
      <c r="AZ274" s="13">
        <f t="shared" si="487"/>
        <v>2.4522641824753873E-4</v>
      </c>
      <c r="BA274" s="13">
        <f t="shared" si="488"/>
        <v>2.2041017325436996E-4</v>
      </c>
      <c r="BB274" s="13">
        <f t="shared" si="489"/>
        <v>1.4857894845055804E-4</v>
      </c>
      <c r="BC274" s="13">
        <f t="shared" si="490"/>
        <v>8.0125898352964117E-5</v>
      </c>
      <c r="BD274" s="13">
        <f t="shared" si="491"/>
        <v>1.1445838518025581E-2</v>
      </c>
      <c r="BE274" s="13">
        <f t="shared" si="492"/>
        <v>1.3116852783611643E-2</v>
      </c>
      <c r="BF274" s="13">
        <f t="shared" si="493"/>
        <v>7.5159118607161539E-3</v>
      </c>
      <c r="BG274" s="13">
        <f t="shared" si="494"/>
        <v>2.871061223295461E-3</v>
      </c>
      <c r="BH274" s="13">
        <f t="shared" si="495"/>
        <v>8.225541392051451E-4</v>
      </c>
      <c r="BI274" s="13">
        <f t="shared" si="496"/>
        <v>1.8852828534165708E-4</v>
      </c>
      <c r="BJ274" s="14">
        <f t="shared" si="497"/>
        <v>0.13784876676589464</v>
      </c>
      <c r="BK274" s="14">
        <f t="shared" si="498"/>
        <v>0.16045352471184943</v>
      </c>
      <c r="BL274" s="14">
        <f t="shared" si="499"/>
        <v>0.61115678160034315</v>
      </c>
      <c r="BM274" s="14">
        <f t="shared" si="500"/>
        <v>0.71725674803547756</v>
      </c>
      <c r="BN274" s="14">
        <f t="shared" si="501"/>
        <v>0.26211673620690501</v>
      </c>
    </row>
    <row r="275" spans="1:66" x14ac:dyDescent="0.25">
      <c r="A275" t="s">
        <v>340</v>
      </c>
      <c r="B275" t="s">
        <v>110</v>
      </c>
      <c r="C275" t="s">
        <v>121</v>
      </c>
      <c r="D275" s="11">
        <v>44416</v>
      </c>
      <c r="E275" s="10">
        <f>VLOOKUP(A275,home!$A$2:$E$405,3,FALSE)</f>
        <v>1.1721999999999999</v>
      </c>
      <c r="F275" s="10">
        <f>VLOOKUP(B275,home!$B$2:$E$405,3,FALSE)</f>
        <v>0.53320000000000001</v>
      </c>
      <c r="G275" s="10">
        <f>VLOOKUP(C275,away!$B$2:$E$405,4,FALSE)</f>
        <v>0.94379999999999997</v>
      </c>
      <c r="H275" s="10">
        <f>VLOOKUP(A275,away!$A$2:$E$405,3,FALSE)</f>
        <v>1.1721999999999999</v>
      </c>
      <c r="I275" s="10">
        <f>VLOOKUP(C275,away!$B$2:$E$405,3,FALSE)</f>
        <v>0.56869999999999998</v>
      </c>
      <c r="J275" s="10">
        <f>VLOOKUP(B275,home!$B$2:$E$405,4,FALSE)</f>
        <v>0.58979999999999999</v>
      </c>
      <c r="K275" s="12">
        <f t="shared" si="446"/>
        <v>0.58989108235199994</v>
      </c>
      <c r="L275" s="12">
        <f t="shared" si="447"/>
        <v>0.39317845657199996</v>
      </c>
      <c r="M275" s="13">
        <f t="shared" si="448"/>
        <v>0.37416083312073944</v>
      </c>
      <c r="N275" s="13">
        <f t="shared" si="449"/>
        <v>0.220714138823319</v>
      </c>
      <c r="O275" s="13">
        <f t="shared" si="450"/>
        <v>0.14711197887610597</v>
      </c>
      <c r="P275" s="13">
        <f t="shared" si="451"/>
        <v>8.6780044446170698E-2</v>
      </c>
      <c r="Q275" s="13">
        <f t="shared" si="452"/>
        <v>6.5098651120438597E-2</v>
      </c>
      <c r="R275" s="13">
        <f t="shared" si="453"/>
        <v>2.8920630398879994E-2</v>
      </c>
      <c r="S275" s="13">
        <f t="shared" si="454"/>
        <v>5.0317774119139451E-3</v>
      </c>
      <c r="T275" s="13">
        <f t="shared" si="455"/>
        <v>2.5595387172453146E-2</v>
      </c>
      <c r="U275" s="13">
        <f t="shared" si="456"/>
        <v>1.7060021968297472E-2</v>
      </c>
      <c r="V275" s="13">
        <f t="shared" si="457"/>
        <v>1.2967028222332614E-4</v>
      </c>
      <c r="W275" s="13">
        <f t="shared" si="458"/>
        <v>1.2800371256363586E-2</v>
      </c>
      <c r="X275" s="13">
        <f t="shared" si="459"/>
        <v>5.0328302141256272E-3</v>
      </c>
      <c r="Y275" s="13">
        <f t="shared" si="460"/>
        <v>9.8940020788942083E-4</v>
      </c>
      <c r="Z275" s="13">
        <f t="shared" si="461"/>
        <v>3.7903229411069676E-3</v>
      </c>
      <c r="AA275" s="13">
        <f t="shared" si="462"/>
        <v>2.2358777021932045E-3</v>
      </c>
      <c r="AB275" s="13">
        <f t="shared" si="463"/>
        <v>6.5946215887672589E-4</v>
      </c>
      <c r="AC275" s="13">
        <f t="shared" si="464"/>
        <v>1.8796717645511364E-6</v>
      </c>
      <c r="AD275" s="13">
        <f t="shared" si="465"/>
        <v>1.8877062137309362E-3</v>
      </c>
      <c r="AE275" s="13">
        <f t="shared" si="466"/>
        <v>7.4220541557610338E-4</v>
      </c>
      <c r="AF275" s="13">
        <f t="shared" si="467"/>
        <v>1.4590958987779602E-4</v>
      </c>
      <c r="AG275" s="13">
        <f t="shared" si="468"/>
        <v>1.9122835782401787E-5</v>
      </c>
      <c r="AH275" s="13">
        <f t="shared" si="469"/>
        <v>3.7256833097347014E-4</v>
      </c>
      <c r="AI275" s="13">
        <f t="shared" si="470"/>
        <v>2.1977473600801845E-4</v>
      </c>
      <c r="AJ275" s="13">
        <f t="shared" si="471"/>
        <v>6.4821578448697519E-5</v>
      </c>
      <c r="AK275" s="13">
        <f t="shared" si="472"/>
        <v>1.2745890356955751E-5</v>
      </c>
      <c r="AL275" s="13">
        <f t="shared" si="473"/>
        <v>1.7438276252642683E-8</v>
      </c>
      <c r="AM275" s="13">
        <f t="shared" si="474"/>
        <v>2.2270821231606762E-4</v>
      </c>
      <c r="AN275" s="13">
        <f t="shared" si="475"/>
        <v>8.7564071184340747E-5</v>
      </c>
      <c r="AO275" s="13">
        <f t="shared" si="476"/>
        <v>1.7214153179709908E-5</v>
      </c>
      <c r="AP275" s="13">
        <f t="shared" si="477"/>
        <v>2.2560780594641097E-6</v>
      </c>
      <c r="AQ275" s="13">
        <f t="shared" si="478"/>
        <v>2.2176032233151279E-7</v>
      </c>
      <c r="AR275" s="13">
        <f t="shared" si="479"/>
        <v>2.9297168267951013E-5</v>
      </c>
      <c r="AS275" s="13">
        <f t="shared" si="480"/>
        <v>1.728213829943029E-5</v>
      </c>
      <c r="AT275" s="13">
        <f t="shared" si="481"/>
        <v>5.0972896334039418E-6</v>
      </c>
      <c r="AU275" s="13">
        <f t="shared" si="482"/>
        <v>1.0022818996367602E-6</v>
      </c>
      <c r="AV275" s="13">
        <f t="shared" si="483"/>
        <v>1.4780928864963672E-7</v>
      </c>
      <c r="AW275" s="13">
        <f t="shared" si="484"/>
        <v>1.1234728894279497E-10</v>
      </c>
      <c r="AX275" s="13">
        <f t="shared" si="485"/>
        <v>2.1895598068634008E-5</v>
      </c>
      <c r="AY275" s="13">
        <f t="shared" si="486"/>
        <v>8.6088774543463827E-6</v>
      </c>
      <c r="AZ275" s="13">
        <f t="shared" si="487"/>
        <v>1.6924125751586987E-6</v>
      </c>
      <c r="BA275" s="13">
        <f t="shared" si="488"/>
        <v>2.2180672139464707E-7</v>
      </c>
      <c r="BB275" s="13">
        <f t="shared" si="489"/>
        <v>2.1802406093810728E-8</v>
      </c>
      <c r="BC275" s="13">
        <f t="shared" si="490"/>
        <v>1.714447275504094E-9</v>
      </c>
      <c r="BD275" s="13">
        <f t="shared" si="491"/>
        <v>1.9198359002538579E-6</v>
      </c>
      <c r="BE275" s="13">
        <f t="shared" si="492"/>
        <v>1.1324940771389744E-6</v>
      </c>
      <c r="BF275" s="13">
        <f t="shared" si="493"/>
        <v>3.3402407846036939E-7</v>
      </c>
      <c r="BG275" s="13">
        <f t="shared" si="494"/>
        <v>6.5679275058205557E-8</v>
      </c>
      <c r="BH275" s="13">
        <f t="shared" si="495"/>
        <v>9.6859046630448964E-9</v>
      </c>
      <c r="BI275" s="13">
        <f t="shared" si="496"/>
        <v>1.1427257570483679E-9</v>
      </c>
      <c r="BJ275" s="14">
        <f t="shared" si="497"/>
        <v>0.33338812933629142</v>
      </c>
      <c r="BK275" s="14">
        <f t="shared" si="498"/>
        <v>0.46611283124854264</v>
      </c>
      <c r="BL275" s="14">
        <f t="shared" si="499"/>
        <v>0.19671417118949086</v>
      </c>
      <c r="BM275" s="14">
        <f t="shared" si="500"/>
        <v>7.7210569164671131E-2</v>
      </c>
      <c r="BN275" s="14">
        <f t="shared" si="501"/>
        <v>0.92278627678565373</v>
      </c>
    </row>
    <row r="276" spans="1:66" x14ac:dyDescent="0.25">
      <c r="A276" t="s">
        <v>340</v>
      </c>
      <c r="B276" t="s">
        <v>125</v>
      </c>
      <c r="C276" t="s">
        <v>112</v>
      </c>
      <c r="D276" s="11">
        <v>44416</v>
      </c>
      <c r="E276" s="10">
        <f>VLOOKUP(A276,home!$A$2:$E$405,3,FALSE)</f>
        <v>1.1721999999999999</v>
      </c>
      <c r="F276" s="10">
        <f>VLOOKUP(B276,home!$B$2:$E$405,3,FALSE)</f>
        <v>0.74650000000000005</v>
      </c>
      <c r="G276" s="10">
        <f>VLOOKUP(C276,away!$B$2:$E$405,4,FALSE)</f>
        <v>0.58979999999999999</v>
      </c>
      <c r="H276" s="10">
        <f>VLOOKUP(A276,away!$A$2:$E$405,3,FALSE)</f>
        <v>1.1721999999999999</v>
      </c>
      <c r="I276" s="10">
        <f>VLOOKUP(C276,away!$B$2:$E$405,3,FALSE)</f>
        <v>1.7061999999999999</v>
      </c>
      <c r="J276" s="10">
        <f>VLOOKUP(B276,home!$B$2:$E$405,4,FALSE)</f>
        <v>1.0617000000000001</v>
      </c>
      <c r="K276" s="12">
        <f t="shared" si="446"/>
        <v>0.51610289753999994</v>
      </c>
      <c r="L276" s="12">
        <f t="shared" si="447"/>
        <v>2.1234081113880001</v>
      </c>
      <c r="M276" s="13">
        <f t="shared" si="448"/>
        <v>7.1396173113154049E-2</v>
      </c>
      <c r="N276" s="13">
        <f t="shared" si="449"/>
        <v>3.6847771816966232E-2</v>
      </c>
      <c r="O276" s="13">
        <f t="shared" si="450"/>
        <v>0.15160321311053312</v>
      </c>
      <c r="P276" s="13">
        <f t="shared" si="451"/>
        <v>7.8242857562720244E-2</v>
      </c>
      <c r="Q276" s="13">
        <f t="shared" si="452"/>
        <v>9.5086209013145115E-3</v>
      </c>
      <c r="R276" s="13">
        <f t="shared" si="453"/>
        <v>0.16095774621569486</v>
      </c>
      <c r="S276" s="13">
        <f t="shared" si="454"/>
        <v>2.1436529762868421E-2</v>
      </c>
      <c r="T276" s="13">
        <f t="shared" si="455"/>
        <v>2.019068274996471E-2</v>
      </c>
      <c r="U276" s="13">
        <f t="shared" si="456"/>
        <v>8.307075920342806E-2</v>
      </c>
      <c r="V276" s="13">
        <f t="shared" si="457"/>
        <v>2.6102478166548952E-3</v>
      </c>
      <c r="W276" s="13">
        <f t="shared" si="458"/>
        <v>1.6358089329259419E-3</v>
      </c>
      <c r="X276" s="13">
        <f t="shared" si="459"/>
        <v>3.4734899568558942E-3</v>
      </c>
      <c r="Y276" s="13">
        <f t="shared" si="460"/>
        <v>3.6878183746062803E-3</v>
      </c>
      <c r="Z276" s="13">
        <f t="shared" si="461"/>
        <v>0.1139263279683792</v>
      </c>
      <c r="AA276" s="13">
        <f t="shared" si="462"/>
        <v>5.8797707970572828E-2</v>
      </c>
      <c r="AB276" s="13">
        <f t="shared" si="463"/>
        <v>1.5172833726161695E-2</v>
      </c>
      <c r="AC276" s="13">
        <f t="shared" si="464"/>
        <v>1.7878518485003937E-4</v>
      </c>
      <c r="AD276" s="13">
        <f t="shared" si="465"/>
        <v>2.1106143252622351E-4</v>
      </c>
      <c r="AE276" s="13">
        <f t="shared" si="466"/>
        <v>4.4816955782735402E-4</v>
      </c>
      <c r="AF276" s="13">
        <f t="shared" si="467"/>
        <v>4.7582343718388854E-4</v>
      </c>
      <c r="AG276" s="13">
        <f t="shared" si="468"/>
        <v>3.3678911536826246E-4</v>
      </c>
      <c r="AH276" s="13">
        <f t="shared" si="469"/>
        <v>6.0478022227176492E-2</v>
      </c>
      <c r="AI276" s="13">
        <f t="shared" si="470"/>
        <v>3.1212882508934302E-2</v>
      </c>
      <c r="AJ276" s="13">
        <f t="shared" si="471"/>
        <v>8.0545295517182886E-3</v>
      </c>
      <c r="AK276" s="13">
        <f t="shared" si="472"/>
        <v>1.3856553466544553E-3</v>
      </c>
      <c r="AL276" s="13">
        <f t="shared" si="473"/>
        <v>7.8372064734483424E-6</v>
      </c>
      <c r="AM276" s="13">
        <f t="shared" si="474"/>
        <v>2.1785883377145432E-5</v>
      </c>
      <c r="AN276" s="13">
        <f t="shared" si="475"/>
        <v>4.626032147678361E-5</v>
      </c>
      <c r="AO276" s="13">
        <f t="shared" si="476"/>
        <v>4.9114770929609414E-5</v>
      </c>
      <c r="AP276" s="13">
        <f t="shared" si="477"/>
        <v>3.4763567660298723E-5</v>
      </c>
      <c r="AQ276" s="13">
        <f t="shared" si="478"/>
        <v>1.8454310387665968E-5</v>
      </c>
      <c r="AR276" s="13">
        <f t="shared" si="479"/>
        <v>2.5683904591578044E-2</v>
      </c>
      <c r="AS276" s="13">
        <f t="shared" si="480"/>
        <v>1.3255537579854336E-2</v>
      </c>
      <c r="AT276" s="13">
        <f t="shared" si="481"/>
        <v>3.4206106767065906E-3</v>
      </c>
      <c r="AU276" s="13">
        <f t="shared" si="482"/>
        <v>5.8846236053484383E-4</v>
      </c>
      <c r="AV276" s="13">
        <f t="shared" si="483"/>
        <v>7.5926782341315257E-5</v>
      </c>
      <c r="AW276" s="13">
        <f t="shared" si="484"/>
        <v>2.3857699114885556E-7</v>
      </c>
      <c r="AX276" s="13">
        <f t="shared" si="485"/>
        <v>1.8739595894022119E-6</v>
      </c>
      <c r="AY276" s="13">
        <f t="shared" si="486"/>
        <v>3.9791809925499823E-6</v>
      </c>
      <c r="AZ276" s="13">
        <f t="shared" si="487"/>
        <v>4.2247125981307935E-6</v>
      </c>
      <c r="BA276" s="13">
        <f t="shared" si="488"/>
        <v>2.9902629997179995E-6</v>
      </c>
      <c r="BB276" s="13">
        <f t="shared" si="489"/>
        <v>1.5873871771961534E-6</v>
      </c>
      <c r="BC276" s="13">
        <f t="shared" si="490"/>
        <v>6.7413416159432201E-7</v>
      </c>
      <c r="BD276" s="13">
        <f t="shared" si="491"/>
        <v>9.089568556978728E-3</v>
      </c>
      <c r="BE276" s="13">
        <f t="shared" si="492"/>
        <v>4.6911526696451974E-3</v>
      </c>
      <c r="BF276" s="13">
        <f t="shared" si="493"/>
        <v>1.2105587428031964E-3</v>
      </c>
      <c r="BG276" s="13">
        <f t="shared" si="494"/>
        <v>2.0825762493436974E-4</v>
      </c>
      <c r="BH276" s="13">
        <f t="shared" si="495"/>
        <v>2.6870590915856687E-5</v>
      </c>
      <c r="BI276" s="13">
        <f t="shared" si="496"/>
        <v>2.7735979660571282E-6</v>
      </c>
      <c r="BJ276" s="14">
        <f t="shared" si="497"/>
        <v>7.7001744766889396E-2</v>
      </c>
      <c r="BK276" s="14">
        <f t="shared" si="498"/>
        <v>0.17387640982771366</v>
      </c>
      <c r="BL276" s="14">
        <f t="shared" si="499"/>
        <v>0.62898697363513256</v>
      </c>
      <c r="BM276" s="14">
        <f t="shared" si="500"/>
        <v>0.48523133287373055</v>
      </c>
      <c r="BN276" s="14">
        <f t="shared" si="501"/>
        <v>0.50855638272038295</v>
      </c>
    </row>
    <row r="277" spans="1:66" x14ac:dyDescent="0.25">
      <c r="A277" t="s">
        <v>340</v>
      </c>
      <c r="B277" t="s">
        <v>127</v>
      </c>
      <c r="C277" t="s">
        <v>118</v>
      </c>
      <c r="D277" s="11">
        <v>44416</v>
      </c>
      <c r="E277" s="10">
        <f>VLOOKUP(A277,home!$A$2:$E$405,3,FALSE)</f>
        <v>1.1721999999999999</v>
      </c>
      <c r="F277" s="10">
        <f>VLOOKUP(B277,home!$B$2:$E$405,3,FALSE)</f>
        <v>0.9597</v>
      </c>
      <c r="G277" s="10">
        <f>VLOOKUP(C277,away!$B$2:$E$405,4,FALSE)</f>
        <v>1.3482000000000001</v>
      </c>
      <c r="H277" s="10">
        <f>VLOOKUP(A277,away!$A$2:$E$405,3,FALSE)</f>
        <v>1.1721999999999999</v>
      </c>
      <c r="I277" s="10">
        <f>VLOOKUP(C277,away!$B$2:$E$405,3,FALSE)</f>
        <v>0.73119999999999996</v>
      </c>
      <c r="J277" s="10">
        <f>VLOOKUP(B277,home!$B$2:$E$405,4,FALSE)</f>
        <v>0.35389999999999999</v>
      </c>
      <c r="K277" s="12">
        <f t="shared" si="446"/>
        <v>1.5166715303879998</v>
      </c>
      <c r="L277" s="12">
        <f t="shared" si="447"/>
        <v>0.30333216329599993</v>
      </c>
      <c r="M277" s="13">
        <f t="shared" si="448"/>
        <v>0.16202515246306226</v>
      </c>
      <c r="N277" s="13">
        <f t="shared" si="449"/>
        <v>0.24573893594750165</v>
      </c>
      <c r="O277" s="13">
        <f t="shared" si="450"/>
        <v>4.9147440004984888E-2</v>
      </c>
      <c r="P277" s="13">
        <f t="shared" si="451"/>
        <v>7.4540523047012835E-2</v>
      </c>
      <c r="Q277" s="13">
        <f t="shared" si="452"/>
        <v>0.18635262402970804</v>
      </c>
      <c r="R277" s="13">
        <f t="shared" si="453"/>
        <v>7.4539996485862171E-3</v>
      </c>
      <c r="S277" s="13">
        <f t="shared" si="454"/>
        <v>8.5731898591932341E-3</v>
      </c>
      <c r="T277" s="13">
        <f t="shared" si="455"/>
        <v>5.6526744582817479E-2</v>
      </c>
      <c r="U277" s="13">
        <f t="shared" si="456"/>
        <v>1.1305269054532871E-2</v>
      </c>
      <c r="V277" s="13">
        <f t="shared" si="457"/>
        <v>4.3823789535207976E-4</v>
      </c>
      <c r="W277" s="13">
        <f t="shared" si="458"/>
        <v>9.4211906492985609E-2</v>
      </c>
      <c r="X277" s="13">
        <f t="shared" si="459"/>
        <v>2.8577501404757785E-2</v>
      </c>
      <c r="Y277" s="13">
        <f t="shared" si="460"/>
        <v>4.3342376613498277E-3</v>
      </c>
      <c r="Z277" s="13">
        <f t="shared" si="461"/>
        <v>7.536792795377605E-4</v>
      </c>
      <c r="AA277" s="13">
        <f t="shared" si="462"/>
        <v>1.1430839063182605E-3</v>
      </c>
      <c r="AB277" s="13">
        <f t="shared" si="463"/>
        <v>8.6684140877880467E-4</v>
      </c>
      <c r="AC277" s="13">
        <f t="shared" si="464"/>
        <v>1.2600852954764707E-5</v>
      </c>
      <c r="AD277" s="13">
        <f t="shared" si="465"/>
        <v>3.5722129100371897E-2</v>
      </c>
      <c r="AE277" s="13">
        <f t="shared" si="466"/>
        <v>1.0835670697554801E-2</v>
      </c>
      <c r="AF277" s="13">
        <f t="shared" si="467"/>
        <v>1.6434037167261867E-3</v>
      </c>
      <c r="AG277" s="13">
        <f t="shared" si="468"/>
        <v>1.6616573485441372E-4</v>
      </c>
      <c r="AH277" s="13">
        <f t="shared" si="469"/>
        <v>5.7153791573389864E-5</v>
      </c>
      <c r="AI277" s="13">
        <f t="shared" si="470"/>
        <v>8.6683528533089985E-5</v>
      </c>
      <c r="AJ277" s="13">
        <f t="shared" si="471"/>
        <v>6.5735219939856726E-5</v>
      </c>
      <c r="AK277" s="13">
        <f t="shared" si="472"/>
        <v>3.3232912208858089E-5</v>
      </c>
      <c r="AL277" s="13">
        <f t="shared" si="473"/>
        <v>2.3188354543922809E-7</v>
      </c>
      <c r="AM277" s="13">
        <f t="shared" si="474"/>
        <v>1.0835747242275753E-2</v>
      </c>
      <c r="AN277" s="13">
        <f t="shared" si="475"/>
        <v>3.2868306519281696E-3</v>
      </c>
      <c r="AO277" s="13">
        <f t="shared" si="476"/>
        <v>4.9850072601848668E-4</v>
      </c>
      <c r="AP277" s="13">
        <f t="shared" si="477"/>
        <v>5.0403767875938065E-5</v>
      </c>
      <c r="AQ277" s="13">
        <f t="shared" si="478"/>
        <v>3.8222709870194289E-6</v>
      </c>
      <c r="AR277" s="13">
        <f t="shared" si="479"/>
        <v>3.4673166477050086E-6</v>
      </c>
      <c r="AS277" s="13">
        <f t="shared" si="480"/>
        <v>5.2587804464145447E-6</v>
      </c>
      <c r="AT277" s="13">
        <f t="shared" si="481"/>
        <v>3.9879212938190186E-6</v>
      </c>
      <c r="AU277" s="13">
        <f t="shared" si="482"/>
        <v>2.0161222305877947E-6</v>
      </c>
      <c r="AV277" s="13">
        <f t="shared" si="483"/>
        <v>7.6444879722871448E-7</v>
      </c>
      <c r="AW277" s="13">
        <f t="shared" si="484"/>
        <v>2.9633123314974757E-9</v>
      </c>
      <c r="AX277" s="13">
        <f t="shared" si="485"/>
        <v>2.7390448921399868E-3</v>
      </c>
      <c r="AY277" s="13">
        <f t="shared" si="486"/>
        <v>8.3084041249768099E-4</v>
      </c>
      <c r="AZ277" s="13">
        <f t="shared" si="487"/>
        <v>1.2601030983833123E-4</v>
      </c>
      <c r="BA277" s="13">
        <f t="shared" si="488"/>
        <v>1.2740993293620085E-5</v>
      </c>
      <c r="BB277" s="13">
        <f t="shared" si="489"/>
        <v>9.6618826457340144E-7</v>
      </c>
      <c r="BC277" s="13">
        <f t="shared" si="490"/>
        <v>5.8615195288851574E-8</v>
      </c>
      <c r="BD277" s="13">
        <f t="shared" si="491"/>
        <v>1.7529144326343248E-7</v>
      </c>
      <c r="BE277" s="13">
        <f t="shared" si="492"/>
        <v>2.658595415182714E-7</v>
      </c>
      <c r="BF277" s="13">
        <f t="shared" si="493"/>
        <v>2.0161079885138437E-7</v>
      </c>
      <c r="BG277" s="13">
        <f t="shared" si="494"/>
        <v>1.019257862788921E-7</v>
      </c>
      <c r="BH277" s="13">
        <f t="shared" si="495"/>
        <v>3.8646984565401861E-8</v>
      </c>
      <c r="BI277" s="13">
        <f t="shared" si="496"/>
        <v>1.1722956245137894E-8</v>
      </c>
      <c r="BJ277" s="14">
        <f t="shared" si="497"/>
        <v>0.68249428543894253</v>
      </c>
      <c r="BK277" s="14">
        <f t="shared" si="498"/>
        <v>0.24642077641361829</v>
      </c>
      <c r="BL277" s="14">
        <f t="shared" si="499"/>
        <v>7.0175729122382721E-2</v>
      </c>
      <c r="BM277" s="14">
        <f t="shared" si="500"/>
        <v>0.27375495766443997</v>
      </c>
      <c r="BN277" s="14">
        <f t="shared" si="501"/>
        <v>0.72525867514085574</v>
      </c>
    </row>
    <row r="278" spans="1:66" x14ac:dyDescent="0.25">
      <c r="A278" t="s">
        <v>340</v>
      </c>
      <c r="B278" t="s">
        <v>116</v>
      </c>
      <c r="C278" t="s">
        <v>113</v>
      </c>
      <c r="D278" s="11">
        <v>44416</v>
      </c>
      <c r="E278" s="10">
        <f>VLOOKUP(A278,home!$A$2:$E$405,3,FALSE)</f>
        <v>1.1721999999999999</v>
      </c>
      <c r="F278" s="10">
        <f>VLOOKUP(B278,home!$B$2:$E$405,3,FALSE)</f>
        <v>1.2323</v>
      </c>
      <c r="G278" s="10">
        <f>VLOOKUP(C278,away!$B$2:$E$405,4,FALSE)</f>
        <v>0.82579999999999998</v>
      </c>
      <c r="H278" s="10">
        <f>VLOOKUP(A278,away!$A$2:$E$405,3,FALSE)</f>
        <v>1.1721999999999999</v>
      </c>
      <c r="I278" s="10">
        <f>VLOOKUP(C278,away!$B$2:$E$405,3,FALSE)</f>
        <v>0.74650000000000005</v>
      </c>
      <c r="J278" s="10">
        <f>VLOOKUP(B278,home!$B$2:$E$405,4,FALSE)</f>
        <v>0.94379999999999997</v>
      </c>
      <c r="K278" s="12">
        <f t="shared" si="446"/>
        <v>1.1928698011479999</v>
      </c>
      <c r="L278" s="12">
        <f t="shared" si="447"/>
        <v>0.82586964173999999</v>
      </c>
      <c r="M278" s="13">
        <f t="shared" si="448"/>
        <v>0.13282279030942135</v>
      </c>
      <c r="N278" s="13">
        <f t="shared" si="449"/>
        <v>0.15844029546432192</v>
      </c>
      <c r="O278" s="13">
        <f t="shared" si="450"/>
        <v>0.10969431024774895</v>
      </c>
      <c r="P278" s="13">
        <f t="shared" si="451"/>
        <v>0.13085103005229928</v>
      </c>
      <c r="Q278" s="13">
        <f t="shared" si="452"/>
        <v>9.4499321872178035E-2</v>
      </c>
      <c r="R278" s="13">
        <f t="shared" si="453"/>
        <v>4.5296600352612404E-2</v>
      </c>
      <c r="S278" s="13">
        <f t="shared" si="454"/>
        <v>3.2227135166074811E-2</v>
      </c>
      <c r="T278" s="13">
        <f t="shared" si="455"/>
        <v>7.8044121099248617E-2</v>
      </c>
      <c r="U278" s="13">
        <f t="shared" si="456"/>
        <v>5.403294665530118E-2</v>
      </c>
      <c r="V278" s="13">
        <f t="shared" si="457"/>
        <v>3.5276357671683656E-3</v>
      </c>
      <c r="W278" s="13">
        <f t="shared" si="458"/>
        <v>3.7575129096761944E-2</v>
      </c>
      <c r="X278" s="13">
        <f t="shared" si="459"/>
        <v>3.1032158405477038E-2</v>
      </c>
      <c r="Y278" s="13">
        <f t="shared" si="460"/>
        <v>1.2814258772375122E-2</v>
      </c>
      <c r="Z278" s="13">
        <f t="shared" si="461"/>
        <v>1.2469695701750659E-2</v>
      </c>
      <c r="AA278" s="13">
        <f t="shared" si="462"/>
        <v>1.4874723432123375E-2</v>
      </c>
      <c r="AB278" s="13">
        <f t="shared" si="463"/>
        <v>8.8718041913042542E-3</v>
      </c>
      <c r="AC278" s="13">
        <f t="shared" si="464"/>
        <v>2.172042410361165E-4</v>
      </c>
      <c r="AD278" s="13">
        <f t="shared" si="465"/>
        <v>1.1205559193441217E-2</v>
      </c>
      <c r="AE278" s="13">
        <f t="shared" si="466"/>
        <v>9.2543311565836603E-3</v>
      </c>
      <c r="AF278" s="13">
        <f t="shared" si="467"/>
        <v>3.8214355784155327E-3</v>
      </c>
      <c r="AG278" s="13">
        <f t="shared" si="468"/>
        <v>1.0520025440261755E-3</v>
      </c>
      <c r="AH278" s="13">
        <f t="shared" si="469"/>
        <v>2.5745857804529079E-3</v>
      </c>
      <c r="AI278" s="13">
        <f t="shared" si="470"/>
        <v>3.0711456279673283E-3</v>
      </c>
      <c r="AJ278" s="13">
        <f t="shared" si="471"/>
        <v>1.8317384372649684E-3</v>
      </c>
      <c r="AK278" s="13">
        <f t="shared" si="472"/>
        <v>7.2834182180513693E-4</v>
      </c>
      <c r="AL278" s="13">
        <f t="shared" si="473"/>
        <v>8.5591933749001335E-6</v>
      </c>
      <c r="AM278" s="13">
        <f t="shared" si="474"/>
        <v>2.6733546333664706E-3</v>
      </c>
      <c r="AN278" s="13">
        <f t="shared" si="475"/>
        <v>2.2078424333023361E-3</v>
      </c>
      <c r="AO278" s="13">
        <f t="shared" si="476"/>
        <v>9.1169501970488488E-4</v>
      </c>
      <c r="AP278" s="13">
        <f t="shared" si="477"/>
        <v>2.5098041309993857E-4</v>
      </c>
      <c r="AQ278" s="13">
        <f t="shared" si="478"/>
        <v>5.1819275962650856E-5</v>
      </c>
      <c r="AR278" s="13">
        <f t="shared" si="479"/>
        <v>4.2525444722630841E-4</v>
      </c>
      <c r="AS278" s="13">
        <f t="shared" si="480"/>
        <v>5.0727318790014903E-4</v>
      </c>
      <c r="AT278" s="13">
        <f t="shared" si="481"/>
        <v>3.0255543338908149E-4</v>
      </c>
      <c r="AU278" s="13">
        <f t="shared" si="482"/>
        <v>1.2030307988769351E-4</v>
      </c>
      <c r="AV278" s="13">
        <f t="shared" si="483"/>
        <v>3.5876477745781236E-5</v>
      </c>
      <c r="AW278" s="13">
        <f t="shared" si="484"/>
        <v>2.3422588241098813E-7</v>
      </c>
      <c r="AX278" s="13">
        <f t="shared" si="485"/>
        <v>5.3149400165032471E-4</v>
      </c>
      <c r="AY278" s="13">
        <f t="shared" si="486"/>
        <v>4.3894476072991263E-4</v>
      </c>
      <c r="AZ278" s="13">
        <f t="shared" si="487"/>
        <v>1.8125557614383144E-4</v>
      </c>
      <c r="BA278" s="13">
        <f t="shared" si="488"/>
        <v>4.9897825911094466E-5</v>
      </c>
      <c r="BB278" s="13">
        <f t="shared" si="489"/>
        <v>1.0302274902200117E-5</v>
      </c>
      <c r="BC278" s="13">
        <f t="shared" si="490"/>
        <v>1.7016672165174012E-6</v>
      </c>
      <c r="BD278" s="13">
        <f t="shared" si="491"/>
        <v>5.8534122996522159E-5</v>
      </c>
      <c r="BE278" s="13">
        <f t="shared" si="492"/>
        <v>6.982358765923395E-5</v>
      </c>
      <c r="BF278" s="13">
        <f t="shared" si="493"/>
        <v>4.1645224563255183E-5</v>
      </c>
      <c r="BG278" s="13">
        <f t="shared" si="494"/>
        <v>1.6559110247844669E-5</v>
      </c>
      <c r="BH278" s="13">
        <f t="shared" si="495"/>
        <v>4.9382156371335706E-6</v>
      </c>
      <c r="BI278" s="13">
        <f t="shared" si="496"/>
        <v>1.178129661018692E-6</v>
      </c>
      <c r="BJ278" s="14">
        <f t="shared" si="497"/>
        <v>0.44504790106481945</v>
      </c>
      <c r="BK278" s="14">
        <f t="shared" si="498"/>
        <v>0.30009329949010466</v>
      </c>
      <c r="BL278" s="14">
        <f t="shared" si="499"/>
        <v>0.24256013756349454</v>
      </c>
      <c r="BM278" s="14">
        <f t="shared" si="500"/>
        <v>0.32812797498673979</v>
      </c>
      <c r="BN278" s="14">
        <f t="shared" si="501"/>
        <v>0.67160434829858195</v>
      </c>
    </row>
    <row r="279" spans="1:66" x14ac:dyDescent="0.25">
      <c r="A279" t="s">
        <v>340</v>
      </c>
      <c r="B279" t="s">
        <v>120</v>
      </c>
      <c r="C279" t="s">
        <v>124</v>
      </c>
      <c r="D279" s="11">
        <v>44416</v>
      </c>
      <c r="E279" s="10">
        <f>VLOOKUP(A279,home!$A$2:$E$405,3,FALSE)</f>
        <v>1.1721999999999999</v>
      </c>
      <c r="F279" s="10">
        <f>VLOOKUP(B279,home!$B$2:$E$405,3,FALSE)</f>
        <v>1.4928999999999999</v>
      </c>
      <c r="G279" s="10">
        <f>VLOOKUP(C279,away!$B$2:$E$405,4,FALSE)</f>
        <v>1.0617000000000001</v>
      </c>
      <c r="H279" s="10">
        <f>VLOOKUP(A279,away!$A$2:$E$405,3,FALSE)</f>
        <v>1.1721999999999999</v>
      </c>
      <c r="I279" s="10">
        <f>VLOOKUP(C279,away!$B$2:$E$405,3,FALSE)</f>
        <v>0.74650000000000005</v>
      </c>
      <c r="J279" s="10">
        <f>VLOOKUP(B279,home!$B$2:$E$405,4,FALSE)</f>
        <v>1.2977000000000001</v>
      </c>
      <c r="K279" s="12">
        <f t="shared" si="446"/>
        <v>1.857950984346</v>
      </c>
      <c r="L279" s="12">
        <f t="shared" si="447"/>
        <v>1.1355488812100001</v>
      </c>
      <c r="M279" s="13">
        <f t="shared" si="448"/>
        <v>5.0111745083800799E-2</v>
      </c>
      <c r="N279" s="13">
        <f t="shared" si="449"/>
        <v>9.3105166105743528E-2</v>
      </c>
      <c r="O279" s="13">
        <f t="shared" si="450"/>
        <v>5.6904336065390713E-2</v>
      </c>
      <c r="P279" s="13">
        <f t="shared" si="451"/>
        <v>0.10572546720624827</v>
      </c>
      <c r="Q279" s="13">
        <f t="shared" si="452"/>
        <v>8.6492417506932012E-2</v>
      </c>
      <c r="R279" s="13">
        <f t="shared" si="453"/>
        <v>3.2308827577526143E-2</v>
      </c>
      <c r="S279" s="13">
        <f t="shared" si="454"/>
        <v>5.57647433614962E-2</v>
      </c>
      <c r="T279" s="13">
        <f t="shared" si="455"/>
        <v>9.8216367933144866E-2</v>
      </c>
      <c r="U279" s="13">
        <f t="shared" si="456"/>
        <v>6.0028218000729903E-2</v>
      </c>
      <c r="V279" s="13">
        <f t="shared" si="457"/>
        <v>1.3072458885351294E-2</v>
      </c>
      <c r="W279" s="13">
        <f t="shared" si="458"/>
        <v>5.3566224081823197E-2</v>
      </c>
      <c r="X279" s="13">
        <f t="shared" si="459"/>
        <v>6.0827065826758488E-2</v>
      </c>
      <c r="Y279" s="13">
        <f t="shared" si="460"/>
        <v>3.4536053273431316E-2</v>
      </c>
      <c r="Z279" s="13">
        <f t="shared" si="461"/>
        <v>1.2229417669622201E-2</v>
      </c>
      <c r="AA279" s="13">
        <f t="shared" si="462"/>
        <v>2.2721658597252937E-2</v>
      </c>
      <c r="AB279" s="13">
        <f t="shared" si="463"/>
        <v>2.1107863978369924E-2</v>
      </c>
      <c r="AC279" s="13">
        <f t="shared" si="464"/>
        <v>1.7237623396433746E-3</v>
      </c>
      <c r="AD279" s="13">
        <f t="shared" si="465"/>
        <v>2.4880854690130447E-2</v>
      </c>
      <c r="AE279" s="13">
        <f t="shared" si="466"/>
        <v>2.825342670692621E-2</v>
      </c>
      <c r="AF279" s="13">
        <f t="shared" si="467"/>
        <v>1.6041573543699398E-2</v>
      </c>
      <c r="AG279" s="13">
        <f t="shared" si="468"/>
        <v>6.0719969634652612E-3</v>
      </c>
      <c r="AH279" s="13">
        <f t="shared" si="469"/>
        <v>3.4717753881473253E-3</v>
      </c>
      <c r="AI279" s="13">
        <f t="shared" si="470"/>
        <v>6.4503884998365407E-3</v>
      </c>
      <c r="AJ279" s="13">
        <f t="shared" si="471"/>
        <v>5.9922528313427091E-3</v>
      </c>
      <c r="AK279" s="13">
        <f t="shared" si="472"/>
        <v>3.7111040154810984E-3</v>
      </c>
      <c r="AL279" s="13">
        <f t="shared" si="473"/>
        <v>1.4547134880780227E-4</v>
      </c>
      <c r="AM279" s="13">
        <f t="shared" si="474"/>
        <v>9.2454816925795318E-3</v>
      </c>
      <c r="AN279" s="13">
        <f t="shared" si="475"/>
        <v>1.0498696392256224E-2</v>
      </c>
      <c r="AO279" s="13">
        <f t="shared" si="476"/>
        <v>5.9608914711950104E-3</v>
      </c>
      <c r="AP279" s="13">
        <f t="shared" si="477"/>
        <v>2.2562945470432413E-3</v>
      </c>
      <c r="AQ279" s="13">
        <f t="shared" si="478"/>
        <v>6.4053318714379437E-4</v>
      </c>
      <c r="AR279" s="13">
        <f t="shared" si="479"/>
        <v>7.8847413156462188E-4</v>
      </c>
      <c r="AS279" s="13">
        <f t="shared" si="480"/>
        <v>1.4649462888718472E-3</v>
      </c>
      <c r="AT279" s="13">
        <f t="shared" si="481"/>
        <v>1.360899199711734E-3</v>
      </c>
      <c r="AU279" s="13">
        <f t="shared" si="482"/>
        <v>8.4282800256670011E-4</v>
      </c>
      <c r="AV279" s="13">
        <f t="shared" si="483"/>
        <v>3.9148327925079331E-4</v>
      </c>
      <c r="AW279" s="13">
        <f t="shared" si="484"/>
        <v>8.5254056221463436E-6</v>
      </c>
      <c r="AX279" s="13">
        <f t="shared" si="485"/>
        <v>2.8629419685801765E-3</v>
      </c>
      <c r="AY279" s="13">
        <f t="shared" si="486"/>
        <v>3.2510105493903747E-3</v>
      </c>
      <c r="AZ279" s="13">
        <f t="shared" si="487"/>
        <v>1.8458406960810739E-3</v>
      </c>
      <c r="BA279" s="13">
        <f t="shared" si="488"/>
        <v>6.9868077910891695E-4</v>
      </c>
      <c r="BB279" s="13">
        <f t="shared" si="489"/>
        <v>1.9834654426001554E-4</v>
      </c>
      <c r="BC279" s="13">
        <f t="shared" si="490"/>
        <v>4.504643928526609E-5</v>
      </c>
      <c r="BD279" s="13">
        <f t="shared" si="491"/>
        <v>1.4922515299353869E-4</v>
      </c>
      <c r="BE279" s="13">
        <f t="shared" si="492"/>
        <v>2.7725301989352773E-4</v>
      </c>
      <c r="BF279" s="13">
        <f t="shared" si="493"/>
        <v>2.5756126061204048E-4</v>
      </c>
      <c r="BG279" s="13">
        <f t="shared" si="494"/>
        <v>1.5951206589451245E-4</v>
      </c>
      <c r="BH279" s="13">
        <f t="shared" si="495"/>
        <v>7.4091399960943331E-5</v>
      </c>
      <c r="BI279" s="13">
        <f t="shared" si="496"/>
        <v>2.7531637897801572E-5</v>
      </c>
      <c r="BJ279" s="14">
        <f t="shared" si="497"/>
        <v>0.53949491089897839</v>
      </c>
      <c r="BK279" s="14">
        <f t="shared" si="498"/>
        <v>0.22979465877473812</v>
      </c>
      <c r="BL279" s="14">
        <f t="shared" si="499"/>
        <v>0.2184902303932954</v>
      </c>
      <c r="BM279" s="14">
        <f t="shared" si="500"/>
        <v>0.57211877304722458</v>
      </c>
      <c r="BN279" s="14">
        <f t="shared" si="501"/>
        <v>0.42464795954564144</v>
      </c>
    </row>
    <row r="280" spans="1:66" x14ac:dyDescent="0.25">
      <c r="A280" t="s">
        <v>342</v>
      </c>
      <c r="B280" t="s">
        <v>153</v>
      </c>
      <c r="C280" t="s">
        <v>154</v>
      </c>
      <c r="D280" s="11">
        <v>44416</v>
      </c>
      <c r="E280" s="10">
        <f>VLOOKUP(A280,home!$A$2:$E$405,3,FALSE)</f>
        <v>1.2082999999999999</v>
      </c>
      <c r="F280" s="10">
        <f>VLOOKUP(B280,home!$B$2:$E$405,3,FALSE)</f>
        <v>0.8276</v>
      </c>
      <c r="G280" s="10">
        <f>VLOOKUP(C280,away!$B$2:$E$405,4,FALSE)</f>
        <v>0.88890000000000002</v>
      </c>
      <c r="H280" s="10">
        <f>VLOOKUP(A280,away!$A$2:$E$405,3,FALSE)</f>
        <v>1.2082999999999999</v>
      </c>
      <c r="I280" s="10">
        <f>VLOOKUP(C280,away!$B$2:$E$405,3,FALSE)</f>
        <v>0.4138</v>
      </c>
      <c r="J280" s="10">
        <f>VLOOKUP(B280,home!$B$2:$E$405,4,FALSE)</f>
        <v>0.44440000000000002</v>
      </c>
      <c r="K280" s="12">
        <f t="shared" si="446"/>
        <v>0.88889029321199997</v>
      </c>
      <c r="L280" s="12">
        <f t="shared" si="447"/>
        <v>0.22219757357600001</v>
      </c>
      <c r="M280" s="13">
        <f t="shared" si="448"/>
        <v>0.32920063976501202</v>
      </c>
      <c r="N280" s="13">
        <f t="shared" si="449"/>
        <v>0.29262325320629956</v>
      </c>
      <c r="O280" s="13">
        <f t="shared" si="450"/>
        <v>7.3147583375452532E-2</v>
      </c>
      <c r="P280" s="13">
        <f t="shared" si="451"/>
        <v>6.5020176834355223E-2</v>
      </c>
      <c r="Q280" s="13">
        <f t="shared" si="452"/>
        <v>0.13005498467159843</v>
      </c>
      <c r="R280" s="13">
        <f t="shared" si="453"/>
        <v>8.1266077694868537E-3</v>
      </c>
      <c r="S280" s="13">
        <f t="shared" si="454"/>
        <v>3.210521855750765E-3</v>
      </c>
      <c r="T280" s="13">
        <f t="shared" si="455"/>
        <v>2.8897902025493045E-2</v>
      </c>
      <c r="U280" s="13">
        <f t="shared" si="456"/>
        <v>7.2236627630380872E-3</v>
      </c>
      <c r="V280" s="13">
        <f t="shared" si="457"/>
        <v>7.0456424028446894E-5</v>
      </c>
      <c r="W280" s="13">
        <f t="shared" si="458"/>
        <v>3.8534871152806439E-2</v>
      </c>
      <c r="X280" s="13">
        <f t="shared" si="459"/>
        <v>8.5623548682173898E-3</v>
      </c>
      <c r="Y280" s="13">
        <f t="shared" si="460"/>
        <v>9.5126723790727743E-4</v>
      </c>
      <c r="Z280" s="13">
        <f t="shared" si="461"/>
        <v>6.0190417592794984E-4</v>
      </c>
      <c r="AA280" s="13">
        <f t="shared" si="462"/>
        <v>5.3502677942612257E-4</v>
      </c>
      <c r="AB280" s="13">
        <f t="shared" si="463"/>
        <v>2.3779005542017901E-4</v>
      </c>
      <c r="AC280" s="13">
        <f t="shared" si="464"/>
        <v>8.6973728861750773E-7</v>
      </c>
      <c r="AD280" s="13">
        <f t="shared" si="465"/>
        <v>8.5633182294761866E-3</v>
      </c>
      <c r="AE280" s="13">
        <f t="shared" si="466"/>
        <v>1.902748532348737E-3</v>
      </c>
      <c r="AF280" s="13">
        <f t="shared" si="467"/>
        <v>2.1139305350659224E-4</v>
      </c>
      <c r="AG280" s="13">
        <f t="shared" si="468"/>
        <v>1.5657007853328786E-5</v>
      </c>
      <c r="AH280" s="13">
        <f t="shared" si="469"/>
        <v>3.343541185411305E-5</v>
      </c>
      <c r="AI280" s="13">
        <f t="shared" si="470"/>
        <v>2.9720413046666531E-5</v>
      </c>
      <c r="AJ280" s="13">
        <f t="shared" si="471"/>
        <v>1.3209093333716578E-5</v>
      </c>
      <c r="AK280" s="13">
        <f t="shared" si="472"/>
        <v>3.9138116154906684E-6</v>
      </c>
      <c r="AL280" s="13">
        <f t="shared" si="473"/>
        <v>6.871246950881931E-9</v>
      </c>
      <c r="AM280" s="13">
        <f t="shared" si="474"/>
        <v>1.5223700903733506E-3</v>
      </c>
      <c r="AN280" s="13">
        <f t="shared" si="475"/>
        <v>3.3826694016563435E-4</v>
      </c>
      <c r="AO280" s="13">
        <f t="shared" si="476"/>
        <v>3.7581046662890963E-5</v>
      </c>
      <c r="AP280" s="13">
        <f t="shared" si="477"/>
        <v>2.7834724603136027E-6</v>
      </c>
      <c r="AQ280" s="13">
        <f t="shared" si="478"/>
        <v>1.5462020669932527E-7</v>
      </c>
      <c r="AR280" s="13">
        <f t="shared" si="479"/>
        <v>1.4858534770996292E-6</v>
      </c>
      <c r="AS280" s="13">
        <f t="shared" si="480"/>
        <v>1.3207607329291591E-6</v>
      </c>
      <c r="AT280" s="13">
        <f t="shared" si="481"/>
        <v>5.8700569757814813E-7</v>
      </c>
      <c r="AU280" s="13">
        <f t="shared" si="482"/>
        <v>1.7392788887911825E-7</v>
      </c>
      <c r="AV280" s="13">
        <f t="shared" si="483"/>
        <v>3.8650703035875883E-8</v>
      </c>
      <c r="AW280" s="13">
        <f t="shared" si="484"/>
        <v>3.7698192889446937E-11</v>
      </c>
      <c r="AX280" s="13">
        <f t="shared" si="485"/>
        <v>2.2553666600152431E-4</v>
      </c>
      <c r="AY280" s="13">
        <f t="shared" si="486"/>
        <v>5.0113699937959439E-5</v>
      </c>
      <c r="AZ280" s="13">
        <f t="shared" si="487"/>
        <v>5.5675712645651639E-6</v>
      </c>
      <c r="BA280" s="13">
        <f t="shared" si="488"/>
        <v>4.1236694189928064E-7</v>
      </c>
      <c r="BB280" s="13">
        <f t="shared" si="489"/>
        <v>2.290673347824387E-8</v>
      </c>
      <c r="BC280" s="13">
        <f t="shared" si="490"/>
        <v>1.0179641194835829E-9</v>
      </c>
      <c r="BD280" s="13">
        <f t="shared" si="491"/>
        <v>5.5025506216833427E-8</v>
      </c>
      <c r="BE280" s="13">
        <f t="shared" si="492"/>
        <v>4.8911638355219795E-8</v>
      </c>
      <c r="BF280" s="13">
        <f t="shared" si="493"/>
        <v>2.1738540279525309E-8</v>
      </c>
      <c r="BG280" s="13">
        <f t="shared" si="494"/>
        <v>6.4410591476893762E-9</v>
      </c>
      <c r="BH280" s="13">
        <f t="shared" si="495"/>
        <v>1.4313487385963607E-9</v>
      </c>
      <c r="BI280" s="13">
        <f t="shared" si="496"/>
        <v>2.5446239998790911E-10</v>
      </c>
      <c r="BJ280" s="14">
        <f t="shared" si="497"/>
        <v>0.51250056038421954</v>
      </c>
      <c r="BK280" s="14">
        <f t="shared" si="498"/>
        <v>0.39755278518761999</v>
      </c>
      <c r="BL280" s="14">
        <f t="shared" si="499"/>
        <v>8.9354689473728433E-2</v>
      </c>
      <c r="BM280" s="14">
        <f t="shared" si="500"/>
        <v>0.10178657993705141</v>
      </c>
      <c r="BN280" s="14">
        <f t="shared" si="501"/>
        <v>0.89817324562220469</v>
      </c>
    </row>
    <row r="281" spans="1:66" x14ac:dyDescent="0.25">
      <c r="A281" t="s">
        <v>342</v>
      </c>
      <c r="B281" t="s">
        <v>149</v>
      </c>
      <c r="C281" t="s">
        <v>148</v>
      </c>
      <c r="D281" s="11">
        <v>44416</v>
      </c>
      <c r="E281" s="10">
        <f>VLOOKUP(A281,home!$A$2:$E$405,3,FALSE)</f>
        <v>1.2082999999999999</v>
      </c>
      <c r="F281" s="10">
        <f>VLOOKUP(B281,home!$B$2:$E$405,3,FALSE)</f>
        <v>1.6552</v>
      </c>
      <c r="G281" s="10">
        <f>VLOOKUP(C281,away!$B$2:$E$405,4,FALSE)</f>
        <v>0.88890000000000002</v>
      </c>
      <c r="H281" s="10">
        <f>VLOOKUP(A281,away!$A$2:$E$405,3,FALSE)</f>
        <v>1.2082999999999999</v>
      </c>
      <c r="I281" s="10">
        <f>VLOOKUP(C281,away!$B$2:$E$405,3,FALSE)</f>
        <v>0.8276</v>
      </c>
      <c r="J281" s="10">
        <f>VLOOKUP(B281,home!$B$2:$E$405,4,FALSE)</f>
        <v>1.1852</v>
      </c>
      <c r="K281" s="12">
        <f t="shared" si="446"/>
        <v>1.7777805864239999</v>
      </c>
      <c r="L281" s="12">
        <f t="shared" si="447"/>
        <v>1.185187057616</v>
      </c>
      <c r="M281" s="13">
        <f t="shared" si="448"/>
        <v>5.1665365028764697E-2</v>
      </c>
      <c r="N281" s="13">
        <f t="shared" si="449"/>
        <v>9.1849682938647301E-2</v>
      </c>
      <c r="O281" s="13">
        <f t="shared" si="450"/>
        <v>6.1233121959098212E-2</v>
      </c>
      <c r="P281" s="13">
        <f t="shared" si="451"/>
        <v>0.10885905546501791</v>
      </c>
      <c r="Q281" s="13">
        <f t="shared" si="452"/>
        <v>8.1644291598763477E-2</v>
      </c>
      <c r="R281" s="13">
        <f t="shared" si="453"/>
        <v>3.6286351821672648E-2</v>
      </c>
      <c r="S281" s="13">
        <f t="shared" si="454"/>
        <v>5.7341576654583802E-2</v>
      </c>
      <c r="T281" s="13">
        <f t="shared" si="455"/>
        <v>9.6763757731081174E-2</v>
      </c>
      <c r="U281" s="13">
        <f t="shared" si="456"/>
        <v>6.4509171820720773E-2</v>
      </c>
      <c r="V281" s="13">
        <f t="shared" si="457"/>
        <v>1.3424316421256931E-2</v>
      </c>
      <c r="W281" s="13">
        <f t="shared" si="458"/>
        <v>4.8381878865540587E-2</v>
      </c>
      <c r="X281" s="13">
        <f t="shared" si="459"/>
        <v>5.7341576654583781E-2</v>
      </c>
      <c r="Y281" s="13">
        <f t="shared" si="460"/>
        <v>3.398024725715424E-2</v>
      </c>
      <c r="Z281" s="13">
        <f t="shared" si="461"/>
        <v>1.4335371515715732E-2</v>
      </c>
      <c r="AA281" s="13">
        <f t="shared" si="462"/>
        <v>2.5485145179815014E-2</v>
      </c>
      <c r="AB281" s="13">
        <f t="shared" si="463"/>
        <v>2.2653498171436165E-2</v>
      </c>
      <c r="AC281" s="13">
        <f t="shared" si="464"/>
        <v>1.7678168017732337E-3</v>
      </c>
      <c r="AD281" s="13">
        <f t="shared" si="465"/>
        <v>2.1503091245468932E-2</v>
      </c>
      <c r="AE281" s="13">
        <f t="shared" si="466"/>
        <v>2.5485185442865693E-2</v>
      </c>
      <c r="AF281" s="13">
        <f t="shared" si="467"/>
        <v>1.5102355973914055E-2</v>
      </c>
      <c r="AG281" s="13">
        <f t="shared" si="468"/>
        <v>5.9663722799308738E-3</v>
      </c>
      <c r="AH281" s="13">
        <f t="shared" si="469"/>
        <v>4.2475241966358351E-3</v>
      </c>
      <c r="AI281" s="13">
        <f t="shared" si="470"/>
        <v>7.5511660571453828E-3</v>
      </c>
      <c r="AJ281" s="13">
        <f t="shared" si="471"/>
        <v>6.7121582106284636E-3</v>
      </c>
      <c r="AK281" s="13">
        <f t="shared" si="472"/>
        <v>3.9775815199539115E-3</v>
      </c>
      <c r="AL281" s="13">
        <f t="shared" si="473"/>
        <v>1.4899177982703136E-4</v>
      </c>
      <c r="AM281" s="13">
        <f t="shared" si="474"/>
        <v>7.6455556328597022E-3</v>
      </c>
      <c r="AN281" s="13">
        <f t="shared" si="475"/>
        <v>9.0614135843484246E-3</v>
      </c>
      <c r="AO281" s="13">
        <f t="shared" si="476"/>
        <v>5.3697350519377818E-3</v>
      </c>
      <c r="AP281" s="13">
        <f t="shared" si="477"/>
        <v>2.1213801621278797E-3</v>
      </c>
      <c r="AQ281" s="13">
        <f t="shared" si="478"/>
        <v>6.2855807810932346E-4</v>
      </c>
      <c r="AR281" s="13">
        <f t="shared" si="479"/>
        <v>1.0068221409527175E-3</v>
      </c>
      <c r="AS281" s="13">
        <f t="shared" si="480"/>
        <v>1.7899088561675891E-3</v>
      </c>
      <c r="AT281" s="13">
        <f t="shared" si="481"/>
        <v>1.5910326079815644E-3</v>
      </c>
      <c r="AU281" s="13">
        <f t="shared" si="482"/>
        <v>9.4283562761239049E-4</v>
      </c>
      <c r="AV281" s="13">
        <f t="shared" si="483"/>
        <v>4.1903871873954915E-4</v>
      </c>
      <c r="AW281" s="13">
        <f t="shared" si="484"/>
        <v>8.7201683021931112E-6</v>
      </c>
      <c r="AX281" s="13">
        <f t="shared" si="485"/>
        <v>2.2653533960871053E-3</v>
      </c>
      <c r="AY281" s="13">
        <f t="shared" si="486"/>
        <v>2.6848675259688892E-3</v>
      </c>
      <c r="AZ281" s="13">
        <f t="shared" si="487"/>
        <v>1.5910351215959089E-3</v>
      </c>
      <c r="BA281" s="13">
        <f t="shared" si="488"/>
        <v>6.2855807810932335E-4</v>
      </c>
      <c r="BB281" s="13">
        <f t="shared" si="489"/>
        <v>1.8623972478378916E-4</v>
      </c>
      <c r="BC281" s="13">
        <f t="shared" si="490"/>
        <v>4.4145782285542529E-5</v>
      </c>
      <c r="BD281" s="13">
        <f t="shared" si="491"/>
        <v>1.9887876179639877E-4</v>
      </c>
      <c r="BE281" s="13">
        <f t="shared" si="492"/>
        <v>3.5356280177368073E-4</v>
      </c>
      <c r="BF281" s="13">
        <f t="shared" si="493"/>
        <v>3.1427854253746344E-4</v>
      </c>
      <c r="BG281" s="13">
        <f t="shared" si="494"/>
        <v>1.8623943055091059E-4</v>
      </c>
      <c r="BH281" s="13">
        <f t="shared" si="495"/>
        <v>8.2773211015017459E-5</v>
      </c>
      <c r="BI281" s="13">
        <f t="shared" si="496"/>
        <v>2.9430521523695026E-5</v>
      </c>
      <c r="BJ281" s="14">
        <f t="shared" si="497"/>
        <v>0.51024528212616382</v>
      </c>
      <c r="BK281" s="14">
        <f t="shared" si="498"/>
        <v>0.23589198967719249</v>
      </c>
      <c r="BL281" s="14">
        <f t="shared" si="499"/>
        <v>0.23957052015775734</v>
      </c>
      <c r="BM281" s="14">
        <f t="shared" si="500"/>
        <v>0.5658291473071988</v>
      </c>
      <c r="BN281" s="14">
        <f t="shared" si="501"/>
        <v>0.43153786881196426</v>
      </c>
    </row>
    <row r="282" spans="1:66" x14ac:dyDescent="0.25">
      <c r="A282" t="s">
        <v>342</v>
      </c>
      <c r="B282" t="s">
        <v>146</v>
      </c>
      <c r="C282" t="s">
        <v>147</v>
      </c>
      <c r="D282" s="11">
        <v>44416</v>
      </c>
      <c r="E282" s="10">
        <f>VLOOKUP(A282,home!$A$2:$E$405,3,FALSE)</f>
        <v>1.2082999999999999</v>
      </c>
      <c r="F282" s="10">
        <f>VLOOKUP(B282,home!$B$2:$E$405,3,FALSE)</f>
        <v>0.8276</v>
      </c>
      <c r="G282" s="10">
        <f>VLOOKUP(C282,away!$B$2:$E$405,4,FALSE)</f>
        <v>1.3332999999999999</v>
      </c>
      <c r="H282" s="10">
        <f>VLOOKUP(A282,away!$A$2:$E$405,3,FALSE)</f>
        <v>1.2082999999999999</v>
      </c>
      <c r="I282" s="10">
        <f>VLOOKUP(C282,away!$B$2:$E$405,3,FALSE)</f>
        <v>0.8276</v>
      </c>
      <c r="J282" s="10">
        <f>VLOOKUP(B282,home!$B$2:$E$405,4,FALSE)</f>
        <v>0.44440000000000002</v>
      </c>
      <c r="K282" s="12">
        <f t="shared" si="446"/>
        <v>1.333285440364</v>
      </c>
      <c r="L282" s="12">
        <f t="shared" si="447"/>
        <v>0.44439514715200001</v>
      </c>
      <c r="M282" s="13">
        <f t="shared" si="448"/>
        <v>0.16902974265270559</v>
      </c>
      <c r="N282" s="13">
        <f t="shared" si="449"/>
        <v>0.22536489486732614</v>
      </c>
      <c r="O282" s="13">
        <f t="shared" si="450"/>
        <v>7.5115997359213801E-2</v>
      </c>
      <c r="P282" s="13">
        <f t="shared" si="451"/>
        <v>0.10015106561746043</v>
      </c>
      <c r="Q282" s="13">
        <f t="shared" si="452"/>
        <v>0.15023786654788479</v>
      </c>
      <c r="R282" s="13">
        <f t="shared" si="453"/>
        <v>1.6690592349958532E-2</v>
      </c>
      <c r="S282" s="13">
        <f t="shared" si="454"/>
        <v>1.4835016291957177E-2</v>
      </c>
      <c r="T282" s="13">
        <f t="shared" si="455"/>
        <v>6.6764978812349801E-2</v>
      </c>
      <c r="U282" s="13">
        <f t="shared" si="456"/>
        <v>2.2253323771250468E-2</v>
      </c>
      <c r="V282" s="13">
        <f t="shared" si="457"/>
        <v>9.7664776938403259E-4</v>
      </c>
      <c r="W282" s="13">
        <f t="shared" si="458"/>
        <v>6.6769986686548141E-2</v>
      </c>
      <c r="X282" s="13">
        <f t="shared" si="459"/>
        <v>2.9672258058905644E-2</v>
      </c>
      <c r="Y282" s="13">
        <f t="shared" si="460"/>
        <v>6.5931037432097458E-3</v>
      </c>
      <c r="Z282" s="13">
        <f t="shared" si="461"/>
        <v>2.4724060811379561E-3</v>
      </c>
      <c r="AA282" s="13">
        <f t="shared" si="462"/>
        <v>3.2964230306486509E-3</v>
      </c>
      <c r="AB282" s="13">
        <f t="shared" si="463"/>
        <v>2.1975364160222092E-3</v>
      </c>
      <c r="AC282" s="13">
        <f t="shared" si="464"/>
        <v>3.6166828283327334E-5</v>
      </c>
      <c r="AD282" s="13">
        <f t="shared" si="465"/>
        <v>2.2255862775618192E-2</v>
      </c>
      <c r="AE282" s="13">
        <f t="shared" si="466"/>
        <v>9.8903974131655664E-3</v>
      </c>
      <c r="AF282" s="13">
        <f t="shared" si="467"/>
        <v>2.1976223069077364E-3</v>
      </c>
      <c r="AG282" s="13">
        <f t="shared" si="468"/>
        <v>3.2553756282092711E-4</v>
      </c>
      <c r="AH282" s="13">
        <f t="shared" si="469"/>
        <v>2.7468131606170039E-4</v>
      </c>
      <c r="AI282" s="13">
        <f t="shared" si="470"/>
        <v>3.6622859944508723E-4</v>
      </c>
      <c r="AJ282" s="13">
        <f t="shared" si="471"/>
        <v>2.4414362974251708E-4</v>
      </c>
      <c r="AK282" s="13">
        <f t="shared" si="472"/>
        <v>1.0850438229777242E-4</v>
      </c>
      <c r="AL282" s="13">
        <f t="shared" si="473"/>
        <v>8.571619019786661E-7</v>
      </c>
      <c r="AM282" s="13">
        <f t="shared" si="474"/>
        <v>5.9346835602941718E-3</v>
      </c>
      <c r="AN282" s="13">
        <f t="shared" si="475"/>
        <v>2.6373445740774841E-3</v>
      </c>
      <c r="AO282" s="13">
        <f t="shared" si="476"/>
        <v>5.8601156504384624E-4</v>
      </c>
      <c r="AP282" s="13">
        <f t="shared" si="477"/>
        <v>8.6806898560144635E-5</v>
      </c>
      <c r="AQ282" s="13">
        <f t="shared" si="478"/>
        <v>9.6441411148610526E-6</v>
      </c>
      <c r="AR282" s="13">
        <f t="shared" si="479"/>
        <v>2.4413408774228871E-5</v>
      </c>
      <c r="AS282" s="13">
        <f t="shared" si="480"/>
        <v>3.2550042468334078E-5</v>
      </c>
      <c r="AT282" s="13">
        <f t="shared" si="481"/>
        <v>2.1699248853129855E-5</v>
      </c>
      <c r="AU282" s="13">
        <f t="shared" si="482"/>
        <v>9.6437641875710862E-6</v>
      </c>
      <c r="AV282" s="13">
        <f t="shared" si="483"/>
        <v>3.214472595398073E-6</v>
      </c>
      <c r="AW282" s="13">
        <f t="shared" si="484"/>
        <v>1.4107589150783375E-8</v>
      </c>
      <c r="AX282" s="13">
        <f t="shared" si="485"/>
        <v>1.3187711973513007E-3</v>
      </c>
      <c r="AY282" s="13">
        <f t="shared" si="486"/>
        <v>5.8605552030675052E-4</v>
      </c>
      <c r="AZ282" s="13">
        <f t="shared" si="487"/>
        <v>1.3022011459298016E-4</v>
      </c>
      <c r="BA282" s="13">
        <f t="shared" si="488"/>
        <v>1.9289728995565913E-5</v>
      </c>
      <c r="BB282" s="13">
        <f t="shared" si="489"/>
        <v>2.1430654888766787E-6</v>
      </c>
      <c r="BC282" s="13">
        <f t="shared" si="490"/>
        <v>1.9047358065714486E-7</v>
      </c>
      <c r="BD282" s="13">
        <f t="shared" si="491"/>
        <v>1.8082000641175615E-6</v>
      </c>
      <c r="BE282" s="13">
        <f t="shared" si="492"/>
        <v>2.4108468187531957E-6</v>
      </c>
      <c r="BF282" s="13">
        <f t="shared" si="493"/>
        <v>1.6071734811957517E-6</v>
      </c>
      <c r="BG282" s="13">
        <f t="shared" si="494"/>
        <v>7.1427366753914025E-7</v>
      </c>
      <c r="BH282" s="13">
        <f t="shared" si="495"/>
        <v>2.3808267034133304E-7</v>
      </c>
      <c r="BI282" s="13">
        <f t="shared" si="496"/>
        <v>6.3486431593816265E-8</v>
      </c>
      <c r="BJ282" s="14">
        <f t="shared" si="497"/>
        <v>0.59138366961414335</v>
      </c>
      <c r="BK282" s="14">
        <f t="shared" si="498"/>
        <v>0.28561555184199927</v>
      </c>
      <c r="BL282" s="14">
        <f t="shared" si="499"/>
        <v>0.12064579385465296</v>
      </c>
      <c r="BM282" s="14">
        <f t="shared" si="500"/>
        <v>0.26294122058466662</v>
      </c>
      <c r="BN282" s="14">
        <f t="shared" si="501"/>
        <v>0.73659015939454919</v>
      </c>
    </row>
    <row r="283" spans="1:66" x14ac:dyDescent="0.25">
      <c r="A283" t="s">
        <v>352</v>
      </c>
      <c r="B283" t="s">
        <v>157</v>
      </c>
      <c r="C283" t="s">
        <v>162</v>
      </c>
      <c r="D283" s="11">
        <v>44416</v>
      </c>
      <c r="E283" s="10">
        <f>VLOOKUP(A283,home!$A$2:$E$405,3,FALSE)</f>
        <v>1.1839</v>
      </c>
      <c r="F283" s="10">
        <f>VLOOKUP(B283,home!$B$2:$E$405,3,FALSE)</f>
        <v>0.56310000000000004</v>
      </c>
      <c r="G283" s="10">
        <f>VLOOKUP(C283,away!$B$2:$E$405,4,FALSE)</f>
        <v>0.66579999999999995</v>
      </c>
      <c r="H283" s="10">
        <f>VLOOKUP(A283,away!$A$2:$E$405,3,FALSE)</f>
        <v>1.1839</v>
      </c>
      <c r="I283" s="10">
        <f>VLOOKUP(C283,away!$B$2:$E$405,3,FALSE)</f>
        <v>1.3726</v>
      </c>
      <c r="J283" s="10">
        <f>VLOOKUP(B283,home!$B$2:$E$405,4,FALSE)</f>
        <v>1.1837</v>
      </c>
      <c r="K283" s="12">
        <f t="shared" ref="K283:K346" si="502">E283*F283*G283</f>
        <v>0.44385829312199993</v>
      </c>
      <c r="L283" s="12">
        <f t="shared" ref="L283:L346" si="503">H283*I283*J283</f>
        <v>1.9235375234180001</v>
      </c>
      <c r="M283" s="13">
        <f t="shared" ref="M283:M346" si="504">_xlfn.POISSON.DIST(0,K283,FALSE) * _xlfn.POISSON.DIST(0,L283,FALSE)</f>
        <v>9.3724484497062291E-2</v>
      </c>
      <c r="N283" s="13">
        <f t="shared" ref="N283:N346" si="505">_xlfn.POISSON.DIST(1,K283,FALSE) * _xlfn.POISSON.DIST(0,L283,FALSE)</f>
        <v>4.1600389712605421E-2</v>
      </c>
      <c r="O283" s="13">
        <f t="shared" ref="O283:O346" si="506">_xlfn.POISSON.DIST(0,K283,FALSE) * _xlfn.POISSON.DIST(1,L283,FALSE)</f>
        <v>0.18028256279310792</v>
      </c>
      <c r="P283" s="13">
        <f t="shared" ref="P283:P346" si="507">_xlfn.POISSON.DIST(1,K283,FALSE) * _xlfn.POISSON.DIST(1,L283,FALSE)</f>
        <v>8.0019910601008659E-2</v>
      </c>
      <c r="Q283" s="13">
        <f t="shared" ref="Q283:Q346" si="508">_xlfn.POISSON.DIST(2,K283,FALSE) * _xlfn.POISSON.DIST(0,L283,FALSE)</f>
        <v>9.2323389855235218E-3</v>
      </c>
      <c r="R283" s="13">
        <f t="shared" ref="R283:R346" si="509">_xlfn.POISSON.DIST(0,K283,FALSE) * _xlfn.POISSON.DIST(2,L283,FALSE)</f>
        <v>0.17339013717525251</v>
      </c>
      <c r="S283" s="13">
        <f t="shared" ref="S283:S346" si="510">_xlfn.POISSON.DIST(2,K283,FALSE) * _xlfn.POISSON.DIST(2,L283,FALSE)</f>
        <v>1.7079811446693318E-2</v>
      </c>
      <c r="T283" s="13">
        <f t="shared" ref="T283:T346" si="511">_xlfn.POISSON.DIST(2,K283,FALSE) * _xlfn.POISSON.DIST(1,L283,FALSE)</f>
        <v>1.7758750467569362E-2</v>
      </c>
      <c r="U283" s="13">
        <f t="shared" ref="U283:U346" si="512">_xlfn.POISSON.DIST(1,K283,FALSE) * _xlfn.POISSON.DIST(2,L283,FALSE)</f>
        <v>7.696065033079702E-2</v>
      </c>
      <c r="V283" s="13">
        <f t="shared" ref="V283:V346" si="513">_xlfn.POISSON.DIST(3,K283,FALSE) * _xlfn.POISSON.DIST(3,L283,FALSE)</f>
        <v>1.6202631840198751E-3</v>
      </c>
      <c r="W283" s="13">
        <f t="shared" ref="W283:W346" si="514">_xlfn.POISSON.DIST(3,K283,FALSE) * _xlfn.POISSON.DIST(0,L283,FALSE)</f>
        <v>1.3659500745460559E-3</v>
      </c>
      <c r="X283" s="13">
        <f t="shared" ref="X283:X346" si="515">_xlfn.POISSON.DIST(3,K283,FALSE) * _xlfn.POISSON.DIST(1,L283,FALSE)</f>
        <v>2.6274562235049522E-3</v>
      </c>
      <c r="Y283" s="13">
        <f t="shared" ref="Y283:Y346" si="516">_xlfn.POISSON.DIST(3,K283,FALSE) * _xlfn.POISSON.DIST(2,L283,FALSE)</f>
        <v>2.5270053185249648E-3</v>
      </c>
      <c r="Z283" s="13">
        <f t="shared" ref="Z283:Z346" si="517">_xlfn.POISSON.DIST(0,K283,FALSE) * _xlfn.POISSON.DIST(3,L283,FALSE)</f>
        <v>0.11117414501573084</v>
      </c>
      <c r="AA283" s="13">
        <f t="shared" ref="AA283:AA346" si="518">_xlfn.POISSON.DIST(1,K283,FALSE) * _xlfn.POISSON.DIST(3,L283,FALSE)</f>
        <v>4.9345566245979994E-2</v>
      </c>
      <c r="AB283" s="13">
        <f t="shared" ref="AB283:AB346" si="519">_xlfn.POISSON.DIST(2,K283,FALSE) * _xlfn.POISSON.DIST(3,L283,FALSE)</f>
        <v>1.0951219403539625E-2</v>
      </c>
      <c r="AC283" s="13">
        <f t="shared" ref="AC283:AC346" si="520">_xlfn.POISSON.DIST(4,K283,FALSE) * _xlfn.POISSON.DIST(4,L283,FALSE)</f>
        <v>8.645907458914849E-5</v>
      </c>
      <c r="AD283" s="13">
        <f t="shared" ref="AD283:AD346" si="521">_xlfn.POISSON.DIST(4,K283,FALSE) * _xlfn.POISSON.DIST(0,L283,FALSE)</f>
        <v>1.5157206714447023E-4</v>
      </c>
      <c r="AE283" s="13">
        <f t="shared" ref="AE283:AE346" si="522">_xlfn.POISSON.DIST(4,K283,FALSE) * _xlfn.POISSON.DIST(1,L283,FALSE)</f>
        <v>2.9155455865442103E-4</v>
      </c>
      <c r="AF283" s="13">
        <f t="shared" ref="AF283:AF346" si="523">_xlfn.POISSON.DIST(4,K283,FALSE) * _xlfn.POISSON.DIST(2,L283,FALSE)</f>
        <v>2.8040806684767665E-4</v>
      </c>
      <c r="AG283" s="13">
        <f t="shared" ref="AG283:AG346" si="524">_xlfn.POISSON.DIST(4,K283,FALSE) * _xlfn.POISSON.DIST(3,L283,FALSE)</f>
        <v>1.7979181281686964E-4</v>
      </c>
      <c r="AH283" s="13">
        <f t="shared" ref="AH283:AH346" si="525">_xlfn.POISSON.DIST(0,K283,FALSE) * _xlfn.POISSON.DIST(4,L283,FALSE)</f>
        <v>5.3461909892918109E-2</v>
      </c>
      <c r="AI283" s="13">
        <f t="shared" ref="AI283:AI346" si="526">_xlfn.POISSON.DIST(1,K283,FALSE) * _xlfn.POISSON.DIST(4,L283,FALSE)</f>
        <v>2.3729512072112796E-2</v>
      </c>
      <c r="AJ283" s="13">
        <f t="shared" ref="AJ283:AJ346" si="527">_xlfn.POISSON.DIST(2,K283,FALSE) * _xlfn.POISSON.DIST(4,L283,FALSE)</f>
        <v>5.2662703624729379E-3</v>
      </c>
      <c r="AK283" s="13">
        <f t="shared" ref="AK283:AK346" si="528">_xlfn.POISSON.DIST(3,K283,FALSE) * _xlfn.POISSON.DIST(4,L283,FALSE)</f>
        <v>7.7915925806873823E-4</v>
      </c>
      <c r="AL283" s="13">
        <f t="shared" ref="AL283:AL346" si="529">_xlfn.POISSON.DIST(5,K283,FALSE) * _xlfn.POISSON.DIST(5,L283,FALSE)</f>
        <v>2.9526745146243859E-6</v>
      </c>
      <c r="AM283" s="13">
        <f t="shared" ref="AM283:AM346" si="530">_xlfn.POISSON.DIST(5,K283,FALSE) * _xlfn.POISSON.DIST(0,L283,FALSE)</f>
        <v>1.345530380154354E-5</v>
      </c>
      <c r="AN283" s="13">
        <f t="shared" ref="AN283:AN346" si="531">_xlfn.POISSON.DIST(5,K283,FALSE) * _xlfn.POISSON.DIST(1,L283,FALSE)</f>
        <v>2.5881781751257859E-5</v>
      </c>
      <c r="AO283" s="13">
        <f t="shared" ref="AO283:AO346" si="532">_xlfn.POISSON.DIST(5,K283,FALSE) * _xlfn.POISSON.DIST(2,L283,FALSE)</f>
        <v>2.4892289185729875E-5</v>
      </c>
      <c r="AP283" s="13">
        <f t="shared" ref="AP283:AP346" si="533">_xlfn.POISSON.DIST(5,K283,FALSE) * _xlfn.POISSON.DIST(3,L283,FALSE)</f>
        <v>1.5960417430841171E-5</v>
      </c>
      <c r="AQ283" s="13">
        <f t="shared" ref="AQ283:AQ346" si="534">_xlfn.POISSON.DIST(5,K283,FALSE) * _xlfn.POISSON.DIST(4,L283,FALSE)</f>
        <v>7.6751154544094235E-6</v>
      </c>
      <c r="AR283" s="13">
        <f t="shared" ref="AR283:AR346" si="535">_xlfn.POISSON.DIST(0,K283,FALSE) * _xlfn.POISSON.DIST(5,L283,FALSE)</f>
        <v>2.0567197950524006E-2</v>
      </c>
      <c r="AS283" s="13">
        <f t="shared" ref="AS283:AS346" si="536">_xlfn.POISSON.DIST(1,K283,FALSE) * _xlfn.POISSON.DIST(5,L283,FALSE)</f>
        <v>9.1289213766218812E-3</v>
      </c>
      <c r="AT283" s="13">
        <f t="shared" ref="AT283:AT346" si="537">_xlfn.POISSON.DIST(2,K283,FALSE) * _xlfn.POISSON.DIST(5,L283,FALSE)</f>
        <v>2.0259737301361628E-3</v>
      </c>
      <c r="AU283" s="13">
        <f t="shared" ref="AU283:AU346" si="538">_xlfn.POISSON.DIST(3,K283,FALSE) * _xlfn.POISSON.DIST(5,L283,FALSE)</f>
        <v>2.9974841392274955E-4</v>
      </c>
      <c r="AV283" s="13">
        <f t="shared" ref="AV283:AV346" si="539">_xlfn.POISSON.DIST(4,K283,FALSE) * _xlfn.POISSON.DIST(5,L283,FALSE)</f>
        <v>3.3261454842444584E-5</v>
      </c>
      <c r="AW283" s="13">
        <f t="shared" ref="AW283:AW346" si="540">_xlfn.POISSON.DIST(6,K283,FALSE) * _xlfn.POISSON.DIST(6,L283,FALSE)</f>
        <v>7.002579954367488E-8</v>
      </c>
      <c r="AX283" s="13">
        <f t="shared" ref="AX283:AX346" si="541">_xlfn.POISSON.DIST(6,K283,FALSE) * _xlfn.POISSON.DIST(0,L283,FALSE)</f>
        <v>9.9537469646517878E-7</v>
      </c>
      <c r="AY283" s="13">
        <f t="shared" ref="AY283:AY346" si="542">_xlfn.POISSON.DIST(6,K283,FALSE) * _xlfn.POISSON.DIST(1,L283,FALSE)</f>
        <v>1.9146405785115735E-6</v>
      </c>
      <c r="AZ283" s="13">
        <f t="shared" ref="AZ283:AZ346" si="543">_xlfn.POISSON.DIST(6,K283,FALSE) * _xlfn.POISSON.DIST(2,L283,FALSE)</f>
        <v>1.84144149831288E-6</v>
      </c>
      <c r="BA283" s="13">
        <f t="shared" ref="BA283:BA346" si="544">_xlfn.POISSON.DIST(6,K283,FALSE) * _xlfn.POISSON.DIST(3,L283,FALSE)</f>
        <v>1.1806939397279629E-6</v>
      </c>
      <c r="BB283" s="13">
        <f t="shared" ref="BB283:BB346" si="545">_xlfn.POISSON.DIST(6,K283,FALSE) * _xlfn.POISSON.DIST(4,L283,FALSE)</f>
        <v>5.6777727418474162E-7</v>
      </c>
      <c r="BC283" s="13">
        <f t="shared" ref="BC283:BC346" si="546">_xlfn.POISSON.DIST(6,K283,FALSE) * _xlfn.POISSON.DIST(5,L283,FALSE)</f>
        <v>2.1842817836766827E-7</v>
      </c>
      <c r="BD283" s="13">
        <f t="shared" ref="BD283:BD346" si="547">_xlfn.POISSON.DIST(0,K283,FALSE) * _xlfn.POISSON.DIST(6,L283,FALSE)</f>
        <v>6.5936295015664439E-3</v>
      </c>
      <c r="BE283" s="13">
        <f t="shared" ref="BE283:BE346" si="548">_xlfn.POISSON.DIST(1,K283,FALSE) * _xlfn.POISSON.DIST(6,L283,FALSE)</f>
        <v>2.9266371360441457E-3</v>
      </c>
      <c r="BF283" s="13">
        <f t="shared" ref="BF283:BF346" si="549">_xlfn.POISSON.DIST(2,K283,FALSE) * _xlfn.POISSON.DIST(6,L283,FALSE)</f>
        <v>6.4950608189600625E-4</v>
      </c>
      <c r="BG283" s="13">
        <f t="shared" ref="BG283:BG346" si="550">_xlfn.POISSON.DIST(3,K283,FALSE) * _xlfn.POISSON.DIST(6,L283,FALSE)</f>
        <v>9.6096220294239769E-5</v>
      </c>
      <c r="BH283" s="13">
        <f t="shared" ref="BH283:BH346" si="551">_xlfn.POISSON.DIST(4,K283,FALSE) * _xlfn.POISSON.DIST(6,L283,FALSE)</f>
        <v>1.0663276078819237E-5</v>
      </c>
      <c r="BI283" s="13">
        <f t="shared" ref="BI283:BI346" si="552">_xlfn.POISSON.DIST(5,K283,FALSE) * _xlfn.POISSON.DIST(6,L283,FALSE)</f>
        <v>9.4659670388667162E-7</v>
      </c>
      <c r="BJ283" s="14">
        <f t="shared" ref="BJ283:BJ346" si="553">SUM(N283,Q283,T283,W283,X283,Y283,AD283,AE283,AF283,AG283,AM283,AN283,AO283,AP283,AQ283,AX283,AY283,AZ283,BA283,BB283,BC283)</f>
        <v>7.6109800551527065E-2</v>
      </c>
      <c r="BK283" s="14">
        <f t="shared" ref="BK283:BK346" si="554">SUM(M283,P283,S283,V283,AC283,AL283,AY283)</f>
        <v>0.19253579611846638</v>
      </c>
      <c r="BL283" s="14">
        <f t="shared" ref="BL283:BL346" si="555">SUM(O283,R283,U283,AA283,AB283,AH283,AI283,AJ283,AK283,AR283,AS283,AT283,AU283,AV283,BD283,BE283,BF283,BG283,BH283,BI283)</f>
        <v>0.6164995692728803</v>
      </c>
      <c r="BM283" s="14">
        <f t="shared" ref="BM283:BM346" si="556">SUM(S283:BI283)</f>
        <v>0.41806764257926554</v>
      </c>
      <c r="BN283" s="14">
        <f t="shared" ref="BN283:BN346" si="557">SUM(M283:R283)</f>
        <v>0.57824982376456024</v>
      </c>
    </row>
    <row r="284" spans="1:66" x14ac:dyDescent="0.25">
      <c r="A284" t="s">
        <v>352</v>
      </c>
      <c r="B284" t="s">
        <v>160</v>
      </c>
      <c r="C284" t="s">
        <v>161</v>
      </c>
      <c r="D284" s="11">
        <v>44416</v>
      </c>
      <c r="E284" s="10">
        <f>VLOOKUP(A284,home!$A$2:$E$405,3,FALSE)</f>
        <v>1.1839</v>
      </c>
      <c r="F284" s="10">
        <f>VLOOKUP(B284,home!$B$2:$E$405,3,FALSE)</f>
        <v>1.0860000000000001</v>
      </c>
      <c r="G284" s="10">
        <f>VLOOKUP(C284,away!$B$2:$E$405,4,FALSE)</f>
        <v>0.88780000000000003</v>
      </c>
      <c r="H284" s="10">
        <f>VLOOKUP(A284,away!$A$2:$E$405,3,FALSE)</f>
        <v>1.1839</v>
      </c>
      <c r="I284" s="10">
        <f>VLOOKUP(C284,away!$B$2:$E$405,3,FALSE)</f>
        <v>1.0860000000000001</v>
      </c>
      <c r="J284" s="10">
        <f>VLOOKUP(B284,home!$B$2:$E$405,4,FALSE)</f>
        <v>1.0145999999999999</v>
      </c>
      <c r="K284" s="12">
        <f t="shared" si="502"/>
        <v>1.1414581321199999</v>
      </c>
      <c r="L284" s="12">
        <f t="shared" si="503"/>
        <v>1.30448684484</v>
      </c>
      <c r="M284" s="13">
        <f t="shared" si="504"/>
        <v>8.6644219412639847E-2</v>
      </c>
      <c r="N284" s="13">
        <f t="shared" si="505"/>
        <v>9.8900748849747311E-2</v>
      </c>
      <c r="O284" s="13">
        <f t="shared" si="506"/>
        <v>0.11302624440521922</v>
      </c>
      <c r="P284" s="13">
        <f t="shared" si="507"/>
        <v>0.12901472581932011</v>
      </c>
      <c r="Q284" s="13">
        <f t="shared" si="508"/>
        <v>5.6445532023650907E-2</v>
      </c>
      <c r="R284" s="13">
        <f t="shared" si="509"/>
        <v>7.3720624474139573E-2</v>
      </c>
      <c r="S284" s="13">
        <f t="shared" si="510"/>
        <v>4.8026283781737705E-2</v>
      </c>
      <c r="T284" s="13">
        <f t="shared" si="511"/>
        <v>7.3632453974847537E-2</v>
      </c>
      <c r="U284" s="13">
        <f t="shared" si="512"/>
        <v>8.4149006310971303E-2</v>
      </c>
      <c r="V284" s="13">
        <f t="shared" si="513"/>
        <v>7.9457731811834516E-3</v>
      </c>
      <c r="W284" s="13">
        <f t="shared" si="514"/>
        <v>2.1476737183412073E-2</v>
      </c>
      <c r="X284" s="13">
        <f t="shared" si="515"/>
        <v>2.8016121125847119E-2</v>
      </c>
      <c r="Y284" s="13">
        <f t="shared" si="516"/>
        <v>1.8273330726055793E-2</v>
      </c>
      <c r="Z284" s="13">
        <f t="shared" si="517"/>
        <v>3.2055861606634949E-2</v>
      </c>
      <c r="AA284" s="13">
        <f t="shared" si="518"/>
        <v>3.6590423913006744E-2</v>
      </c>
      <c r="AB284" s="13">
        <f t="shared" si="519"/>
        <v>2.0883218466609833E-2</v>
      </c>
      <c r="AC284" s="13">
        <f t="shared" si="520"/>
        <v>7.3946201730347493E-4</v>
      </c>
      <c r="AD284" s="13">
        <f t="shared" si="521"/>
        <v>6.1286990773524201E-3</v>
      </c>
      <c r="AE284" s="13">
        <f t="shared" si="522"/>
        <v>7.9948073223892763E-3</v>
      </c>
      <c r="AF284" s="13">
        <f t="shared" si="523"/>
        <v>5.2145604895436591E-3</v>
      </c>
      <c r="AG284" s="13">
        <f t="shared" si="524"/>
        <v>2.2674418534107117E-3</v>
      </c>
      <c r="AH284" s="13">
        <f t="shared" si="525"/>
        <v>1.0454112441466724E-2</v>
      </c>
      <c r="AI284" s="13">
        <f t="shared" si="526"/>
        <v>1.1932931660409058E-2</v>
      </c>
      <c r="AJ284" s="13">
        <f t="shared" si="527"/>
        <v>6.8104709419030676E-3</v>
      </c>
      <c r="AK284" s="13">
        <f t="shared" si="528"/>
        <v>2.5912891467340712E-3</v>
      </c>
      <c r="AL284" s="13">
        <f t="shared" si="529"/>
        <v>4.4042864053913708E-5</v>
      </c>
      <c r="AM284" s="13">
        <f t="shared" si="530"/>
        <v>1.3991306802320521E-3</v>
      </c>
      <c r="AN284" s="13">
        <f t="shared" si="531"/>
        <v>1.8251475665747522E-3</v>
      </c>
      <c r="AO284" s="13">
        <f t="shared" si="532"/>
        <v>1.1904404952442515E-3</v>
      </c>
      <c r="AP284" s="13">
        <f t="shared" si="533"/>
        <v>5.176379885369804E-4</v>
      </c>
      <c r="AQ284" s="13">
        <f t="shared" si="534"/>
        <v>1.6881298660898232E-4</v>
      </c>
      <c r="AR284" s="13">
        <f t="shared" si="535"/>
        <v>2.7274504308743034E-3</v>
      </c>
      <c r="AS284" s="13">
        <f t="shared" si="536"/>
        <v>3.1132704742756708E-3</v>
      </c>
      <c r="AT284" s="13">
        <f t="shared" si="537"/>
        <v>1.7768339501755272E-3</v>
      </c>
      <c r="AU284" s="13">
        <f t="shared" si="538"/>
        <v>6.7606052061825296E-4</v>
      </c>
      <c r="AV284" s="13">
        <f t="shared" si="539"/>
        <v>1.9292369476624631E-4</v>
      </c>
      <c r="AW284" s="13">
        <f t="shared" si="540"/>
        <v>1.8216827352940469E-6</v>
      </c>
      <c r="AX284" s="13">
        <f t="shared" si="541"/>
        <v>2.6617484880824395E-4</v>
      </c>
      <c r="AY284" s="13">
        <f t="shared" si="542"/>
        <v>3.4722158869763013E-4</v>
      </c>
      <c r="AZ284" s="13">
        <f t="shared" si="543"/>
        <v>2.2647299735025194E-4</v>
      </c>
      <c r="BA284" s="13">
        <f t="shared" si="544"/>
        <v>9.8477015251629304E-5</v>
      </c>
      <c r="BB284" s="13">
        <f t="shared" si="545"/>
        <v>3.21154927287146E-5</v>
      </c>
      <c r="BC284" s="13">
        <f t="shared" si="546"/>
        <v>8.3788475560325746E-6</v>
      </c>
      <c r="BD284" s="13">
        <f t="shared" si="547"/>
        <v>5.9298720117145331E-4</v>
      </c>
      <c r="BE284" s="13">
        <f t="shared" si="548"/>
        <v>6.7687006302023366E-4</v>
      </c>
      <c r="BF284" s="13">
        <f t="shared" si="549"/>
        <v>3.8630941891151132E-4</v>
      </c>
      <c r="BG284" s="13">
        <f t="shared" si="550"/>
        <v>1.4698534257703212E-4</v>
      </c>
      <c r="BH284" s="13">
        <f t="shared" si="551"/>
        <v>4.1944403646749323E-5</v>
      </c>
      <c r="BI284" s="13">
        <f t="shared" si="552"/>
        <v>9.5755561279011601E-6</v>
      </c>
      <c r="BJ284" s="14">
        <f t="shared" si="553"/>
        <v>0.32443044313384639</v>
      </c>
      <c r="BK284" s="14">
        <f t="shared" si="554"/>
        <v>0.27276172866493609</v>
      </c>
      <c r="BL284" s="14">
        <f t="shared" si="555"/>
        <v>0.37049953281662446</v>
      </c>
      <c r="BM284" s="14">
        <f t="shared" si="556"/>
        <v>0.44165007133136253</v>
      </c>
      <c r="BN284" s="14">
        <f t="shared" si="557"/>
        <v>0.55775209498471701</v>
      </c>
    </row>
    <row r="285" spans="1:66" x14ac:dyDescent="0.25">
      <c r="A285" t="s">
        <v>352</v>
      </c>
      <c r="B285" t="s">
        <v>164</v>
      </c>
      <c r="C285" t="s">
        <v>165</v>
      </c>
      <c r="D285" s="11">
        <v>44416</v>
      </c>
      <c r="E285" s="10">
        <f>VLOOKUP(A285,home!$A$2:$E$405,3,FALSE)</f>
        <v>1.1839</v>
      </c>
      <c r="F285" s="10">
        <f>VLOOKUP(B285,home!$B$2:$E$405,3,FALSE)</f>
        <v>1.1614</v>
      </c>
      <c r="G285" s="10">
        <f>VLOOKUP(C285,away!$B$2:$E$405,4,FALSE)</f>
        <v>0.88780000000000003</v>
      </c>
      <c r="H285" s="10">
        <f>VLOOKUP(A285,away!$A$2:$E$405,3,FALSE)</f>
        <v>1.1839</v>
      </c>
      <c r="I285" s="10">
        <f>VLOOKUP(C285,away!$B$2:$E$405,3,FALSE)</f>
        <v>1.4782</v>
      </c>
      <c r="J285" s="10">
        <f>VLOOKUP(B285,home!$B$2:$E$405,4,FALSE)</f>
        <v>0.55489999999999995</v>
      </c>
      <c r="K285" s="12">
        <f t="shared" si="502"/>
        <v>1.220708540188</v>
      </c>
      <c r="L285" s="12">
        <f t="shared" si="503"/>
        <v>0.97109773980199987</v>
      </c>
      <c r="M285" s="13">
        <f t="shared" si="504"/>
        <v>0.1117147780963241</v>
      </c>
      <c r="N285" s="13">
        <f t="shared" si="505"/>
        <v>0.13637118368739015</v>
      </c>
      <c r="O285" s="13">
        <f t="shared" si="506"/>
        <v>0.10848596851182229</v>
      </c>
      <c r="P285" s="13">
        <f t="shared" si="507"/>
        <v>0.13242974825294793</v>
      </c>
      <c r="Q285" s="13">
        <f t="shared" si="508"/>
        <v>8.3234734281371819E-2</v>
      </c>
      <c r="R285" s="13">
        <f t="shared" si="509"/>
        <v>5.2675239411030771E-2</v>
      </c>
      <c r="S285" s="13">
        <f t="shared" si="510"/>
        <v>3.9246459871266196E-2</v>
      </c>
      <c r="T285" s="13">
        <f t="shared" si="511"/>
        <v>8.0829062333660218E-2</v>
      </c>
      <c r="U285" s="13">
        <f t="shared" si="512"/>
        <v>6.4301114605492773E-2</v>
      </c>
      <c r="V285" s="13">
        <f t="shared" si="513"/>
        <v>5.1693139033145048E-3</v>
      </c>
      <c r="W285" s="13">
        <f t="shared" si="514"/>
        <v>3.3868450325849828E-2</v>
      </c>
      <c r="X285" s="13">
        <f t="shared" si="515"/>
        <v>3.2889575562029073E-2</v>
      </c>
      <c r="Y285" s="13">
        <f t="shared" si="516"/>
        <v>1.5969496245666761E-2</v>
      </c>
      <c r="Z285" s="13">
        <f t="shared" si="517"/>
        <v>1.7050935311860405E-2</v>
      </c>
      <c r="AA285" s="13">
        <f t="shared" si="518"/>
        <v>2.0814222353381134E-2</v>
      </c>
      <c r="AB285" s="13">
        <f t="shared" si="519"/>
        <v>1.2704049492072165E-2</v>
      </c>
      <c r="AC285" s="13">
        <f t="shared" si="520"/>
        <v>3.8299036535375825E-4</v>
      </c>
      <c r="AD285" s="13">
        <f t="shared" si="521"/>
        <v>1.0335876638924482E-2</v>
      </c>
      <c r="AE285" s="13">
        <f t="shared" si="522"/>
        <v>1.0037146442931855E-2</v>
      </c>
      <c r="AF285" s="13">
        <f t="shared" si="523"/>
        <v>4.873525112396403E-3</v>
      </c>
      <c r="AG285" s="13">
        <f t="shared" si="524"/>
        <v>1.5775564071721449E-3</v>
      </c>
      <c r="AH285" s="13">
        <f t="shared" si="525"/>
        <v>4.1395311857144353E-3</v>
      </c>
      <c r="AI285" s="13">
        <f t="shared" si="526"/>
        <v>5.0531610707761692E-3</v>
      </c>
      <c r="AJ285" s="13">
        <f t="shared" si="527"/>
        <v>3.084218437021005E-3</v>
      </c>
      <c r="AK285" s="13">
        <f t="shared" si="528"/>
        <v>1.2549772619589422E-3</v>
      </c>
      <c r="AL285" s="13">
        <f t="shared" si="529"/>
        <v>1.8160289455481321E-5</v>
      </c>
      <c r="AM285" s="13">
        <f t="shared" si="530"/>
        <v>2.5234185766929498E-3</v>
      </c>
      <c r="AN285" s="13">
        <f t="shared" si="531"/>
        <v>2.4504860764009029E-3</v>
      </c>
      <c r="AO285" s="13">
        <f t="shared" si="532"/>
        <v>1.1898307451045937E-3</v>
      </c>
      <c r="AP285" s="13">
        <f t="shared" si="533"/>
        <v>3.8514731577266682E-4</v>
      </c>
      <c r="AQ285" s="13">
        <f t="shared" si="534"/>
        <v>9.3503921959410945E-5</v>
      </c>
      <c r="AR285" s="13">
        <f t="shared" si="535"/>
        <v>8.0397787565743663E-4</v>
      </c>
      <c r="AS285" s="13">
        <f t="shared" si="536"/>
        <v>9.8142265893723878E-4</v>
      </c>
      <c r="AT285" s="13">
        <f t="shared" si="537"/>
        <v>5.990155106493512E-4</v>
      </c>
      <c r="AU285" s="13">
        <f t="shared" si="538"/>
        <v>2.4374111651824631E-4</v>
      </c>
      <c r="AV285" s="13">
        <f t="shared" si="539"/>
        <v>7.4384215632195393E-5</v>
      </c>
      <c r="AW285" s="13">
        <f t="shared" si="540"/>
        <v>5.9799174930912421E-7</v>
      </c>
      <c r="AX285" s="13">
        <f t="shared" si="541"/>
        <v>5.1339310117302168E-4</v>
      </c>
      <c r="AY285" s="13">
        <f t="shared" si="542"/>
        <v>4.9855488017906072E-4</v>
      </c>
      <c r="AZ285" s="13">
        <f t="shared" si="543"/>
        <v>2.4207275865457137E-4</v>
      </c>
      <c r="BA285" s="13">
        <f t="shared" si="544"/>
        <v>7.8358769599029765E-5</v>
      </c>
      <c r="BB285" s="13">
        <f t="shared" si="545"/>
        <v>1.9023506012820858E-5</v>
      </c>
      <c r="BC285" s="13">
        <f t="shared" si="546"/>
        <v>3.6947367384320203E-6</v>
      </c>
      <c r="BD285" s="13">
        <f t="shared" si="547"/>
        <v>1.3012351631695826E-4</v>
      </c>
      <c r="BE285" s="13">
        <f t="shared" si="548"/>
        <v>1.5884288764740352E-4</v>
      </c>
      <c r="BF285" s="13">
        <f t="shared" si="549"/>
        <v>9.695043474965423E-5</v>
      </c>
      <c r="BG285" s="13">
        <f t="shared" si="550"/>
        <v>3.9449407891280791E-5</v>
      </c>
      <c r="BH285" s="13">
        <f t="shared" si="551"/>
        <v>1.2039057279561581E-5</v>
      </c>
      <c r="BI285" s="13">
        <f t="shared" si="552"/>
        <v>2.9392360073946653E-6</v>
      </c>
      <c r="BJ285" s="14">
        <f t="shared" si="553"/>
        <v>0.41798409142568033</v>
      </c>
      <c r="BK285" s="14">
        <f t="shared" si="554"/>
        <v>0.28946000565884106</v>
      </c>
      <c r="BL285" s="14">
        <f t="shared" si="555"/>
        <v>0.27565536824655656</v>
      </c>
      <c r="BM285" s="14">
        <f t="shared" si="556"/>
        <v>0.3747407915136215</v>
      </c>
      <c r="BN285" s="14">
        <f t="shared" si="557"/>
        <v>0.62491165224088718</v>
      </c>
    </row>
    <row r="286" spans="1:66" x14ac:dyDescent="0.25">
      <c r="A286" t="s">
        <v>343</v>
      </c>
      <c r="B286" t="s">
        <v>171</v>
      </c>
      <c r="C286" t="s">
        <v>176</v>
      </c>
      <c r="D286" s="11">
        <v>44416</v>
      </c>
      <c r="E286" s="10">
        <f>VLOOKUP(A286,home!$A$2:$E$405,3,FALSE)</f>
        <v>1.3063</v>
      </c>
      <c r="F286" s="10">
        <f>VLOOKUP(B286,home!$B$2:$E$405,3,FALSE)</f>
        <v>0.83509999999999995</v>
      </c>
      <c r="G286" s="10">
        <f>VLOOKUP(C286,away!$B$2:$E$405,4,FALSE)</f>
        <v>0.52710000000000001</v>
      </c>
      <c r="H286" s="10">
        <f>VLOOKUP(A286,away!$A$2:$E$405,3,FALSE)</f>
        <v>1.3063</v>
      </c>
      <c r="I286" s="10">
        <f>VLOOKUP(C286,away!$B$2:$E$405,3,FALSE)</f>
        <v>1.3918999999999999</v>
      </c>
      <c r="J286" s="10">
        <f>VLOOKUP(B286,home!$B$2:$E$405,4,FALSE)</f>
        <v>1.2049000000000001</v>
      </c>
      <c r="K286" s="12">
        <f t="shared" si="502"/>
        <v>0.57500871462299996</v>
      </c>
      <c r="L286" s="12">
        <f t="shared" si="503"/>
        <v>2.1907961349530001</v>
      </c>
      <c r="M286" s="13">
        <f t="shared" si="504"/>
        <v>6.2925433453103766E-2</v>
      </c>
      <c r="N286" s="13">
        <f t="shared" si="505"/>
        <v>3.6182672606964318E-2</v>
      </c>
      <c r="O286" s="13">
        <f t="shared" si="506"/>
        <v>0.13785679639930193</v>
      </c>
      <c r="P286" s="13">
        <f t="shared" si="507"/>
        <v>7.9268859299607211E-2</v>
      </c>
      <c r="Q286" s="13">
        <f t="shared" si="508"/>
        <v>1.0402676033677689E-2</v>
      </c>
      <c r="R286" s="13">
        <f t="shared" si="509"/>
        <v>0.15100806836429667</v>
      </c>
      <c r="S286" s="13">
        <f t="shared" si="510"/>
        <v>2.4964277994778721E-2</v>
      </c>
      <c r="T286" s="13">
        <f t="shared" si="511"/>
        <v>2.2790142447749285E-2</v>
      </c>
      <c r="U286" s="13">
        <f t="shared" si="512"/>
        <v>8.6830955287856337E-2</v>
      </c>
      <c r="V286" s="13">
        <f t="shared" si="513"/>
        <v>3.494241307688579E-3</v>
      </c>
      <c r="W286" s="13">
        <f t="shared" si="514"/>
        <v>1.993876458254832E-3</v>
      </c>
      <c r="X286" s="13">
        <f t="shared" si="515"/>
        <v>4.3681768383184629E-3</v>
      </c>
      <c r="Y286" s="13">
        <f t="shared" si="516"/>
        <v>4.7848924670896532E-3</v>
      </c>
      <c r="Z286" s="13">
        <f t="shared" si="517"/>
        <v>0.11027596417307318</v>
      </c>
      <c r="AA286" s="13">
        <f t="shared" si="518"/>
        <v>6.3409640412970814E-2</v>
      </c>
      <c r="AB286" s="13">
        <f t="shared" si="519"/>
        <v>1.8230547914284485E-2</v>
      </c>
      <c r="AC286" s="13">
        <f t="shared" si="520"/>
        <v>2.7511185400143974E-4</v>
      </c>
      <c r="AD286" s="13">
        <f t="shared" si="521"/>
        <v>2.8662408484454266E-4</v>
      </c>
      <c r="AE286" s="13">
        <f t="shared" si="522"/>
        <v>6.2793493726186482E-4</v>
      </c>
      <c r="AF286" s="13">
        <f t="shared" si="523"/>
        <v>6.8783871677762409E-4</v>
      </c>
      <c r="AG286" s="13">
        <f t="shared" si="524"/>
        <v>5.0230480072915005E-4</v>
      </c>
      <c r="AH286" s="13">
        <f t="shared" si="525"/>
        <v>6.0398039022146077E-2</v>
      </c>
      <c r="AI286" s="13">
        <f t="shared" si="526"/>
        <v>3.4729398783874009E-2</v>
      </c>
      <c r="AJ286" s="13">
        <f t="shared" si="527"/>
        <v>9.9848534771724839E-3</v>
      </c>
      <c r="AK286" s="13">
        <f t="shared" si="528"/>
        <v>1.9137925878693141E-3</v>
      </c>
      <c r="AL286" s="13">
        <f t="shared" si="529"/>
        <v>1.3862631784807234E-5</v>
      </c>
      <c r="AM286" s="13">
        <f t="shared" si="530"/>
        <v>3.2962269321290842E-5</v>
      </c>
      <c r="AN286" s="13">
        <f t="shared" si="531"/>
        <v>7.2213612228363825E-5</v>
      </c>
      <c r="AO286" s="13">
        <f t="shared" si="532"/>
        <v>7.9102651280447096E-5</v>
      </c>
      <c r="AP286" s="13">
        <f t="shared" si="533"/>
        <v>5.7765927563246162E-5</v>
      </c>
      <c r="AQ286" s="13">
        <f t="shared" si="534"/>
        <v>3.1638342709383669E-5</v>
      </c>
      <c r="AR286" s="13">
        <f t="shared" si="535"/>
        <v>2.6463958089691618E-2</v>
      </c>
      <c r="AS286" s="13">
        <f t="shared" si="536"/>
        <v>1.5217006524990518E-2</v>
      </c>
      <c r="AT286" s="13">
        <f t="shared" si="537"/>
        <v>4.3749556811722998E-3</v>
      </c>
      <c r="AU286" s="13">
        <f t="shared" si="538"/>
        <v>8.3854588092115861E-4</v>
      </c>
      <c r="AV286" s="13">
        <f t="shared" si="539"/>
        <v>1.2054279728522165E-4</v>
      </c>
      <c r="AW286" s="13">
        <f t="shared" si="540"/>
        <v>4.8508693728175457E-7</v>
      </c>
      <c r="AX286" s="13">
        <f t="shared" si="541"/>
        <v>3.1589320189154303E-6</v>
      </c>
      <c r="AY286" s="13">
        <f t="shared" si="542"/>
        <v>6.9205760576192007E-6</v>
      </c>
      <c r="AZ286" s="13">
        <f t="shared" si="543"/>
        <v>7.5807856393402095E-6</v>
      </c>
      <c r="BA286" s="13">
        <f t="shared" si="544"/>
        <v>5.5359852928579127E-6</v>
      </c>
      <c r="BB286" s="13">
        <f t="shared" si="545"/>
        <v>3.0320537956874426E-6</v>
      </c>
      <c r="BC286" s="13">
        <f t="shared" si="546"/>
        <v>1.3285223473123245E-6</v>
      </c>
      <c r="BD286" s="13">
        <f t="shared" si="547"/>
        <v>9.6628561830757621E-3</v>
      </c>
      <c r="BE286" s="13">
        <f t="shared" si="548"/>
        <v>5.5562265134173018E-3</v>
      </c>
      <c r="BF286" s="13">
        <f t="shared" si="549"/>
        <v>1.5974393328171573E-3</v>
      </c>
      <c r="BG286" s="13">
        <f t="shared" si="550"/>
        <v>3.0618051248380547E-4</v>
      </c>
      <c r="BH286" s="13">
        <f t="shared" si="551"/>
        <v>4.4014115731481096E-5</v>
      </c>
      <c r="BI286" s="13">
        <f t="shared" si="552"/>
        <v>5.0617000224053828E-6</v>
      </c>
      <c r="BJ286" s="14">
        <f t="shared" si="553"/>
        <v>8.2928379049921883E-2</v>
      </c>
      <c r="BK286" s="14">
        <f t="shared" si="554"/>
        <v>0.17094870711702212</v>
      </c>
      <c r="BL286" s="14">
        <f t="shared" si="555"/>
        <v>0.62854887958138073</v>
      </c>
      <c r="BM286" s="14">
        <f t="shared" si="556"/>
        <v>0.51505098827532614</v>
      </c>
      <c r="BN286" s="14">
        <f t="shared" si="557"/>
        <v>0.47764450615695153</v>
      </c>
    </row>
    <row r="287" spans="1:66" x14ac:dyDescent="0.25">
      <c r="A287" t="s">
        <v>343</v>
      </c>
      <c r="B287" t="s">
        <v>174</v>
      </c>
      <c r="C287" t="s">
        <v>173</v>
      </c>
      <c r="D287" s="11">
        <v>44416</v>
      </c>
      <c r="E287" s="10">
        <f>VLOOKUP(A287,home!$A$2:$E$405,3,FALSE)</f>
        <v>1.3063</v>
      </c>
      <c r="F287" s="10">
        <f>VLOOKUP(B287,home!$B$2:$E$405,3,FALSE)</f>
        <v>1.2759</v>
      </c>
      <c r="G287" s="10">
        <f>VLOOKUP(C287,away!$B$2:$E$405,4,FALSE)</f>
        <v>1.3116000000000001</v>
      </c>
      <c r="H287" s="10">
        <f>VLOOKUP(A287,away!$A$2:$E$405,3,FALSE)</f>
        <v>1.3063</v>
      </c>
      <c r="I287" s="10">
        <f>VLOOKUP(C287,away!$B$2:$E$405,3,FALSE)</f>
        <v>0.4466</v>
      </c>
      <c r="J287" s="10">
        <f>VLOOKUP(B287,home!$B$2:$E$405,4,FALSE)</f>
        <v>0.69030000000000002</v>
      </c>
      <c r="K287" s="12">
        <f t="shared" si="502"/>
        <v>2.1860544357720002</v>
      </c>
      <c r="L287" s="12">
        <f t="shared" si="503"/>
        <v>0.40271658827399998</v>
      </c>
      <c r="M287" s="13">
        <f t="shared" si="504"/>
        <v>7.5112294588331227E-2</v>
      </c>
      <c r="N287" s="13">
        <f t="shared" si="505"/>
        <v>0.16419956476583464</v>
      </c>
      <c r="O287" s="13">
        <f t="shared" si="506"/>
        <v>3.0248967014044378E-2</v>
      </c>
      <c r="P287" s="13">
        <f t="shared" si="507"/>
        <v>6.6125888518572623E-2</v>
      </c>
      <c r="Q287" s="13">
        <f t="shared" si="508"/>
        <v>0.17947459345409239</v>
      </c>
      <c r="R287" s="13">
        <f t="shared" si="509"/>
        <v>6.0908803973543577E-3</v>
      </c>
      <c r="S287" s="13">
        <f t="shared" si="510"/>
        <v>1.4553653154706012E-2</v>
      </c>
      <c r="T287" s="13">
        <f t="shared" si="511"/>
        <v>7.2277395957695251E-2</v>
      </c>
      <c r="U287" s="13">
        <f t="shared" si="512"/>
        <v>1.3314996110393214E-2</v>
      </c>
      <c r="V287" s="13">
        <f t="shared" si="513"/>
        <v>1.4236066313489575E-3</v>
      </c>
      <c r="W287" s="13">
        <f t="shared" si="514"/>
        <v>0.1307804103762317</v>
      </c>
      <c r="X287" s="13">
        <f t="shared" si="515"/>
        <v>5.2667440679789651E-2</v>
      </c>
      <c r="Y287" s="13">
        <f t="shared" si="516"/>
        <v>1.0605026011844083E-2</v>
      </c>
      <c r="Z287" s="13">
        <f t="shared" si="517"/>
        <v>8.1763285773584393E-4</v>
      </c>
      <c r="AA287" s="13">
        <f t="shared" si="518"/>
        <v>1.7873899354863782E-3</v>
      </c>
      <c r="AB287" s="13">
        <f t="shared" si="519"/>
        <v>1.9536658484621138E-3</v>
      </c>
      <c r="AC287" s="13">
        <f t="shared" si="520"/>
        <v>7.8330430053778955E-5</v>
      </c>
      <c r="AD287" s="13">
        <f t="shared" si="521"/>
        <v>7.1473274053760957E-2</v>
      </c>
      <c r="AE287" s="13">
        <f t="shared" si="522"/>
        <v>2.8783473079703213E-2</v>
      </c>
      <c r="AF287" s="13">
        <f t="shared" si="523"/>
        <v>5.7957910386673001E-3</v>
      </c>
      <c r="AG287" s="13">
        <f t="shared" si="524"/>
        <v>7.7802039781370584E-4</v>
      </c>
      <c r="AH287" s="13">
        <f t="shared" si="525"/>
        <v>8.231857873202497E-5</v>
      </c>
      <c r="AI287" s="13">
        <f t="shared" si="526"/>
        <v>1.7995289418358979E-4</v>
      </c>
      <c r="AJ287" s="13">
        <f t="shared" si="527"/>
        <v>1.9669341128002299E-4</v>
      </c>
      <c r="AK287" s="13">
        <f t="shared" si="528"/>
        <v>1.4332750140527356E-4</v>
      </c>
      <c r="AL287" s="13">
        <f t="shared" si="529"/>
        <v>2.7583602997279268E-6</v>
      </c>
      <c r="AM287" s="13">
        <f t="shared" si="530"/>
        <v>3.1248893556874387E-2</v>
      </c>
      <c r="AN287" s="13">
        <f t="shared" si="531"/>
        <v>1.2584447800561832E-2</v>
      </c>
      <c r="AO287" s="13">
        <f t="shared" si="532"/>
        <v>2.5339829417772518E-3</v>
      </c>
      <c r="AP287" s="13">
        <f t="shared" si="533"/>
        <v>3.4015898835234953E-4</v>
      </c>
      <c r="AQ287" s="13">
        <f t="shared" si="534"/>
        <v>3.4246916814998374E-5</v>
      </c>
      <c r="AR287" s="13">
        <f t="shared" si="535"/>
        <v>6.6302114357051538E-6</v>
      </c>
      <c r="AS287" s="13">
        <f t="shared" si="536"/>
        <v>1.4494003119129491E-5</v>
      </c>
      <c r="AT287" s="13">
        <f t="shared" si="537"/>
        <v>1.584233990533312E-5</v>
      </c>
      <c r="AU287" s="13">
        <f t="shared" si="538"/>
        <v>1.1544072474353746E-5</v>
      </c>
      <c r="AV287" s="13">
        <f t="shared" si="539"/>
        <v>6.3089927098586142E-6</v>
      </c>
      <c r="AW287" s="13">
        <f t="shared" si="540"/>
        <v>6.7454198141870084E-8</v>
      </c>
      <c r="AX287" s="13">
        <f t="shared" si="541"/>
        <v>1.1385297062162047E-2</v>
      </c>
      <c r="AY287" s="13">
        <f t="shared" si="542"/>
        <v>4.5850479893598944E-3</v>
      </c>
      <c r="AZ287" s="13">
        <f t="shared" si="543"/>
        <v>9.2323744167378981E-4</v>
      </c>
      <c r="BA287" s="13">
        <f t="shared" si="544"/>
        <v>1.2393434422589488E-4</v>
      </c>
      <c r="BB287" s="13">
        <f t="shared" si="545"/>
        <v>1.2477604069156974E-5</v>
      </c>
      <c r="BC287" s="13">
        <f t="shared" si="546"/>
        <v>1.0049876281129357E-6</v>
      </c>
      <c r="BD287" s="13">
        <f t="shared" si="547"/>
        <v>4.450160214870726E-7</v>
      </c>
      <c r="BE287" s="13">
        <f t="shared" si="548"/>
        <v>9.7282924776142262E-7</v>
      </c>
      <c r="BF287" s="13">
        <f t="shared" si="549"/>
        <v>1.0633288461587984E-6</v>
      </c>
      <c r="BG287" s="13">
        <f t="shared" si="550"/>
        <v>7.748315802765882E-7</v>
      </c>
      <c r="BH287" s="13">
        <f t="shared" si="551"/>
        <v>4.2345600325996602E-7</v>
      </c>
      <c r="BI287" s="13">
        <f t="shared" si="552"/>
        <v>1.8513957485614625E-7</v>
      </c>
      <c r="BJ287" s="14">
        <f t="shared" si="553"/>
        <v>0.78060771944893259</v>
      </c>
      <c r="BK287" s="14">
        <f t="shared" si="554"/>
        <v>0.16188157967267225</v>
      </c>
      <c r="BL287" s="14">
        <f t="shared" si="555"/>
        <v>5.4056875912259529E-2</v>
      </c>
      <c r="BM287" s="14">
        <f t="shared" si="556"/>
        <v>0.47152663861820882</v>
      </c>
      <c r="BN287" s="14">
        <f t="shared" si="557"/>
        <v>0.52125218873822965</v>
      </c>
    </row>
    <row r="288" spans="1:66" x14ac:dyDescent="0.25">
      <c r="A288" t="s">
        <v>345</v>
      </c>
      <c r="B288" t="s">
        <v>200</v>
      </c>
      <c r="C288" t="s">
        <v>210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0.89749999999999996</v>
      </c>
      <c r="H288" s="10">
        <f>VLOOKUP(A288,away!$A$2:$E$405,3,FALSE)</f>
        <v>1.3976999999999999</v>
      </c>
      <c r="I288" s="10">
        <f>VLOOKUP(C288,away!$B$2:$E$405,3,FALSE)</f>
        <v>0.93010000000000004</v>
      </c>
      <c r="J288" s="10">
        <f>VLOOKUP(B288,home!$B$2:$E$405,4,FALSE)</f>
        <v>0.89500000000000002</v>
      </c>
      <c r="K288" s="12">
        <f t="shared" si="502"/>
        <v>1.794972114675</v>
      </c>
      <c r="L288" s="12">
        <f t="shared" si="503"/>
        <v>1.1635006891500002</v>
      </c>
      <c r="M288" s="13">
        <f t="shared" si="504"/>
        <v>5.1898115284958697E-2</v>
      </c>
      <c r="N288" s="13">
        <f t="shared" si="505"/>
        <v>9.3155669740689256E-2</v>
      </c>
      <c r="O288" s="13">
        <f t="shared" si="506"/>
        <v>6.0383492899635592E-2</v>
      </c>
      <c r="P288" s="13">
        <f t="shared" si="507"/>
        <v>0.10838668594152176</v>
      </c>
      <c r="Q288" s="13">
        <f t="shared" si="508"/>
        <v>8.3605914754205451E-2</v>
      </c>
      <c r="R288" s="13">
        <f t="shared" si="509"/>
        <v>3.5128117801005089E-2</v>
      </c>
      <c r="S288" s="13">
        <f t="shared" si="510"/>
        <v>5.6590078584177556E-2</v>
      </c>
      <c r="T288" s="13">
        <f t="shared" si="511"/>
        <v>9.7275539433534203E-2</v>
      </c>
      <c r="U288" s="13">
        <f t="shared" si="512"/>
        <v>6.3053991893822631E-2</v>
      </c>
      <c r="V288" s="13">
        <f t="shared" si="513"/>
        <v>1.3131735861978515E-2</v>
      </c>
      <c r="W288" s="13">
        <f t="shared" si="514"/>
        <v>5.0023428535231319E-2</v>
      </c>
      <c r="X288" s="13">
        <f t="shared" si="515"/>
        <v>5.8202293574387415E-2</v>
      </c>
      <c r="Y288" s="13">
        <f t="shared" si="516"/>
        <v>3.3859204341955204E-2</v>
      </c>
      <c r="Z288" s="13">
        <f t="shared" si="517"/>
        <v>1.3623863090003933E-2</v>
      </c>
      <c r="AA288" s="13">
        <f t="shared" si="518"/>
        <v>2.4454454340707039E-2</v>
      </c>
      <c r="AB288" s="13">
        <f t="shared" si="519"/>
        <v>2.1947531810581077E-2</v>
      </c>
      <c r="AC288" s="13">
        <f t="shared" si="520"/>
        <v>1.7140619207994055E-3</v>
      </c>
      <c r="AD288" s="13">
        <f t="shared" si="521"/>
        <v>2.2447664825294467E-2</v>
      </c>
      <c r="AE288" s="13">
        <f t="shared" si="522"/>
        <v>2.6117873494038327E-2</v>
      </c>
      <c r="AF288" s="13">
        <f t="shared" si="523"/>
        <v>1.5194081904723065E-2</v>
      </c>
      <c r="AG288" s="13">
        <f t="shared" si="524"/>
        <v>5.8927749223822755E-3</v>
      </c>
      <c r="AH288" s="13">
        <f t="shared" si="525"/>
        <v>3.96284352352621E-3</v>
      </c>
      <c r="AI288" s="13">
        <f t="shared" si="526"/>
        <v>7.1131936195499698E-3</v>
      </c>
      <c r="AJ288" s="13">
        <f t="shared" si="527"/>
        <v>6.3839920966881633E-3</v>
      </c>
      <c r="AK288" s="13">
        <f t="shared" si="528"/>
        <v>3.8196959312869466E-3</v>
      </c>
      <c r="AL288" s="13">
        <f t="shared" si="529"/>
        <v>1.4318939335190116E-4</v>
      </c>
      <c r="AM288" s="13">
        <f t="shared" si="530"/>
        <v>8.0585864801948799E-3</v>
      </c>
      <c r="AN288" s="13">
        <f t="shared" si="531"/>
        <v>9.3761709232816175E-3</v>
      </c>
      <c r="AO288" s="13">
        <f t="shared" si="532"/>
        <v>5.4545906654131799E-3</v>
      </c>
      <c r="AP288" s="13">
        <f t="shared" si="533"/>
        <v>2.1154733327464633E-3</v>
      </c>
      <c r="AQ288" s="13">
        <f t="shared" si="534"/>
        <v>6.1533867013223995E-4</v>
      </c>
      <c r="AR288" s="13">
        <f t="shared" si="535"/>
        <v>9.2215423412327199E-4</v>
      </c>
      <c r="AS288" s="13">
        <f t="shared" si="536"/>
        <v>1.6552411356807546E-3</v>
      </c>
      <c r="AT288" s="13">
        <f t="shared" si="537"/>
        <v>1.4855558408049666E-3</v>
      </c>
      <c r="AU288" s="13">
        <f t="shared" si="538"/>
        <v>8.888437696791628E-4</v>
      </c>
      <c r="AV288" s="13">
        <f t="shared" si="539"/>
        <v>3.9886244521917624E-4</v>
      </c>
      <c r="AW288" s="13">
        <f t="shared" si="540"/>
        <v>8.3067798224433037E-6</v>
      </c>
      <c r="AX288" s="13">
        <f t="shared" si="541"/>
        <v>2.410823002607798E-3</v>
      </c>
      <c r="AY288" s="13">
        <f t="shared" si="542"/>
        <v>2.8049942249528453E-3</v>
      </c>
      <c r="AZ288" s="13">
        <f t="shared" si="543"/>
        <v>1.6318063568972038E-3</v>
      </c>
      <c r="BA288" s="13">
        <f t="shared" si="544"/>
        <v>6.3286927360308234E-4</v>
      </c>
      <c r="BB288" s="13">
        <f t="shared" si="545"/>
        <v>1.8408595899476173E-4</v>
      </c>
      <c r="BC288" s="13">
        <f t="shared" si="546"/>
        <v>4.2836828030648789E-5</v>
      </c>
      <c r="BD288" s="13">
        <f t="shared" si="547"/>
        <v>1.7882118115083594E-4</v>
      </c>
      <c r="BE288" s="13">
        <f t="shared" si="548"/>
        <v>3.2097903367899724E-4</v>
      </c>
      <c r="BF288" s="13">
        <f t="shared" si="549"/>
        <v>2.8807420742456389E-4</v>
      </c>
      <c r="BG288" s="13">
        <f t="shared" si="550"/>
        <v>1.7236172309473133E-4</v>
      </c>
      <c r="BH288" s="13">
        <f t="shared" si="551"/>
        <v>7.7346121648094146E-5</v>
      </c>
      <c r="BI288" s="13">
        <f t="shared" si="552"/>
        <v>2.7766826307317856E-5</v>
      </c>
      <c r="BJ288" s="14">
        <f t="shared" si="553"/>
        <v>0.51910202124329563</v>
      </c>
      <c r="BK288" s="14">
        <f t="shared" si="554"/>
        <v>0.23466886121174066</v>
      </c>
      <c r="BL288" s="14">
        <f t="shared" si="555"/>
        <v>0.23266332043561455</v>
      </c>
      <c r="BM288" s="14">
        <f t="shared" si="556"/>
        <v>0.56470338211350846</v>
      </c>
      <c r="BN288" s="14">
        <f t="shared" si="557"/>
        <v>0.43255799642201587</v>
      </c>
    </row>
    <row r="289" spans="1:66" x14ac:dyDescent="0.25">
      <c r="A289" t="s">
        <v>345</v>
      </c>
      <c r="B289" t="s">
        <v>214</v>
      </c>
      <c r="C289" t="s">
        <v>212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0.73</v>
      </c>
      <c r="H289" s="10">
        <f>VLOOKUP(A289,away!$A$2:$E$405,3,FALSE)</f>
        <v>1.3976999999999999</v>
      </c>
      <c r="I289" s="10">
        <f>VLOOKUP(C289,away!$B$2:$E$405,3,FALSE)</f>
        <v>1.2683</v>
      </c>
      <c r="J289" s="10">
        <f>VLOOKUP(B289,home!$B$2:$E$405,4,FALSE)</f>
        <v>1.1933</v>
      </c>
      <c r="K289" s="12">
        <f t="shared" si="502"/>
        <v>1.0758264623999998</v>
      </c>
      <c r="L289" s="12">
        <f t="shared" si="503"/>
        <v>2.1153663825029998</v>
      </c>
      <c r="M289" s="13">
        <f t="shared" si="504"/>
        <v>4.1122788562322432E-2</v>
      </c>
      <c r="N289" s="13">
        <f t="shared" si="505"/>
        <v>4.4240984143026511E-2</v>
      </c>
      <c r="O289" s="13">
        <f t="shared" si="506"/>
        <v>8.698976447951573E-2</v>
      </c>
      <c r="P289" s="13">
        <f t="shared" si="507"/>
        <v>9.3585890585006562E-2</v>
      </c>
      <c r="Q289" s="13">
        <f t="shared" si="508"/>
        <v>2.3797810731843352E-2</v>
      </c>
      <c r="R289" s="13">
        <f t="shared" si="509"/>
        <v>9.2007611700910583E-2</v>
      </c>
      <c r="S289" s="13">
        <f t="shared" si="510"/>
        <v>5.3244923452329909E-2</v>
      </c>
      <c r="T289" s="13">
        <f t="shared" si="511"/>
        <v>5.0341088799310534E-2</v>
      </c>
      <c r="U289" s="13">
        <f t="shared" si="512"/>
        <v>9.8984223410063452E-2</v>
      </c>
      <c r="V289" s="13">
        <f t="shared" si="513"/>
        <v>1.3463671859663243E-2</v>
      </c>
      <c r="W289" s="13">
        <f t="shared" si="514"/>
        <v>8.534104844167929E-3</v>
      </c>
      <c r="X289" s="13">
        <f t="shared" si="515"/>
        <v>1.8052758492108838E-2</v>
      </c>
      <c r="Y289" s="13">
        <f t="shared" si="516"/>
        <v>1.9094099212826291E-2</v>
      </c>
      <c r="Z289" s="13">
        <f t="shared" si="517"/>
        <v>6.4876602908831973E-2</v>
      </c>
      <c r="AA289" s="13">
        <f t="shared" si="518"/>
        <v>6.9795966199938234E-2</v>
      </c>
      <c r="AB289" s="13">
        <f t="shared" si="519"/>
        <v>3.7544173703334752E-2</v>
      </c>
      <c r="AC289" s="13">
        <f t="shared" si="520"/>
        <v>1.9150113683640787E-3</v>
      </c>
      <c r="AD289" s="13">
        <f t="shared" si="521"/>
        <v>2.2953039560629708E-3</v>
      </c>
      <c r="AE289" s="13">
        <f t="shared" si="522"/>
        <v>4.8554088262817508E-3</v>
      </c>
      <c r="AF289" s="13">
        <f t="shared" si="523"/>
        <v>5.1354843022123819E-3</v>
      </c>
      <c r="AG289" s="13">
        <f t="shared" si="524"/>
        <v>3.6211436169239835E-3</v>
      </c>
      <c r="AH289" s="13">
        <f t="shared" si="525"/>
        <v>3.4309446201084871E-2</v>
      </c>
      <c r="AI289" s="13">
        <f t="shared" si="526"/>
        <v>3.6911010133416244E-2</v>
      </c>
      <c r="AJ289" s="13">
        <f t="shared" si="527"/>
        <v>1.985492072772187E-2</v>
      </c>
      <c r="AK289" s="13">
        <f t="shared" si="528"/>
        <v>7.1201497092458184E-3</v>
      </c>
      <c r="AL289" s="13">
        <f t="shared" si="529"/>
        <v>1.7432479717872809E-4</v>
      </c>
      <c r="AM289" s="13">
        <f t="shared" si="530"/>
        <v>4.9386974703679015E-4</v>
      </c>
      <c r="AN289" s="13">
        <f t="shared" si="531"/>
        <v>1.0447154602168864E-3</v>
      </c>
      <c r="AO289" s="13">
        <f t="shared" si="532"/>
        <v>1.1049779819119758E-3</v>
      </c>
      <c r="AP289" s="13">
        <f t="shared" si="533"/>
        <v>7.7914442544753393E-4</v>
      </c>
      <c r="AQ289" s="13">
        <f t="shared" si="534"/>
        <v>4.12043981176582E-4</v>
      </c>
      <c r="AR289" s="13">
        <f t="shared" si="535"/>
        <v>1.4515409819214037E-2</v>
      </c>
      <c r="AS289" s="13">
        <f t="shared" si="536"/>
        <v>1.5616061996091257E-2</v>
      </c>
      <c r="AT289" s="13">
        <f t="shared" si="537"/>
        <v>8.4000863669369697E-3</v>
      </c>
      <c r="AU289" s="13">
        <f t="shared" si="538"/>
        <v>3.0123450666654224E-3</v>
      </c>
      <c r="AV289" s="13">
        <f t="shared" si="539"/>
        <v>8.1019013414968823E-4</v>
      </c>
      <c r="AW289" s="13">
        <f t="shared" si="540"/>
        <v>1.1020073436287566E-5</v>
      </c>
      <c r="AX289" s="13">
        <f t="shared" si="541"/>
        <v>8.8553023806828759E-5</v>
      </c>
      <c r="AY289" s="13">
        <f t="shared" si="542"/>
        <v>1.8732208962995335E-4</v>
      </c>
      <c r="AZ289" s="13">
        <f t="shared" si="543"/>
        <v>1.9812742555170857E-4</v>
      </c>
      <c r="BA289" s="13">
        <f t="shared" si="544"/>
        <v>1.3970403182131673E-4</v>
      </c>
      <c r="BB289" s="13">
        <f t="shared" si="545"/>
        <v>7.3881303103735693E-5</v>
      </c>
      <c r="BC289" s="13">
        <f t="shared" si="546"/>
        <v>3.1257204976231405E-5</v>
      </c>
      <c r="BD289" s="13">
        <f t="shared" si="547"/>
        <v>5.117568326636554E-3</v>
      </c>
      <c r="BE289" s="13">
        <f t="shared" si="548"/>
        <v>5.5056154289356901E-3</v>
      </c>
      <c r="BF289" s="13">
        <f t="shared" si="549"/>
        <v>2.9615433851233708E-3</v>
      </c>
      <c r="BG289" s="13">
        <f t="shared" si="550"/>
        <v>1.0620355810871322E-3</v>
      </c>
      <c r="BH289" s="13">
        <f t="shared" si="551"/>
        <v>2.8564149553597439E-4</v>
      </c>
      <c r="BI289" s="13">
        <f t="shared" si="552"/>
        <v>6.1460135931422542E-5</v>
      </c>
      <c r="BJ289" s="14">
        <f t="shared" si="553"/>
        <v>0.1845217835994441</v>
      </c>
      <c r="BK289" s="14">
        <f t="shared" si="554"/>
        <v>0.20369393271449487</v>
      </c>
      <c r="BL289" s="14">
        <f t="shared" si="555"/>
        <v>0.54086522400153902</v>
      </c>
      <c r="BM289" s="14">
        <f t="shared" si="556"/>
        <v>0.61203639100549112</v>
      </c>
      <c r="BN289" s="14">
        <f t="shared" si="557"/>
        <v>0.38174485020262516</v>
      </c>
    </row>
    <row r="290" spans="1:66" x14ac:dyDescent="0.25">
      <c r="A290" t="s">
        <v>345</v>
      </c>
      <c r="B290" t="s">
        <v>215</v>
      </c>
      <c r="C290" t="s">
        <v>198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1.8339000000000001</v>
      </c>
      <c r="H290" s="10">
        <f>VLOOKUP(A290,away!$A$2:$E$405,3,FALSE)</f>
        <v>1.3976999999999999</v>
      </c>
      <c r="I290" s="10">
        <f>VLOOKUP(C290,away!$B$2:$E$405,3,FALSE)</f>
        <v>0.79959999999999998</v>
      </c>
      <c r="J290" s="10">
        <f>VLOOKUP(B290,home!$B$2:$E$405,4,FALSE)</f>
        <v>0.6613</v>
      </c>
      <c r="K290" s="12">
        <f t="shared" si="502"/>
        <v>2.750871346596</v>
      </c>
      <c r="L290" s="12">
        <f t="shared" si="503"/>
        <v>0.73906948839599995</v>
      </c>
      <c r="M290" s="13">
        <f t="shared" si="504"/>
        <v>3.0502676808948685E-2</v>
      </c>
      <c r="N290" s="13">
        <f t="shared" si="505"/>
        <v>8.3908939628215259E-2</v>
      </c>
      <c r="O290" s="13">
        <f t="shared" si="506"/>
        <v>2.2543597743898237E-2</v>
      </c>
      <c r="P290" s="13">
        <f t="shared" si="507"/>
        <v>6.2014537082875895E-2</v>
      </c>
      <c r="Q290" s="13">
        <f t="shared" si="508"/>
        <v>0.11541134887325549</v>
      </c>
      <c r="R290" s="13">
        <f t="shared" si="509"/>
        <v>8.3306426255940445E-3</v>
      </c>
      <c r="S290" s="13">
        <f t="shared" si="510"/>
        <v>3.1520207502535744E-2</v>
      </c>
      <c r="T290" s="13">
        <f t="shared" si="511"/>
        <v>8.5297006566849201E-2</v>
      </c>
      <c r="U290" s="13">
        <f t="shared" si="512"/>
        <v>2.2916526097477925E-2</v>
      </c>
      <c r="V290" s="13">
        <f t="shared" si="513"/>
        <v>7.1203626170222405E-3</v>
      </c>
      <c r="W290" s="13">
        <f t="shared" si="514"/>
        <v>0.10582725756247768</v>
      </c>
      <c r="X290" s="13">
        <f t="shared" si="515"/>
        <v>7.8213697105052091E-2</v>
      </c>
      <c r="Y290" s="13">
        <f t="shared" si="516"/>
        <v>2.8902678552495276E-2</v>
      </c>
      <c r="Z290" s="13">
        <f t="shared" si="517"/>
        <v>2.0523079277692331E-3</v>
      </c>
      <c r="AA290" s="13">
        <f t="shared" si="518"/>
        <v>5.645635072892197E-3</v>
      </c>
      <c r="AB290" s="13">
        <f t="shared" si="519"/>
        <v>7.7652078776782821E-3</v>
      </c>
      <c r="AC290" s="13">
        <f t="shared" si="520"/>
        <v>9.0476893700708165E-4</v>
      </c>
      <c r="AD290" s="13">
        <f t="shared" si="521"/>
        <v>7.2779292629363682E-2</v>
      </c>
      <c r="AE290" s="13">
        <f t="shared" si="522"/>
        <v>5.3788954569406591E-2</v>
      </c>
      <c r="AF290" s="13">
        <f t="shared" si="523"/>
        <v>1.9876887567483504E-2</v>
      </c>
      <c r="AG290" s="13">
        <f t="shared" si="524"/>
        <v>4.896800375134948E-3</v>
      </c>
      <c r="AH290" s="13">
        <f t="shared" si="525"/>
        <v>3.7919954255186545E-4</v>
      </c>
      <c r="AI290" s="13">
        <f t="shared" si="526"/>
        <v>1.0431291562482373E-3</v>
      </c>
      <c r="AJ290" s="13">
        <f t="shared" si="527"/>
        <v>1.4347570533610691E-3</v>
      </c>
      <c r="AK290" s="13">
        <f t="shared" si="528"/>
        <v>1.3156106891391577E-3</v>
      </c>
      <c r="AL290" s="13">
        <f t="shared" si="529"/>
        <v>7.3578889022617194E-5</v>
      </c>
      <c r="AM290" s="13">
        <f t="shared" si="530"/>
        <v>4.0041294143928388E-2</v>
      </c>
      <c r="AN290" s="13">
        <f t="shared" si="531"/>
        <v>2.9593298777666904E-2</v>
      </c>
      <c r="AO290" s="13">
        <f t="shared" si="532"/>
        <v>1.0935752093780124E-2</v>
      </c>
      <c r="AP290" s="13">
        <f t="shared" si="533"/>
        <v>2.6940935683918534E-3</v>
      </c>
      <c r="AQ290" s="13">
        <f t="shared" si="534"/>
        <v>4.9778058882058026E-4</v>
      </c>
      <c r="AR290" s="13">
        <f t="shared" si="535"/>
        <v>5.6050962382760899E-5</v>
      </c>
      <c r="AS290" s="13">
        <f t="shared" si="536"/>
        <v>1.5418898636786722E-4</v>
      </c>
      <c r="AT290" s="13">
        <f t="shared" si="537"/>
        <v>2.1207703228002362E-4</v>
      </c>
      <c r="AU290" s="13">
        <f t="shared" si="538"/>
        <v>1.9446554379007729E-4</v>
      </c>
      <c r="AV290" s="13">
        <f t="shared" si="539"/>
        <v>1.3373742307808335E-4</v>
      </c>
      <c r="AW290" s="13">
        <f t="shared" si="540"/>
        <v>4.1553372606805019E-6</v>
      </c>
      <c r="AX290" s="13">
        <f t="shared" si="541"/>
        <v>1.8358074790192472E-2</v>
      </c>
      <c r="AY290" s="13">
        <f t="shared" si="542"/>
        <v>1.3567892943123055E-2</v>
      </c>
      <c r="AZ290" s="13">
        <f t="shared" si="543"/>
        <v>5.0138078480428264E-3</v>
      </c>
      <c r="BA290" s="13">
        <f t="shared" si="544"/>
        <v>1.2351841337229538E-3</v>
      </c>
      <c r="BB290" s="13">
        <f t="shared" si="545"/>
        <v>2.2822172644636993E-4</v>
      </c>
      <c r="BC290" s="13">
        <f t="shared" si="546"/>
        <v>3.3734342921114105E-5</v>
      </c>
      <c r="BD290" s="13">
        <f t="shared" si="547"/>
        <v>6.9042593487217522E-6</v>
      </c>
      <c r="BE290" s="13">
        <f t="shared" si="548"/>
        <v>1.8992729211866228E-5</v>
      </c>
      <c r="BF290" s="13">
        <f t="shared" si="549"/>
        <v>2.6123277291289821E-5</v>
      </c>
      <c r="BG290" s="13">
        <f t="shared" si="550"/>
        <v>2.3953924993263713E-5</v>
      </c>
      <c r="BH290" s="13">
        <f t="shared" si="551"/>
        <v>1.6473541475619733E-5</v>
      </c>
      <c r="BI290" s="13">
        <f t="shared" si="552"/>
        <v>9.0633186444486187E-6</v>
      </c>
      <c r="BJ290" s="14">
        <f t="shared" si="553"/>
        <v>0.77110199838677052</v>
      </c>
      <c r="BK290" s="14">
        <f t="shared" si="554"/>
        <v>0.14570402478053532</v>
      </c>
      <c r="BL290" s="14">
        <f t="shared" si="555"/>
        <v>7.222633685770502E-2</v>
      </c>
      <c r="BM290" s="14">
        <f t="shared" si="556"/>
        <v>0.65480918758413009</v>
      </c>
      <c r="BN290" s="14">
        <f t="shared" si="557"/>
        <v>0.32271174276278758</v>
      </c>
    </row>
    <row r="291" spans="1:66" x14ac:dyDescent="0.25">
      <c r="A291" t="s">
        <v>346</v>
      </c>
      <c r="B291" t="s">
        <v>221</v>
      </c>
      <c r="C291" t="s">
        <v>229</v>
      </c>
      <c r="D291" s="11">
        <v>44416</v>
      </c>
      <c r="E291" s="10">
        <f>VLOOKUP(A291,home!$A$2:$E$405,3,FALSE)</f>
        <v>1.8142</v>
      </c>
      <c r="F291" s="10">
        <f>VLOOKUP(B291,home!$B$2:$E$405,3,FALSE)</f>
        <v>0.7087</v>
      </c>
      <c r="G291" s="10">
        <f>VLOOKUP(C291,away!$B$2:$E$405,4,FALSE)</f>
        <v>1.8136000000000001</v>
      </c>
      <c r="H291" s="10">
        <f>VLOOKUP(A291,away!$A$2:$E$405,3,FALSE)</f>
        <v>1.8142</v>
      </c>
      <c r="I291" s="10">
        <f>VLOOKUP(C291,away!$B$2:$E$405,3,FALSE)</f>
        <v>0.55120000000000002</v>
      </c>
      <c r="J291" s="10">
        <f>VLOOKUP(B291,home!$B$2:$E$405,4,FALSE)</f>
        <v>1.0762</v>
      </c>
      <c r="K291" s="12">
        <f t="shared" si="502"/>
        <v>2.3317882121440001</v>
      </c>
      <c r="L291" s="12">
        <f t="shared" si="503"/>
        <v>1.076186052448</v>
      </c>
      <c r="M291" s="13">
        <f t="shared" si="504"/>
        <v>3.3108200945212024E-2</v>
      </c>
      <c r="N291" s="13">
        <f t="shared" si="505"/>
        <v>7.720131268934026E-2</v>
      </c>
      <c r="O291" s="13">
        <f t="shared" si="506"/>
        <v>3.5630584078882879E-2</v>
      </c>
      <c r="P291" s="13">
        <f t="shared" si="507"/>
        <v>8.308297594694479E-2</v>
      </c>
      <c r="Q291" s="13">
        <f t="shared" si="508"/>
        <v>9.0008555445523317E-2</v>
      </c>
      <c r="R291" s="13">
        <f t="shared" si="509"/>
        <v>1.9172568813134758E-2</v>
      </c>
      <c r="S291" s="13">
        <f t="shared" si="510"/>
        <v>5.2122893234394063E-2</v>
      </c>
      <c r="T291" s="13">
        <f t="shared" si="511"/>
        <v>9.6865951971464678E-2</v>
      </c>
      <c r="U291" s="13">
        <f t="shared" si="512"/>
        <v>4.4706369954987314E-2</v>
      </c>
      <c r="V291" s="13">
        <f t="shared" si="513"/>
        <v>1.4533240711919596E-2</v>
      </c>
      <c r="W291" s="13">
        <f t="shared" si="514"/>
        <v>6.9960296193326971E-2</v>
      </c>
      <c r="X291" s="13">
        <f t="shared" si="515"/>
        <v>7.5290294988389406E-2</v>
      </c>
      <c r="Y291" s="13">
        <f t="shared" si="516"/>
        <v>4.0513182675600112E-2</v>
      </c>
      <c r="Z291" s="13">
        <f t="shared" si="517"/>
        <v>6.8777503820983774E-3</v>
      </c>
      <c r="AA291" s="13">
        <f t="shared" si="518"/>
        <v>1.603745726704589E-2</v>
      </c>
      <c r="AB291" s="13">
        <f t="shared" si="519"/>
        <v>1.8697976904030369E-2</v>
      </c>
      <c r="AC291" s="13">
        <f t="shared" si="520"/>
        <v>2.2793916122505922E-3</v>
      </c>
      <c r="AD291" s="13">
        <f t="shared" si="521"/>
        <v>4.0783148495425664E-2</v>
      </c>
      <c r="AE291" s="13">
        <f t="shared" si="522"/>
        <v>4.3890255585692747E-2</v>
      </c>
      <c r="AF291" s="13">
        <f t="shared" si="523"/>
        <v>2.3617040449850225E-2</v>
      </c>
      <c r="AG291" s="13">
        <f t="shared" si="524"/>
        <v>8.4721098440763507E-3</v>
      </c>
      <c r="AH291" s="13">
        <f t="shared" si="525"/>
        <v>1.8504347583582941E-3</v>
      </c>
      <c r="AI291" s="13">
        <f t="shared" si="526"/>
        <v>4.3148219568814022E-3</v>
      </c>
      <c r="AJ291" s="13">
        <f t="shared" si="527"/>
        <v>5.0306254882780798E-3</v>
      </c>
      <c r="AK291" s="13">
        <f t="shared" si="528"/>
        <v>3.9101177377593279E-3</v>
      </c>
      <c r="AL291" s="13">
        <f t="shared" si="529"/>
        <v>2.287996726945934E-4</v>
      </c>
      <c r="AM291" s="13">
        <f t="shared" si="530"/>
        <v>1.9019532983150358E-2</v>
      </c>
      <c r="AN291" s="13">
        <f t="shared" si="531"/>
        <v>2.0468556120541121E-2</v>
      </c>
      <c r="AO291" s="13">
        <f t="shared" si="532"/>
        <v>1.1013987305337748E-2</v>
      </c>
      <c r="AP291" s="13">
        <f t="shared" si="533"/>
        <v>3.9510331732812718E-3</v>
      </c>
      <c r="AQ291" s="13">
        <f t="shared" si="534"/>
        <v>1.0630116984611667E-3</v>
      </c>
      <c r="AR291" s="13">
        <f t="shared" si="535"/>
        <v>3.9828241558203641E-4</v>
      </c>
      <c r="AS291" s="13">
        <f t="shared" si="536"/>
        <v>9.2871024175843046E-4</v>
      </c>
      <c r="AT291" s="13">
        <f t="shared" si="537"/>
        <v>1.0827777971148564E-3</v>
      </c>
      <c r="AU291" s="13">
        <f t="shared" si="538"/>
        <v>8.4160283456122329E-4</v>
      </c>
      <c r="AV291" s="13">
        <f t="shared" si="539"/>
        <v>4.9060989223420962E-4</v>
      </c>
      <c r="AW291" s="13">
        <f t="shared" si="540"/>
        <v>1.5948849496543114E-5</v>
      </c>
      <c r="AX291" s="13">
        <f t="shared" si="541"/>
        <v>7.3915871350990099E-3</v>
      </c>
      <c r="AY291" s="13">
        <f t="shared" si="542"/>
        <v>7.954722980247627E-3</v>
      </c>
      <c r="AZ291" s="13">
        <f t="shared" si="543"/>
        <v>4.280380961215041E-3</v>
      </c>
      <c r="BA291" s="13">
        <f t="shared" si="544"/>
        <v>1.5354954298745301E-3</v>
      </c>
      <c r="BB291" s="13">
        <f t="shared" si="545"/>
        <v>4.1311969130715387E-4</v>
      </c>
      <c r="BC291" s="13">
        <f t="shared" si="546"/>
        <v>8.8918729955276486E-5</v>
      </c>
      <c r="BD291" s="13">
        <f t="shared" si="547"/>
        <v>7.1437663430780893E-5</v>
      </c>
      <c r="BE291" s="13">
        <f t="shared" si="548"/>
        <v>1.6657750149100541E-4</v>
      </c>
      <c r="BF291" s="13">
        <f t="shared" si="549"/>
        <v>1.9421172719256302E-4</v>
      </c>
      <c r="BG291" s="13">
        <f t="shared" si="550"/>
        <v>1.5095353870924827E-4</v>
      </c>
      <c r="BH291" s="13">
        <f t="shared" si="551"/>
        <v>8.7997920535912069E-5</v>
      </c>
      <c r="BI291" s="13">
        <f t="shared" si="552"/>
        <v>4.1038502759764805E-5</v>
      </c>
      <c r="BJ291" s="14">
        <f t="shared" si="553"/>
        <v>0.64378249454716008</v>
      </c>
      <c r="BK291" s="14">
        <f t="shared" si="554"/>
        <v>0.19331022510366327</v>
      </c>
      <c r="BL291" s="14">
        <f t="shared" si="555"/>
        <v>0.15380515699472833</v>
      </c>
      <c r="BM291" s="14">
        <f t="shared" si="556"/>
        <v>0.65163265497786083</v>
      </c>
      <c r="BN291" s="14">
        <f t="shared" si="557"/>
        <v>0.33820419791903805</v>
      </c>
    </row>
    <row r="292" spans="1:66" x14ac:dyDescent="0.25">
      <c r="A292" t="s">
        <v>346</v>
      </c>
      <c r="B292" t="s">
        <v>222</v>
      </c>
      <c r="C292" t="s">
        <v>218</v>
      </c>
      <c r="D292" s="11">
        <v>44416</v>
      </c>
      <c r="E292" s="10">
        <f>VLOOKUP(A292,home!$A$2:$E$405,3,FALSE)</f>
        <v>1.8142</v>
      </c>
      <c r="F292" s="10">
        <f>VLOOKUP(B292,home!$B$2:$E$405,3,FALSE)</f>
        <v>1.8603000000000001</v>
      </c>
      <c r="G292" s="10">
        <f>VLOOKUP(C292,away!$B$2:$E$405,4,FALSE)</f>
        <v>0.4783</v>
      </c>
      <c r="H292" s="10">
        <f>VLOOKUP(A292,away!$A$2:$E$405,3,FALSE)</f>
        <v>1.8142</v>
      </c>
      <c r="I292" s="10">
        <f>VLOOKUP(C292,away!$B$2:$E$405,3,FALSE)</f>
        <v>1.2599</v>
      </c>
      <c r="J292" s="10">
        <f>VLOOKUP(B292,home!$B$2:$E$405,4,FALSE)</f>
        <v>0.94169999999999998</v>
      </c>
      <c r="K292" s="12">
        <f t="shared" si="502"/>
        <v>1.614241579158</v>
      </c>
      <c r="L292" s="12">
        <f t="shared" si="503"/>
        <v>2.1524536531859999</v>
      </c>
      <c r="M292" s="13">
        <f t="shared" si="504"/>
        <v>2.3128371020596339E-2</v>
      </c>
      <c r="N292" s="13">
        <f t="shared" si="505"/>
        <v>3.7334778159639558E-2</v>
      </c>
      <c r="O292" s="13">
        <f t="shared" si="506"/>
        <v>4.9782746695523787E-2</v>
      </c>
      <c r="P292" s="13">
        <f t="shared" si="507"/>
        <v>8.0361379640605024E-2</v>
      </c>
      <c r="Q292" s="13">
        <f t="shared" si="508"/>
        <v>3.0133675626965093E-2</v>
      </c>
      <c r="R292" s="13">
        <f t="shared" si="509"/>
        <v>5.3577527495206743E-2</v>
      </c>
      <c r="S292" s="13">
        <f t="shared" si="510"/>
        <v>6.9805514318220921E-2</v>
      </c>
      <c r="T292" s="13">
        <f t="shared" si="511"/>
        <v>6.4861340187182925E-2</v>
      </c>
      <c r="U292" s="13">
        <f t="shared" si="512"/>
        <v>8.6487072591243691E-2</v>
      </c>
      <c r="V292" s="13">
        <f t="shared" si="513"/>
        <v>2.6949428532979908E-2</v>
      </c>
      <c r="W292" s="13">
        <f t="shared" si="514"/>
        <v>1.6214344043302353E-2</v>
      </c>
      <c r="X292" s="13">
        <f t="shared" si="515"/>
        <v>3.49006240700208E-2</v>
      </c>
      <c r="Y292" s="13">
        <f t="shared" si="516"/>
        <v>3.7560987888993765E-2</v>
      </c>
      <c r="Z292" s="13">
        <f t="shared" si="517"/>
        <v>3.8441048261910367E-2</v>
      </c>
      <c r="AA292" s="13">
        <f t="shared" si="518"/>
        <v>6.2053138450795076E-2</v>
      </c>
      <c r="AB292" s="13">
        <f t="shared" si="519"/>
        <v>5.008437810226074E-2</v>
      </c>
      <c r="AC292" s="13">
        <f t="shared" si="520"/>
        <v>5.8523718972348796E-3</v>
      </c>
      <c r="AD292" s="13">
        <f t="shared" si="521"/>
        <v>6.5434670833678784E-3</v>
      </c>
      <c r="AE292" s="13">
        <f t="shared" si="522"/>
        <v>1.4084509628097524E-2</v>
      </c>
      <c r="AF292" s="13">
        <f t="shared" si="523"/>
        <v>1.5158127101165958E-2</v>
      </c>
      <c r="AG292" s="13">
        <f t="shared" si="524"/>
        <v>1.0875722018120792E-2</v>
      </c>
      <c r="AH292" s="13">
        <f t="shared" si="525"/>
        <v>2.0685643690912078E-2</v>
      </c>
      <c r="AI292" s="13">
        <f t="shared" si="526"/>
        <v>3.339162613751763E-2</v>
      </c>
      <c r="AJ292" s="13">
        <f t="shared" si="527"/>
        <v>2.6951075653440012E-2</v>
      </c>
      <c r="AK292" s="13">
        <f t="shared" si="528"/>
        <v>1.4501848974271907E-2</v>
      </c>
      <c r="AL292" s="13">
        <f t="shared" si="529"/>
        <v>8.133814169841581E-4</v>
      </c>
      <c r="AM292" s="13">
        <f t="shared" si="530"/>
        <v>2.1125473275648292E-3</v>
      </c>
      <c r="AN292" s="13">
        <f t="shared" si="531"/>
        <v>4.547160212745237E-3</v>
      </c>
      <c r="AO292" s="13">
        <f t="shared" si="532"/>
        <v>4.8937758057727588E-3</v>
      </c>
      <c r="AP292" s="13">
        <f t="shared" si="533"/>
        <v>3.5112085370029443E-3</v>
      </c>
      <c r="AQ292" s="13">
        <f t="shared" si="534"/>
        <v>1.8894284106424648E-3</v>
      </c>
      <c r="AR292" s="13">
        <f t="shared" si="535"/>
        <v>8.9049778662015251E-3</v>
      </c>
      <c r="AS292" s="13">
        <f t="shared" si="536"/>
        <v>1.4374785533104187E-2</v>
      </c>
      <c r="AT292" s="13">
        <f t="shared" si="537"/>
        <v>1.1602188249507841E-2</v>
      </c>
      <c r="AU292" s="13">
        <f t="shared" si="538"/>
        <v>6.2429115605246426E-3</v>
      </c>
      <c r="AV292" s="13">
        <f t="shared" si="539"/>
        <v>2.5193918540012592E-3</v>
      </c>
      <c r="AW292" s="13">
        <f t="shared" si="540"/>
        <v>7.8504415378782036E-5</v>
      </c>
      <c r="AX292" s="13">
        <f t="shared" si="541"/>
        <v>5.6836028901571063E-4</v>
      </c>
      <c r="AY292" s="13">
        <f t="shared" si="542"/>
        <v>1.2233691804177168E-3</v>
      </c>
      <c r="AZ292" s="13">
        <f t="shared" si="543"/>
        <v>1.316622730792639E-3</v>
      </c>
      <c r="BA292" s="13">
        <f t="shared" si="544"/>
        <v>9.4465646892078099E-4</v>
      </c>
      <c r="BB292" s="13">
        <f t="shared" si="545"/>
        <v>5.0833231688358058E-4</v>
      </c>
      <c r="BC292" s="13">
        <f t="shared" si="546"/>
        <v>2.1883235050171323E-4</v>
      </c>
      <c r="BD292" s="13">
        <f t="shared" si="547"/>
        <v>3.1945920232743265E-3</v>
      </c>
      <c r="BE292" s="13">
        <f t="shared" si="548"/>
        <v>5.1568432724158984E-3</v>
      </c>
      <c r="BF292" s="13">
        <f t="shared" si="549"/>
        <v>4.1621954137674756E-3</v>
      </c>
      <c r="BG292" s="13">
        <f t="shared" si="550"/>
        <v>2.2395962991613979E-3</v>
      </c>
      <c r="BH292" s="13">
        <f t="shared" si="551"/>
        <v>9.0381236665867731E-4</v>
      </c>
      <c r="BI292" s="13">
        <f t="shared" si="552"/>
        <v>2.9179430040352622E-4</v>
      </c>
      <c r="BJ292" s="14">
        <f t="shared" si="553"/>
        <v>0.28940186943711704</v>
      </c>
      <c r="BK292" s="14">
        <f t="shared" si="554"/>
        <v>0.20813381600703895</v>
      </c>
      <c r="BL292" s="14">
        <f t="shared" si="555"/>
        <v>0.45710814653019238</v>
      </c>
      <c r="BM292" s="14">
        <f t="shared" si="556"/>
        <v>0.71762153683268359</v>
      </c>
      <c r="BN292" s="14">
        <f t="shared" si="557"/>
        <v>0.27431847863853653</v>
      </c>
    </row>
    <row r="293" spans="1:66" x14ac:dyDescent="0.25">
      <c r="A293" t="s">
        <v>346</v>
      </c>
      <c r="B293" t="s">
        <v>225</v>
      </c>
      <c r="C293" t="s">
        <v>220</v>
      </c>
      <c r="D293" s="11">
        <v>44416</v>
      </c>
      <c r="E293" s="10">
        <f>VLOOKUP(A293,home!$A$2:$E$405,3,FALSE)</f>
        <v>1.8142</v>
      </c>
      <c r="F293" s="10">
        <f>VLOOKUP(B293,home!$B$2:$E$405,3,FALSE)</f>
        <v>0.68899999999999995</v>
      </c>
      <c r="G293" s="10">
        <f>VLOOKUP(C293,away!$B$2:$E$405,4,FALSE)</f>
        <v>0.71750000000000003</v>
      </c>
      <c r="H293" s="10">
        <f>VLOOKUP(A293,away!$A$2:$E$405,3,FALSE)</f>
        <v>1.8142</v>
      </c>
      <c r="I293" s="10">
        <f>VLOOKUP(C293,away!$B$2:$E$405,3,FALSE)</f>
        <v>0.86619999999999997</v>
      </c>
      <c r="J293" s="10">
        <f>VLOOKUP(B293,home!$B$2:$E$405,4,FALSE)</f>
        <v>1.0463</v>
      </c>
      <c r="K293" s="12">
        <f t="shared" si="502"/>
        <v>0.89686337649999992</v>
      </c>
      <c r="L293" s="12">
        <f t="shared" si="503"/>
        <v>1.644218639852</v>
      </c>
      <c r="M293" s="13">
        <f t="shared" si="504"/>
        <v>7.8781111206620402E-2</v>
      </c>
      <c r="N293" s="13">
        <f t="shared" si="505"/>
        <v>7.0655893401191563E-2</v>
      </c>
      <c r="O293" s="13">
        <f t="shared" si="506"/>
        <v>0.12953337151417854</v>
      </c>
      <c r="P293" s="13">
        <f t="shared" si="507"/>
        <v>0.11617373694563508</v>
      </c>
      <c r="Q293" s="13">
        <f t="shared" si="508"/>
        <v>3.1684341562708357E-2</v>
      </c>
      <c r="R293" s="13">
        <f t="shared" si="509"/>
        <v>0.10649059196324323</v>
      </c>
      <c r="S293" s="13">
        <f t="shared" si="510"/>
        <v>4.2828594790052438E-2</v>
      </c>
      <c r="T293" s="13">
        <f t="shared" si="511"/>
        <v>5.2095984988842527E-2</v>
      </c>
      <c r="U293" s="13">
        <f t="shared" si="512"/>
        <v>9.5507511873638082E-2</v>
      </c>
      <c r="V293" s="13">
        <f t="shared" si="513"/>
        <v>7.0174151994396488E-3</v>
      </c>
      <c r="W293" s="13">
        <f t="shared" si="514"/>
        <v>9.4721751853699687E-3</v>
      </c>
      <c r="X293" s="13">
        <f t="shared" si="515"/>
        <v>1.5574326999728874E-2</v>
      </c>
      <c r="Y293" s="13">
        <f t="shared" si="516"/>
        <v>1.2803799378052245E-2</v>
      </c>
      <c r="Z293" s="13">
        <f t="shared" si="517"/>
        <v>5.8364605424946044E-2</v>
      </c>
      <c r="AA293" s="13">
        <f t="shared" si="518"/>
        <v>5.2345077089507322E-2</v>
      </c>
      <c r="AB293" s="13">
        <f t="shared" si="519"/>
        <v>2.3473191290824157E-2</v>
      </c>
      <c r="AC293" s="13">
        <f t="shared" si="520"/>
        <v>6.4675984424732776E-4</v>
      </c>
      <c r="AD293" s="13">
        <f t="shared" si="521"/>
        <v>2.1238117548876057E-3</v>
      </c>
      <c r="AE293" s="13">
        <f t="shared" si="522"/>
        <v>3.492010874922988E-3</v>
      </c>
      <c r="AF293" s="13">
        <f t="shared" si="523"/>
        <v>2.8708146855571342E-3</v>
      </c>
      <c r="AG293" s="13">
        <f t="shared" si="524"/>
        <v>1.5734156725179661E-3</v>
      </c>
      <c r="AH293" s="13">
        <f t="shared" si="525"/>
        <v>2.3991043036825869E-2</v>
      </c>
      <c r="AI293" s="13">
        <f t="shared" si="526"/>
        <v>2.1516687863764462E-2</v>
      </c>
      <c r="AJ293" s="13">
        <f t="shared" si="527"/>
        <v>9.6487646642961812E-3</v>
      </c>
      <c r="AK293" s="13">
        <f t="shared" si="528"/>
        <v>2.8845412186248539E-3</v>
      </c>
      <c r="AL293" s="13">
        <f t="shared" si="529"/>
        <v>3.8149504043184812E-5</v>
      </c>
      <c r="AM293" s="13">
        <f t="shared" si="530"/>
        <v>3.809537963077777E-4</v>
      </c>
      <c r="AN293" s="13">
        <f t="shared" si="531"/>
        <v>6.2637133281163006E-4</v>
      </c>
      <c r="AO293" s="13">
        <f t="shared" si="532"/>
        <v>5.1494571043891142E-4</v>
      </c>
      <c r="AP293" s="13">
        <f t="shared" si="533"/>
        <v>2.8222777853849628E-4</v>
      </c>
      <c r="AQ293" s="13">
        <f t="shared" si="534"/>
        <v>1.1601104353925452E-4</v>
      </c>
      <c r="AR293" s="13">
        <f t="shared" si="535"/>
        <v>7.8893040301281185E-3</v>
      </c>
      <c r="AS293" s="13">
        <f t="shared" si="536"/>
        <v>7.0756278506957622E-3</v>
      </c>
      <c r="AT293" s="13">
        <f t="shared" si="537"/>
        <v>3.1729357425162186E-3</v>
      </c>
      <c r="AU293" s="13">
        <f t="shared" si="538"/>
        <v>9.4856328781687681E-4</v>
      </c>
      <c r="AV293" s="13">
        <f t="shared" si="539"/>
        <v>2.1268291828384635E-4</v>
      </c>
      <c r="AW293" s="13">
        <f t="shared" si="540"/>
        <v>1.5626879123402204E-6</v>
      </c>
      <c r="AX293" s="13">
        <f t="shared" si="541"/>
        <v>5.6943918007847758E-5</v>
      </c>
      <c r="AY293" s="13">
        <f t="shared" si="542"/>
        <v>9.3628251414707242E-5</v>
      </c>
      <c r="AZ293" s="13">
        <f t="shared" si="543"/>
        <v>7.6972658096405517E-5</v>
      </c>
      <c r="BA293" s="13">
        <f t="shared" si="544"/>
        <v>4.2186626400354979E-5</v>
      </c>
      <c r="BB293" s="13">
        <f t="shared" si="545"/>
        <v>1.7341009369984039E-5</v>
      </c>
      <c r="BC293" s="13">
        <f t="shared" si="546"/>
        <v>5.7024821679951843E-6</v>
      </c>
      <c r="BD293" s="13">
        <f t="shared" si="547"/>
        <v>2.1619567902993585E-3</v>
      </c>
      <c r="BE293" s="13">
        <f t="shared" si="548"/>
        <v>1.9389798667949851E-3</v>
      </c>
      <c r="BF293" s="13">
        <f t="shared" si="549"/>
        <v>8.6950001514963507E-4</v>
      </c>
      <c r="BG293" s="13">
        <f t="shared" si="550"/>
        <v>2.5994090648463427E-4</v>
      </c>
      <c r="BH293" s="13">
        <f t="shared" si="551"/>
        <v>5.8282869770069961E-5</v>
      </c>
      <c r="BI293" s="13">
        <f t="shared" si="552"/>
        <v>1.0454354274818945E-5</v>
      </c>
      <c r="BJ293" s="14">
        <f t="shared" si="553"/>
        <v>0.2045598591108726</v>
      </c>
      <c r="BK293" s="14">
        <f t="shared" si="554"/>
        <v>0.24557939574145282</v>
      </c>
      <c r="BL293" s="14">
        <f t="shared" si="555"/>
        <v>0.48998900914711702</v>
      </c>
      <c r="BM293" s="14">
        <f t="shared" si="556"/>
        <v>0.46508175726730899</v>
      </c>
      <c r="BN293" s="14">
        <f t="shared" si="557"/>
        <v>0.5333190465935771</v>
      </c>
    </row>
    <row r="294" spans="1:66" x14ac:dyDescent="0.25">
      <c r="A294" t="s">
        <v>346</v>
      </c>
      <c r="B294" t="s">
        <v>231</v>
      </c>
      <c r="C294" t="s">
        <v>219</v>
      </c>
      <c r="D294" s="11">
        <v>44416</v>
      </c>
      <c r="E294" s="10">
        <f>VLOOKUP(A294,home!$A$2:$E$405,3,FALSE)</f>
        <v>1.8142</v>
      </c>
      <c r="F294" s="10">
        <f>VLOOKUP(B294,home!$B$2:$E$405,3,FALSE)</f>
        <v>1.2599</v>
      </c>
      <c r="G294" s="10">
        <f>VLOOKUP(C294,away!$B$2:$E$405,4,FALSE)</f>
        <v>0.59789999999999999</v>
      </c>
      <c r="H294" s="10">
        <f>VLOOKUP(A294,away!$A$2:$E$405,3,FALSE)</f>
        <v>1.8142</v>
      </c>
      <c r="I294" s="10">
        <f>VLOOKUP(C294,away!$B$2:$E$405,3,FALSE)</f>
        <v>0.78739999999999999</v>
      </c>
      <c r="J294" s="10">
        <f>VLOOKUP(B294,home!$B$2:$E$405,4,FALSE)</f>
        <v>1.1958</v>
      </c>
      <c r="K294" s="12">
        <f t="shared" si="502"/>
        <v>1.366626355782</v>
      </c>
      <c r="L294" s="12">
        <f t="shared" si="503"/>
        <v>1.7082015914639999</v>
      </c>
      <c r="M294" s="13">
        <f t="shared" si="504"/>
        <v>4.619757611814479E-2</v>
      </c>
      <c r="N294" s="13">
        <f t="shared" si="505"/>
        <v>6.3134825096301778E-2</v>
      </c>
      <c r="O294" s="13">
        <f t="shared" si="506"/>
        <v>7.8914773046794215E-2</v>
      </c>
      <c r="P294" s="13">
        <f t="shared" si="507"/>
        <v>0.10784700870630398</v>
      </c>
      <c r="Q294" s="13">
        <f t="shared" si="508"/>
        <v>4.3140857972146424E-2</v>
      </c>
      <c r="R294" s="13">
        <f t="shared" si="509"/>
        <v>6.7401170454277126E-2</v>
      </c>
      <c r="S294" s="13">
        <f t="shared" si="510"/>
        <v>6.2941491005679431E-2</v>
      </c>
      <c r="T294" s="13">
        <f t="shared" si="511"/>
        <v>7.3693282245142919E-2</v>
      </c>
      <c r="U294" s="13">
        <f t="shared" si="512"/>
        <v>9.2112215953370158E-2</v>
      </c>
      <c r="V294" s="13">
        <f t="shared" si="513"/>
        <v>1.6326136801630819E-2</v>
      </c>
      <c r="W294" s="13">
        <f t="shared" si="514"/>
        <v>1.9652477838594435E-2</v>
      </c>
      <c r="X294" s="13">
        <f t="shared" si="515"/>
        <v>3.3570393920098009E-2</v>
      </c>
      <c r="Y294" s="13">
        <f t="shared" si="516"/>
        <v>2.8672500160192405E-2</v>
      </c>
      <c r="Z294" s="13">
        <f t="shared" si="517"/>
        <v>3.8378262212177501E-2</v>
      </c>
      <c r="AA294" s="13">
        <f t="shared" si="518"/>
        <v>5.2448744628274181E-2</v>
      </c>
      <c r="AB294" s="13">
        <f t="shared" si="519"/>
        <v>3.5838918368339551E-2</v>
      </c>
      <c r="AC294" s="13">
        <f t="shared" si="520"/>
        <v>2.3820581696793789E-3</v>
      </c>
      <c r="AD294" s="13">
        <f t="shared" si="521"/>
        <v>6.714398542661211E-3</v>
      </c>
      <c r="AE294" s="13">
        <f t="shared" si="522"/>
        <v>1.1469546276297442E-2</v>
      </c>
      <c r="AF294" s="13">
        <f t="shared" si="523"/>
        <v>9.7961486012706437E-3</v>
      </c>
      <c r="AG294" s="13">
        <f t="shared" si="524"/>
        <v>5.5779322103027837E-3</v>
      </c>
      <c r="AH294" s="13">
        <f t="shared" si="525"/>
        <v>1.6389452147116068E-2</v>
      </c>
      <c r="AI294" s="13">
        <f t="shared" si="526"/>
        <v>2.2398257261076707E-2</v>
      </c>
      <c r="AJ294" s="13">
        <f t="shared" si="527"/>
        <v>1.5305024348286492E-2</v>
      </c>
      <c r="AK294" s="13">
        <f t="shared" si="528"/>
        <v>6.9720832167511826E-3</v>
      </c>
      <c r="AL294" s="13">
        <f t="shared" si="529"/>
        <v>2.2243404935994794E-4</v>
      </c>
      <c r="AM294" s="13">
        <f t="shared" si="530"/>
        <v>1.8352148023250111E-3</v>
      </c>
      <c r="AN294" s="13">
        <f t="shared" si="531"/>
        <v>3.1349168460098739E-3</v>
      </c>
      <c r="AO294" s="13">
        <f t="shared" si="532"/>
        <v>2.6775349727306851E-3</v>
      </c>
      <c r="AP294" s="13">
        <f t="shared" si="533"/>
        <v>1.5245898338730247E-3</v>
      </c>
      <c r="AQ294" s="13">
        <f t="shared" si="534"/>
        <v>6.5107669513793365E-4</v>
      </c>
      <c r="AR294" s="13">
        <f t="shared" si="535"/>
        <v>5.599297648185347E-3</v>
      </c>
      <c r="AS294" s="13">
        <f t="shared" si="536"/>
        <v>7.6521477398782635E-3</v>
      </c>
      <c r="AT294" s="13">
        <f t="shared" si="537"/>
        <v>5.2288133898276499E-3</v>
      </c>
      <c r="AU294" s="13">
        <f t="shared" si="538"/>
        <v>2.3819447293347623E-3</v>
      </c>
      <c r="AV294" s="13">
        <f t="shared" si="539"/>
        <v>8.1380711128122756E-4</v>
      </c>
      <c r="AW294" s="13">
        <f t="shared" si="540"/>
        <v>1.4424065354852836E-5</v>
      </c>
      <c r="AX294" s="13">
        <f t="shared" si="541"/>
        <v>4.1800881956310205E-4</v>
      </c>
      <c r="AY294" s="13">
        <f t="shared" si="542"/>
        <v>7.1404333082367892E-4</v>
      </c>
      <c r="AZ294" s="13">
        <f t="shared" si="543"/>
        <v>6.0986497704363187E-4</v>
      </c>
      <c r="BA294" s="13">
        <f t="shared" si="544"/>
        <v>3.4725744145469594E-4</v>
      </c>
      <c r="BB294" s="13">
        <f t="shared" si="545"/>
        <v>1.4829642853515703E-4</v>
      </c>
      <c r="BC294" s="13">
        <f t="shared" si="546"/>
        <v>5.0664039046436502E-5</v>
      </c>
      <c r="BD294" s="13">
        <f t="shared" si="547"/>
        <v>1.5941215256184726E-3</v>
      </c>
      <c r="BE294" s="13">
        <f t="shared" si="548"/>
        <v>2.1785684912296157E-3</v>
      </c>
      <c r="BF294" s="13">
        <f t="shared" si="549"/>
        <v>1.4886445589953098E-3</v>
      </c>
      <c r="BG294" s="13">
        <f t="shared" si="550"/>
        <v>6.7814029623815416E-4</v>
      </c>
      <c r="BH294" s="13">
        <f t="shared" si="551"/>
        <v>2.3169110043921875E-4</v>
      </c>
      <c r="BI294" s="13">
        <f t="shared" si="552"/>
        <v>6.3327032852074128E-5</v>
      </c>
      <c r="BJ294" s="14">
        <f t="shared" si="553"/>
        <v>0.30753383104955129</v>
      </c>
      <c r="BK294" s="14">
        <f t="shared" si="554"/>
        <v>0.236630748181622</v>
      </c>
      <c r="BL294" s="14">
        <f t="shared" si="555"/>
        <v>0.41569114304816585</v>
      </c>
      <c r="BM294" s="14">
        <f t="shared" si="556"/>
        <v>0.59089815383207933</v>
      </c>
      <c r="BN294" s="14">
        <f t="shared" si="557"/>
        <v>0.40663621139396827</v>
      </c>
    </row>
    <row r="295" spans="1:66" s="15" customFormat="1" x14ac:dyDescent="0.25">
      <c r="A295" t="s">
        <v>346</v>
      </c>
      <c r="B295" t="s">
        <v>227</v>
      </c>
      <c r="C295" t="s">
        <v>226</v>
      </c>
      <c r="D295" s="11">
        <v>44416</v>
      </c>
      <c r="E295" s="10">
        <f>VLOOKUP(A295,home!$A$2:$E$405,3,FALSE)</f>
        <v>1.8142</v>
      </c>
      <c r="F295" s="10">
        <f>VLOOKUP(B295,home!$B$2:$E$405,3,FALSE)</f>
        <v>0.7087</v>
      </c>
      <c r="G295" s="10">
        <f>VLOOKUP(C295,away!$B$2:$E$405,4,FALSE)</f>
        <v>0.71750000000000003</v>
      </c>
      <c r="H295" s="10">
        <f>VLOOKUP(A295,away!$A$2:$E$405,3,FALSE)</f>
        <v>1.8142</v>
      </c>
      <c r="I295" s="10">
        <f>VLOOKUP(C295,away!$B$2:$E$405,3,FALSE)</f>
        <v>0.39369999999999999</v>
      </c>
      <c r="J295" s="10">
        <f>VLOOKUP(B295,home!$B$2:$E$405,4,FALSE)</f>
        <v>1.5545</v>
      </c>
      <c r="K295" s="12">
        <f t="shared" si="502"/>
        <v>0.92250663995000004</v>
      </c>
      <c r="L295" s="12">
        <f t="shared" si="503"/>
        <v>1.1103024644299999</v>
      </c>
      <c r="M295" s="13">
        <f t="shared" si="504"/>
        <v>0.13096710366463626</v>
      </c>
      <c r="N295" s="13">
        <f t="shared" si="505"/>
        <v>0.12081802274564696</v>
      </c>
      <c r="O295" s="13">
        <f t="shared" si="506"/>
        <v>0.14541309795810495</v>
      </c>
      <c r="P295" s="13">
        <f t="shared" si="507"/>
        <v>0.13414454840205162</v>
      </c>
      <c r="Q295" s="13">
        <f t="shared" si="508"/>
        <v>5.5727714104244722E-2</v>
      </c>
      <c r="R295" s="13">
        <f t="shared" si="509"/>
        <v>8.0726260511642473E-2</v>
      </c>
      <c r="S295" s="13">
        <f t="shared" si="510"/>
        <v>3.4349770595960186E-2</v>
      </c>
      <c r="T295" s="13">
        <f t="shared" si="511"/>
        <v>6.1874618306993388E-2</v>
      </c>
      <c r="U295" s="13">
        <f t="shared" si="512"/>
        <v>7.4470511340323675E-2</v>
      </c>
      <c r="V295" s="13">
        <f t="shared" si="513"/>
        <v>3.9092382195186799E-3</v>
      </c>
      <c r="W295" s="13">
        <f t="shared" si="514"/>
        <v>1.7136395430133677E-2</v>
      </c>
      <c r="X295" s="13">
        <f t="shared" si="515"/>
        <v>1.9026582077524411E-2</v>
      </c>
      <c r="Y295" s="13">
        <f t="shared" si="516"/>
        <v>1.0562630485177514E-2</v>
      </c>
      <c r="Z295" s="13">
        <f t="shared" si="517"/>
        <v>2.9876855330098276E-2</v>
      </c>
      <c r="AA295" s="13">
        <f t="shared" si="518"/>
        <v>2.756159742284121E-2</v>
      </c>
      <c r="AB295" s="13">
        <f t="shared" si="519"/>
        <v>1.2712878315099912E-2</v>
      </c>
      <c r="AC295" s="13">
        <f t="shared" si="520"/>
        <v>2.5025511219987196E-4</v>
      </c>
      <c r="AD295" s="13">
        <f t="shared" si="521"/>
        <v>3.952109642276787E-3</v>
      </c>
      <c r="AE295" s="13">
        <f t="shared" si="522"/>
        <v>4.3880370755174829E-3</v>
      </c>
      <c r="AF295" s="13">
        <f t="shared" si="523"/>
        <v>2.4360241894786361E-3</v>
      </c>
      <c r="AG295" s="13">
        <f t="shared" si="524"/>
        <v>9.0157455366307419E-4</v>
      </c>
      <c r="AH295" s="13">
        <f t="shared" si="525"/>
        <v>8.2930865256066674E-3</v>
      </c>
      <c r="AI295" s="13">
        <f t="shared" si="526"/>
        <v>7.6504273855520274E-3</v>
      </c>
      <c r="AJ295" s="13">
        <f t="shared" si="527"/>
        <v>3.5287850308135323E-3</v>
      </c>
      <c r="AK295" s="13">
        <f t="shared" si="528"/>
        <v>1.0851092072938831E-3</v>
      </c>
      <c r="AL295" s="13">
        <f t="shared" si="529"/>
        <v>1.0253066021012193E-5</v>
      </c>
      <c r="AM295" s="13">
        <f t="shared" si="530"/>
        <v>7.2916947736215154E-4</v>
      </c>
      <c r="AN295" s="13">
        <f t="shared" si="531"/>
        <v>8.0959866770233192E-4</v>
      </c>
      <c r="AO295" s="13">
        <f t="shared" si="532"/>
        <v>4.4944969797457201E-4</v>
      </c>
      <c r="AP295" s="13">
        <f t="shared" si="533"/>
        <v>1.6634170243282881E-4</v>
      </c>
      <c r="AQ295" s="13">
        <f t="shared" si="534"/>
        <v>4.6172400537162856E-5</v>
      </c>
      <c r="AR295" s="13">
        <f t="shared" si="535"/>
        <v>1.8415668814224617E-3</v>
      </c>
      <c r="AS295" s="13">
        <f t="shared" si="536"/>
        <v>1.6988576760242353E-3</v>
      </c>
      <c r="AT295" s="13">
        <f t="shared" si="537"/>
        <v>7.8360374323119156E-4</v>
      </c>
      <c r="AU295" s="13">
        <f t="shared" si="538"/>
        <v>2.4095988540681637E-4</v>
      </c>
      <c r="AV295" s="13">
        <f t="shared" si="539"/>
        <v>5.5571773562344789E-5</v>
      </c>
      <c r="AW295" s="13">
        <f t="shared" si="540"/>
        <v>2.9171721427233552E-7</v>
      </c>
      <c r="AX295" s="13">
        <f t="shared" si="541"/>
        <v>1.1211061408590928E-4</v>
      </c>
      <c r="AY295" s="13">
        <f t="shared" si="542"/>
        <v>1.2447669110834573E-4</v>
      </c>
      <c r="AZ295" s="13">
        <f t="shared" si="543"/>
        <v>6.9103388450844088E-5</v>
      </c>
      <c r="BA295" s="13">
        <f t="shared" si="544"/>
        <v>2.5575220832478594E-5</v>
      </c>
      <c r="BB295" s="13">
        <f t="shared" si="545"/>
        <v>7.0990576796606101E-6</v>
      </c>
      <c r="BC295" s="13">
        <f t="shared" si="546"/>
        <v>1.5764202473715782E-6</v>
      </c>
      <c r="BD295" s="13">
        <f t="shared" si="547"/>
        <v>3.4078270780933808E-4</v>
      </c>
      <c r="BE295" s="13">
        <f t="shared" si="548"/>
        <v>3.1437431073425508E-4</v>
      </c>
      <c r="BF295" s="13">
        <f t="shared" si="549"/>
        <v>1.4500619454102745E-4</v>
      </c>
      <c r="BG295" s="13">
        <f t="shared" si="550"/>
        <v>4.4589725765993097E-5</v>
      </c>
      <c r="BH295" s="13">
        <f t="shared" si="551"/>
        <v>1.0283579523169554E-5</v>
      </c>
      <c r="BI295" s="13">
        <f t="shared" si="552"/>
        <v>1.8973340785155551E-6</v>
      </c>
      <c r="BJ295" s="14">
        <f t="shared" si="553"/>
        <v>0.29936438194907022</v>
      </c>
      <c r="BK295" s="14">
        <f t="shared" si="554"/>
        <v>0.30375564575149594</v>
      </c>
      <c r="BL295" s="14">
        <f t="shared" si="555"/>
        <v>0.36691924750937777</v>
      </c>
      <c r="BM295" s="14">
        <f t="shared" si="556"/>
        <v>0.33199519817982126</v>
      </c>
      <c r="BN295" s="14">
        <f t="shared" si="557"/>
        <v>0.66779674738632688</v>
      </c>
    </row>
    <row r="296" spans="1:66" s="10" customFormat="1" x14ac:dyDescent="0.25">
      <c r="A296" t="s">
        <v>347</v>
      </c>
      <c r="B296" t="s">
        <v>239</v>
      </c>
      <c r="C296" t="s">
        <v>238</v>
      </c>
      <c r="D296" s="11">
        <v>44416</v>
      </c>
      <c r="E296" s="10">
        <f>VLOOKUP(A296,home!$A$2:$E$405,3,FALSE)</f>
        <v>1.3846000000000001</v>
      </c>
      <c r="F296" s="10">
        <f>VLOOKUP(B296,home!$B$2:$E$405,3,FALSE)</f>
        <v>1.0832999999999999</v>
      </c>
      <c r="G296" s="10">
        <f>VLOOKUP(C296,away!$B$2:$E$405,4,FALSE)</f>
        <v>2.8887999999999998</v>
      </c>
      <c r="H296" s="10">
        <f>VLOOKUP(A296,away!$A$2:$E$405,3,FALSE)</f>
        <v>1.3846000000000001</v>
      </c>
      <c r="I296" s="10">
        <f>VLOOKUP(C296,away!$B$2:$E$405,3,FALSE)</f>
        <v>1.4444999999999999</v>
      </c>
      <c r="J296" s="10">
        <f>VLOOKUP(B296,home!$B$2:$E$405,4,FALSE)</f>
        <v>0</v>
      </c>
      <c r="K296" s="12">
        <f t="shared" si="502"/>
        <v>4.3330185255839995</v>
      </c>
      <c r="L296" s="12">
        <f t="shared" si="503"/>
        <v>0</v>
      </c>
      <c r="M296" s="13">
        <f t="shared" si="504"/>
        <v>1.3127860838822229E-2</v>
      </c>
      <c r="N296" s="13">
        <f t="shared" si="505"/>
        <v>5.6883264215905421E-2</v>
      </c>
      <c r="O296" s="13">
        <f t="shared" si="506"/>
        <v>0</v>
      </c>
      <c r="P296" s="13">
        <f t="shared" si="507"/>
        <v>0</v>
      </c>
      <c r="Q296" s="13">
        <f t="shared" si="508"/>
        <v>0.12323811882160381</v>
      </c>
      <c r="R296" s="13">
        <f t="shared" si="509"/>
        <v>0</v>
      </c>
      <c r="S296" s="13">
        <f t="shared" si="510"/>
        <v>0</v>
      </c>
      <c r="T296" s="13">
        <f t="shared" si="511"/>
        <v>0</v>
      </c>
      <c r="U296" s="13">
        <f t="shared" si="512"/>
        <v>0</v>
      </c>
      <c r="V296" s="13">
        <f t="shared" si="513"/>
        <v>0</v>
      </c>
      <c r="W296" s="13">
        <f t="shared" si="514"/>
        <v>0.17799768397071047</v>
      </c>
      <c r="X296" s="13">
        <f t="shared" si="515"/>
        <v>0</v>
      </c>
      <c r="Y296" s="13">
        <f t="shared" si="516"/>
        <v>0</v>
      </c>
      <c r="Z296" s="13">
        <f t="shared" si="517"/>
        <v>0</v>
      </c>
      <c r="AA296" s="13">
        <f t="shared" si="518"/>
        <v>0</v>
      </c>
      <c r="AB296" s="13">
        <f t="shared" si="519"/>
        <v>0</v>
      </c>
      <c r="AC296" s="13">
        <f t="shared" si="520"/>
        <v>0</v>
      </c>
      <c r="AD296" s="13">
        <f t="shared" si="521"/>
        <v>0.19281681553903365</v>
      </c>
      <c r="AE296" s="13">
        <f t="shared" si="522"/>
        <v>0</v>
      </c>
      <c r="AF296" s="13">
        <f t="shared" si="523"/>
        <v>0</v>
      </c>
      <c r="AG296" s="13">
        <f t="shared" si="524"/>
        <v>0</v>
      </c>
      <c r="AH296" s="13">
        <f t="shared" si="525"/>
        <v>0</v>
      </c>
      <c r="AI296" s="13">
        <f t="shared" si="526"/>
        <v>0</v>
      </c>
      <c r="AJ296" s="13">
        <f t="shared" si="527"/>
        <v>0</v>
      </c>
      <c r="AK296" s="13">
        <f t="shared" si="528"/>
        <v>0</v>
      </c>
      <c r="AL296" s="13">
        <f t="shared" si="529"/>
        <v>0</v>
      </c>
      <c r="AM296" s="13">
        <f t="shared" si="530"/>
        <v>0.16709576675494911</v>
      </c>
      <c r="AN296" s="13">
        <f t="shared" si="531"/>
        <v>0</v>
      </c>
      <c r="AO296" s="13">
        <f t="shared" si="532"/>
        <v>0</v>
      </c>
      <c r="AP296" s="13">
        <f t="shared" si="533"/>
        <v>0</v>
      </c>
      <c r="AQ296" s="13">
        <f t="shared" si="534"/>
        <v>0</v>
      </c>
      <c r="AR296" s="13">
        <f t="shared" si="535"/>
        <v>0</v>
      </c>
      <c r="AS296" s="13">
        <f t="shared" si="536"/>
        <v>0</v>
      </c>
      <c r="AT296" s="13">
        <f t="shared" si="537"/>
        <v>0</v>
      </c>
      <c r="AU296" s="13">
        <f t="shared" si="538"/>
        <v>0</v>
      </c>
      <c r="AV296" s="13">
        <f t="shared" si="539"/>
        <v>0</v>
      </c>
      <c r="AW296" s="13">
        <f t="shared" si="540"/>
        <v>0</v>
      </c>
      <c r="AX296" s="13">
        <f t="shared" si="541"/>
        <v>0.12067150881597626</v>
      </c>
      <c r="AY296" s="13">
        <f t="shared" si="542"/>
        <v>0</v>
      </c>
      <c r="AZ296" s="13">
        <f t="shared" si="543"/>
        <v>0</v>
      </c>
      <c r="BA296" s="13">
        <f t="shared" si="544"/>
        <v>0</v>
      </c>
      <c r="BB296" s="13">
        <f t="shared" si="545"/>
        <v>0</v>
      </c>
      <c r="BC296" s="13">
        <f t="shared" si="546"/>
        <v>0</v>
      </c>
      <c r="BD296" s="13">
        <f t="shared" si="547"/>
        <v>0</v>
      </c>
      <c r="BE296" s="13">
        <f t="shared" si="548"/>
        <v>0</v>
      </c>
      <c r="BF296" s="13">
        <f t="shared" si="549"/>
        <v>0</v>
      </c>
      <c r="BG296" s="13">
        <f t="shared" si="550"/>
        <v>0</v>
      </c>
      <c r="BH296" s="13">
        <f t="shared" si="551"/>
        <v>0</v>
      </c>
      <c r="BI296" s="13">
        <f t="shared" si="552"/>
        <v>0</v>
      </c>
      <c r="BJ296" s="14">
        <f t="shared" si="553"/>
        <v>0.83870315811817864</v>
      </c>
      <c r="BK296" s="14">
        <f t="shared" si="554"/>
        <v>1.3127860838822229E-2</v>
      </c>
      <c r="BL296" s="14">
        <f t="shared" si="555"/>
        <v>0</v>
      </c>
      <c r="BM296" s="14">
        <f t="shared" si="556"/>
        <v>0.6585817750806694</v>
      </c>
      <c r="BN296" s="14">
        <f t="shared" si="557"/>
        <v>0.19324924387633147</v>
      </c>
    </row>
    <row r="297" spans="1:66" x14ac:dyDescent="0.25">
      <c r="A297" t="s">
        <v>347</v>
      </c>
      <c r="B297" t="s">
        <v>244</v>
      </c>
      <c r="C297" t="s">
        <v>240</v>
      </c>
      <c r="D297" s="11">
        <v>44416</v>
      </c>
      <c r="E297" s="10">
        <f>VLOOKUP(A297,home!$A$2:$E$405,3,FALSE)</f>
        <v>1.3846000000000001</v>
      </c>
      <c r="F297" s="10">
        <f>VLOOKUP(B297,home!$B$2:$E$405,3,FALSE)</f>
        <v>1.4444999999999999</v>
      </c>
      <c r="G297" s="10" t="e">
        <f>VLOOKUP(C297,away!$B$2:$E$405,4,FALSE)</f>
        <v>#N/A</v>
      </c>
      <c r="H297" s="10">
        <f>VLOOKUP(A297,away!$A$2:$E$405,3,FALSE)</f>
        <v>1.3846000000000001</v>
      </c>
      <c r="I297" s="10" t="e">
        <f>VLOOKUP(C297,away!$B$2:$E$405,3,FALSE)</f>
        <v>#N/A</v>
      </c>
      <c r="J297" s="10">
        <f>VLOOKUP(B297,home!$B$2:$E$405,4,FALSE)</f>
        <v>0.96289999999999998</v>
      </c>
      <c r="K297" s="12" t="e">
        <f t="shared" si="502"/>
        <v>#N/A</v>
      </c>
      <c r="L297" s="12" t="e">
        <f t="shared" si="503"/>
        <v>#N/A</v>
      </c>
      <c r="M297" s="13" t="e">
        <f t="shared" si="504"/>
        <v>#N/A</v>
      </c>
      <c r="N297" s="13" t="e">
        <f t="shared" si="505"/>
        <v>#N/A</v>
      </c>
      <c r="O297" s="13" t="e">
        <f t="shared" si="506"/>
        <v>#N/A</v>
      </c>
      <c r="P297" s="13" t="e">
        <f t="shared" si="507"/>
        <v>#N/A</v>
      </c>
      <c r="Q297" s="13" t="e">
        <f t="shared" si="508"/>
        <v>#N/A</v>
      </c>
      <c r="R297" s="13" t="e">
        <f t="shared" si="509"/>
        <v>#N/A</v>
      </c>
      <c r="S297" s="13" t="e">
        <f t="shared" si="510"/>
        <v>#N/A</v>
      </c>
      <c r="T297" s="13" t="e">
        <f t="shared" si="511"/>
        <v>#N/A</v>
      </c>
      <c r="U297" s="13" t="e">
        <f t="shared" si="512"/>
        <v>#N/A</v>
      </c>
      <c r="V297" s="13" t="e">
        <f t="shared" si="513"/>
        <v>#N/A</v>
      </c>
      <c r="W297" s="13" t="e">
        <f t="shared" si="514"/>
        <v>#N/A</v>
      </c>
      <c r="X297" s="13" t="e">
        <f t="shared" si="515"/>
        <v>#N/A</v>
      </c>
      <c r="Y297" s="13" t="e">
        <f t="shared" si="516"/>
        <v>#N/A</v>
      </c>
      <c r="Z297" s="13" t="e">
        <f t="shared" si="517"/>
        <v>#N/A</v>
      </c>
      <c r="AA297" s="13" t="e">
        <f t="shared" si="518"/>
        <v>#N/A</v>
      </c>
      <c r="AB297" s="13" t="e">
        <f t="shared" si="519"/>
        <v>#N/A</v>
      </c>
      <c r="AC297" s="13" t="e">
        <f t="shared" si="520"/>
        <v>#N/A</v>
      </c>
      <c r="AD297" s="13" t="e">
        <f t="shared" si="521"/>
        <v>#N/A</v>
      </c>
      <c r="AE297" s="13" t="e">
        <f t="shared" si="522"/>
        <v>#N/A</v>
      </c>
      <c r="AF297" s="13" t="e">
        <f t="shared" si="523"/>
        <v>#N/A</v>
      </c>
      <c r="AG297" s="13" t="e">
        <f t="shared" si="524"/>
        <v>#N/A</v>
      </c>
      <c r="AH297" s="13" t="e">
        <f t="shared" si="525"/>
        <v>#N/A</v>
      </c>
      <c r="AI297" s="13" t="e">
        <f t="shared" si="526"/>
        <v>#N/A</v>
      </c>
      <c r="AJ297" s="13" t="e">
        <f t="shared" si="527"/>
        <v>#N/A</v>
      </c>
      <c r="AK297" s="13" t="e">
        <f t="shared" si="528"/>
        <v>#N/A</v>
      </c>
      <c r="AL297" s="13" t="e">
        <f t="shared" si="529"/>
        <v>#N/A</v>
      </c>
      <c r="AM297" s="13" t="e">
        <f t="shared" si="530"/>
        <v>#N/A</v>
      </c>
      <c r="AN297" s="13" t="e">
        <f t="shared" si="531"/>
        <v>#N/A</v>
      </c>
      <c r="AO297" s="13" t="e">
        <f t="shared" si="532"/>
        <v>#N/A</v>
      </c>
      <c r="AP297" s="13" t="e">
        <f t="shared" si="533"/>
        <v>#N/A</v>
      </c>
      <c r="AQ297" s="13" t="e">
        <f t="shared" si="534"/>
        <v>#N/A</v>
      </c>
      <c r="AR297" s="13" t="e">
        <f t="shared" si="535"/>
        <v>#N/A</v>
      </c>
      <c r="AS297" s="13" t="e">
        <f t="shared" si="536"/>
        <v>#N/A</v>
      </c>
      <c r="AT297" s="13" t="e">
        <f t="shared" si="537"/>
        <v>#N/A</v>
      </c>
      <c r="AU297" s="13" t="e">
        <f t="shared" si="538"/>
        <v>#N/A</v>
      </c>
      <c r="AV297" s="13" t="e">
        <f t="shared" si="539"/>
        <v>#N/A</v>
      </c>
      <c r="AW297" s="13" t="e">
        <f t="shared" si="540"/>
        <v>#N/A</v>
      </c>
      <c r="AX297" s="13" t="e">
        <f t="shared" si="541"/>
        <v>#N/A</v>
      </c>
      <c r="AY297" s="13" t="e">
        <f t="shared" si="542"/>
        <v>#N/A</v>
      </c>
      <c r="AZ297" s="13" t="e">
        <f t="shared" si="543"/>
        <v>#N/A</v>
      </c>
      <c r="BA297" s="13" t="e">
        <f t="shared" si="544"/>
        <v>#N/A</v>
      </c>
      <c r="BB297" s="13" t="e">
        <f t="shared" si="545"/>
        <v>#N/A</v>
      </c>
      <c r="BC297" s="13" t="e">
        <f t="shared" si="546"/>
        <v>#N/A</v>
      </c>
      <c r="BD297" s="13" t="e">
        <f t="shared" si="547"/>
        <v>#N/A</v>
      </c>
      <c r="BE297" s="13" t="e">
        <f t="shared" si="548"/>
        <v>#N/A</v>
      </c>
      <c r="BF297" s="13" t="e">
        <f t="shared" si="549"/>
        <v>#N/A</v>
      </c>
      <c r="BG297" s="13" t="e">
        <f t="shared" si="550"/>
        <v>#N/A</v>
      </c>
      <c r="BH297" s="13" t="e">
        <f t="shared" si="551"/>
        <v>#N/A</v>
      </c>
      <c r="BI297" s="13" t="e">
        <f t="shared" si="552"/>
        <v>#N/A</v>
      </c>
      <c r="BJ297" s="14" t="e">
        <f t="shared" si="553"/>
        <v>#N/A</v>
      </c>
      <c r="BK297" s="14" t="e">
        <f t="shared" si="554"/>
        <v>#N/A</v>
      </c>
      <c r="BL297" s="14" t="e">
        <f t="shared" si="555"/>
        <v>#N/A</v>
      </c>
      <c r="BM297" s="14" t="e">
        <f t="shared" si="556"/>
        <v>#N/A</v>
      </c>
      <c r="BN297" s="14" t="e">
        <f t="shared" si="557"/>
        <v>#N/A</v>
      </c>
    </row>
    <row r="298" spans="1:66" x14ac:dyDescent="0.25">
      <c r="A298" t="s">
        <v>347</v>
      </c>
      <c r="B298" t="s">
        <v>241</v>
      </c>
      <c r="C298" t="s">
        <v>236</v>
      </c>
      <c r="D298" s="11">
        <v>44416</v>
      </c>
      <c r="E298" s="10">
        <f>VLOOKUP(A298,home!$A$2:$E$405,3,FALSE)</f>
        <v>1.3846000000000001</v>
      </c>
      <c r="F298" s="10">
        <f>VLOOKUP(B298,home!$B$2:$E$405,3,FALSE)</f>
        <v>1.0832999999999999</v>
      </c>
      <c r="G298" s="10">
        <f>VLOOKUP(C298,away!$B$2:$E$405,4,FALSE)</f>
        <v>0</v>
      </c>
      <c r="H298" s="10">
        <f>VLOOKUP(A298,away!$A$2:$E$405,3,FALSE)</f>
        <v>1.3846000000000001</v>
      </c>
      <c r="I298" s="10">
        <f>VLOOKUP(C298,away!$B$2:$E$405,3,FALSE)</f>
        <v>0.72219999999999995</v>
      </c>
      <c r="J298" s="10">
        <f>VLOOKUP(B298,home!$B$2:$E$405,4,FALSE)</f>
        <v>1.4443999999999999</v>
      </c>
      <c r="K298" s="12">
        <f t="shared" si="502"/>
        <v>0</v>
      </c>
      <c r="L298" s="12">
        <f t="shared" si="503"/>
        <v>1.4443395085279997</v>
      </c>
      <c r="M298" s="13">
        <f t="shared" si="504"/>
        <v>0.2359018362623026</v>
      </c>
      <c r="N298" s="13">
        <f t="shared" si="505"/>
        <v>0</v>
      </c>
      <c r="O298" s="13">
        <f t="shared" si="506"/>
        <v>0.34072234224794679</v>
      </c>
      <c r="P298" s="13">
        <f t="shared" si="507"/>
        <v>0</v>
      </c>
      <c r="Q298" s="13">
        <f t="shared" si="508"/>
        <v>0</v>
      </c>
      <c r="R298" s="13">
        <f t="shared" si="509"/>
        <v>0.24605937017345425</v>
      </c>
      <c r="S298" s="13">
        <f t="shared" si="510"/>
        <v>0</v>
      </c>
      <c r="T298" s="13">
        <f t="shared" si="511"/>
        <v>0</v>
      </c>
      <c r="U298" s="13">
        <f t="shared" si="512"/>
        <v>0</v>
      </c>
      <c r="V298" s="13">
        <f t="shared" si="513"/>
        <v>0</v>
      </c>
      <c r="W298" s="13">
        <f t="shared" si="514"/>
        <v>0</v>
      </c>
      <c r="X298" s="13">
        <f t="shared" si="515"/>
        <v>0</v>
      </c>
      <c r="Y298" s="13">
        <f t="shared" si="516"/>
        <v>0</v>
      </c>
      <c r="Z298" s="13">
        <f t="shared" si="517"/>
        <v>0.11846442326167865</v>
      </c>
      <c r="AA298" s="13">
        <f t="shared" si="518"/>
        <v>0</v>
      </c>
      <c r="AB298" s="13">
        <f t="shared" si="519"/>
        <v>0</v>
      </c>
      <c r="AC298" s="13">
        <f t="shared" si="520"/>
        <v>0</v>
      </c>
      <c r="AD298" s="13">
        <f t="shared" si="521"/>
        <v>0</v>
      </c>
      <c r="AE298" s="13">
        <f t="shared" si="522"/>
        <v>0</v>
      </c>
      <c r="AF298" s="13">
        <f t="shared" si="523"/>
        <v>0</v>
      </c>
      <c r="AG298" s="13">
        <f t="shared" si="524"/>
        <v>0</v>
      </c>
      <c r="AH298" s="13">
        <f t="shared" si="525"/>
        <v>4.2775711717956494E-2</v>
      </c>
      <c r="AI298" s="13">
        <f t="shared" si="526"/>
        <v>0</v>
      </c>
      <c r="AJ298" s="13">
        <f t="shared" si="527"/>
        <v>0</v>
      </c>
      <c r="AK298" s="13">
        <f t="shared" si="528"/>
        <v>0</v>
      </c>
      <c r="AL298" s="13">
        <f t="shared" si="529"/>
        <v>0</v>
      </c>
      <c r="AM298" s="13">
        <f t="shared" si="530"/>
        <v>0</v>
      </c>
      <c r="AN298" s="13">
        <f t="shared" si="531"/>
        <v>0</v>
      </c>
      <c r="AO298" s="13">
        <f t="shared" si="532"/>
        <v>0</v>
      </c>
      <c r="AP298" s="13">
        <f t="shared" si="533"/>
        <v>0</v>
      </c>
      <c r="AQ298" s="13">
        <f t="shared" si="534"/>
        <v>0</v>
      </c>
      <c r="AR298" s="13">
        <f t="shared" si="535"/>
        <v>1.2356530087929736E-2</v>
      </c>
      <c r="AS298" s="13">
        <f t="shared" si="536"/>
        <v>0</v>
      </c>
      <c r="AT298" s="13">
        <f t="shared" si="537"/>
        <v>0</v>
      </c>
      <c r="AU298" s="13">
        <f t="shared" si="538"/>
        <v>0</v>
      </c>
      <c r="AV298" s="13">
        <f t="shared" si="539"/>
        <v>0</v>
      </c>
      <c r="AW298" s="13">
        <f t="shared" si="540"/>
        <v>0</v>
      </c>
      <c r="AX298" s="13">
        <f t="shared" si="541"/>
        <v>0</v>
      </c>
      <c r="AY298" s="13">
        <f t="shared" si="542"/>
        <v>0</v>
      </c>
      <c r="AZ298" s="13">
        <f t="shared" si="543"/>
        <v>0</v>
      </c>
      <c r="BA298" s="13">
        <f t="shared" si="544"/>
        <v>0</v>
      </c>
      <c r="BB298" s="13">
        <f t="shared" si="545"/>
        <v>0</v>
      </c>
      <c r="BC298" s="13">
        <f t="shared" si="546"/>
        <v>0</v>
      </c>
      <c r="BD298" s="13">
        <f t="shared" si="547"/>
        <v>2.9745040990519773E-3</v>
      </c>
      <c r="BE298" s="13">
        <f t="shared" si="548"/>
        <v>0</v>
      </c>
      <c r="BF298" s="13">
        <f t="shared" si="549"/>
        <v>0</v>
      </c>
      <c r="BG298" s="13">
        <f t="shared" si="550"/>
        <v>0</v>
      </c>
      <c r="BH298" s="13">
        <f t="shared" si="551"/>
        <v>0</v>
      </c>
      <c r="BI298" s="13">
        <f t="shared" si="552"/>
        <v>0</v>
      </c>
      <c r="BJ298" s="14">
        <f t="shared" si="553"/>
        <v>0</v>
      </c>
      <c r="BK298" s="14">
        <f t="shared" si="554"/>
        <v>0.2359018362623026</v>
      </c>
      <c r="BL298" s="14">
        <f t="shared" si="555"/>
        <v>0.64488845832633912</v>
      </c>
      <c r="BM298" s="14">
        <f t="shared" si="556"/>
        <v>0.17657116916661683</v>
      </c>
      <c r="BN298" s="14">
        <f t="shared" si="557"/>
        <v>0.82268354868370364</v>
      </c>
    </row>
    <row r="299" spans="1:66" x14ac:dyDescent="0.25">
      <c r="A299" t="s">
        <v>348</v>
      </c>
      <c r="B299" t="s">
        <v>249</v>
      </c>
      <c r="C299" t="s">
        <v>250</v>
      </c>
      <c r="D299" s="11">
        <v>44416</v>
      </c>
      <c r="E299" s="10">
        <f>VLOOKUP(A299,home!$A$2:$E$405,3,FALSE)</f>
        <v>1.2811999999999999</v>
      </c>
      <c r="F299" s="10">
        <f>VLOOKUP(B299,home!$B$2:$E$405,3,FALSE)</f>
        <v>0.78049999999999997</v>
      </c>
      <c r="G299" s="10">
        <f>VLOOKUP(C299,away!$B$2:$E$405,4,FALSE)</f>
        <v>1.7777000000000001</v>
      </c>
      <c r="H299" s="10">
        <f>VLOOKUP(A299,away!$A$2:$E$405,3,FALSE)</f>
        <v>1.2811999999999999</v>
      </c>
      <c r="I299" s="10">
        <f>VLOOKUP(C299,away!$B$2:$E$405,3,FALSE)</f>
        <v>2.3416000000000001</v>
      </c>
      <c r="J299" s="10">
        <f>VLOOKUP(B299,home!$B$2:$E$405,4,FALSE)</f>
        <v>0.59260000000000002</v>
      </c>
      <c r="K299" s="12">
        <f t="shared" si="502"/>
        <v>1.7776584018199999</v>
      </c>
      <c r="L299" s="12">
        <f t="shared" si="503"/>
        <v>1.777834323392</v>
      </c>
      <c r="M299" s="13">
        <f t="shared" si="504"/>
        <v>2.8567295621163016E-2</v>
      </c>
      <c r="N299" s="13">
        <f t="shared" si="505"/>
        <v>5.0782893078236122E-2</v>
      </c>
      <c r="O299" s="13">
        <f t="shared" si="506"/>
        <v>5.0787918681789584E-2</v>
      </c>
      <c r="P299" s="13">
        <f t="shared" si="507"/>
        <v>9.0283570355634182E-2</v>
      </c>
      <c r="Q299" s="13">
        <f t="shared" si="508"/>
        <v>4.5137318274626588E-2</v>
      </c>
      <c r="R299" s="13">
        <f t="shared" si="509"/>
        <v>4.514625252306366E-2</v>
      </c>
      <c r="S299" s="13">
        <f t="shared" si="510"/>
        <v>7.1332645416060117E-2</v>
      </c>
      <c r="T299" s="13">
        <f t="shared" si="511"/>
        <v>8.0246673694500101E-2</v>
      </c>
      <c r="U299" s="13">
        <f t="shared" si="512"/>
        <v>8.0254615108311486E-2</v>
      </c>
      <c r="V299" s="13">
        <f t="shared" si="513"/>
        <v>2.5048713032159348E-2</v>
      </c>
      <c r="W299" s="13">
        <f t="shared" si="514"/>
        <v>2.6746244355504462E-2</v>
      </c>
      <c r="X299" s="13">
        <f t="shared" si="515"/>
        <v>4.7550391237045367E-2</v>
      </c>
      <c r="Y299" s="13">
        <f t="shared" si="516"/>
        <v>4.2268358815968729E-2</v>
      </c>
      <c r="Z299" s="13">
        <f t="shared" si="517"/>
        <v>2.6754185769341757E-2</v>
      </c>
      <c r="AA299" s="13">
        <f t="shared" si="518"/>
        <v>4.7559803116723448E-2</v>
      </c>
      <c r="AB299" s="13">
        <f t="shared" si="519"/>
        <v>4.2272541799674233E-2</v>
      </c>
      <c r="AC299" s="13">
        <f t="shared" si="520"/>
        <v>4.9477190529056223E-3</v>
      </c>
      <c r="AD299" s="13">
        <f t="shared" si="521"/>
        <v>1.1886421498923307E-2</v>
      </c>
      <c r="AE299" s="13">
        <f t="shared" si="522"/>
        <v>2.1132088123090437E-2</v>
      </c>
      <c r="AF299" s="13">
        <f t="shared" si="523"/>
        <v>1.8784675795087306E-2</v>
      </c>
      <c r="AG299" s="13">
        <f t="shared" si="524"/>
        <v>1.1132013794099041E-2</v>
      </c>
      <c r="AH299" s="13">
        <f t="shared" si="525"/>
        <v>1.1891127438785398E-2</v>
      </c>
      <c r="AI299" s="13">
        <f t="shared" si="526"/>
        <v>2.1138362598669198E-2</v>
      </c>
      <c r="AJ299" s="13">
        <f t="shared" si="527"/>
        <v>1.8788393937120975E-2</v>
      </c>
      <c r="AK299" s="13">
        <f t="shared" si="528"/>
        <v>1.1133115446342351E-2</v>
      </c>
      <c r="AL299" s="13">
        <f t="shared" si="529"/>
        <v>6.2546731358357457E-4</v>
      </c>
      <c r="AM299" s="13">
        <f t="shared" si="530"/>
        <v>4.2259994090269757E-3</v>
      </c>
      <c r="AN299" s="13">
        <f t="shared" si="531"/>
        <v>7.5131268000024638E-3</v>
      </c>
      <c r="AO299" s="13">
        <f t="shared" si="532"/>
        <v>6.6785473505203427E-3</v>
      </c>
      <c r="AP299" s="13">
        <f t="shared" si="533"/>
        <v>3.9577835700512565E-3</v>
      </c>
      <c r="AQ299" s="13">
        <f t="shared" si="534"/>
        <v>1.759070868848513E-3</v>
      </c>
      <c r="AR299" s="13">
        <f t="shared" si="535"/>
        <v>4.2280909009002159E-3</v>
      </c>
      <c r="AS299" s="13">
        <f t="shared" si="536"/>
        <v>7.5161013136439605E-3</v>
      </c>
      <c r="AT299" s="13">
        <f t="shared" si="537"/>
        <v>6.6805303245647636E-3</v>
      </c>
      <c r="AU299" s="13">
        <f t="shared" si="538"/>
        <v>3.9585669533586144E-3</v>
      </c>
      <c r="AV299" s="13">
        <f t="shared" si="539"/>
        <v>1.7592449509512343E-3</v>
      </c>
      <c r="AW299" s="13">
        <f t="shared" si="540"/>
        <v>5.4908769882180824E-5</v>
      </c>
      <c r="AX299" s="13">
        <f t="shared" si="541"/>
        <v>1.2520638925905272E-3</v>
      </c>
      <c r="AY299" s="13">
        <f t="shared" si="542"/>
        <v>2.2259621633272334E-3</v>
      </c>
      <c r="AZ299" s="13">
        <f t="shared" si="543"/>
        <v>1.9786959682675325E-3</v>
      </c>
      <c r="BA299" s="13">
        <f t="shared" si="544"/>
        <v>1.1725978693144625E-3</v>
      </c>
      <c r="BB299" s="13">
        <f t="shared" si="545"/>
        <v>5.2117118490089479E-4</v>
      </c>
      <c r="BC299" s="13">
        <f t="shared" si="546"/>
        <v>1.8531120417593778E-4</v>
      </c>
      <c r="BD299" s="13">
        <f t="shared" si="547"/>
        <v>1.252807521006967E-3</v>
      </c>
      <c r="BE299" s="13">
        <f t="shared" si="548"/>
        <v>2.2270638155813208E-3</v>
      </c>
      <c r="BF299" s="13">
        <f t="shared" si="549"/>
        <v>1.9794793515787211E-3</v>
      </c>
      <c r="BG299" s="13">
        <f t="shared" si="550"/>
        <v>1.1729460335210399E-3</v>
      </c>
      <c r="BH299" s="13">
        <f t="shared" si="551"/>
        <v>5.2127434284252971E-4</v>
      </c>
      <c r="BI299" s="13">
        <f t="shared" si="552"/>
        <v>1.8532954304144428E-4</v>
      </c>
      <c r="BJ299" s="14">
        <f t="shared" si="553"/>
        <v>0.38713740894810772</v>
      </c>
      <c r="BK299" s="14">
        <f t="shared" si="554"/>
        <v>0.22303137295483311</v>
      </c>
      <c r="BL299" s="14">
        <f t="shared" si="555"/>
        <v>0.36045356570147108</v>
      </c>
      <c r="BM299" s="14">
        <f t="shared" si="556"/>
        <v>0.68450023144579564</v>
      </c>
      <c r="BN299" s="14">
        <f t="shared" si="557"/>
        <v>0.31070524853451315</v>
      </c>
    </row>
    <row r="300" spans="1:66" x14ac:dyDescent="0.25">
      <c r="A300" t="s">
        <v>348</v>
      </c>
      <c r="B300" t="s">
        <v>253</v>
      </c>
      <c r="C300" t="s">
        <v>256</v>
      </c>
      <c r="D300" s="11">
        <v>44416</v>
      </c>
      <c r="E300" s="10">
        <f>VLOOKUP(A300,home!$A$2:$E$405,3,FALSE)</f>
        <v>1.2811999999999999</v>
      </c>
      <c r="F300" s="10">
        <f>VLOOKUP(B300,home!$B$2:$E$405,3,FALSE)</f>
        <v>2.3416000000000001</v>
      </c>
      <c r="G300" s="10">
        <f>VLOOKUP(C300,away!$B$2:$E$405,4,FALSE)</f>
        <v>1.1851</v>
      </c>
      <c r="H300" s="10">
        <f>VLOOKUP(A300,away!$A$2:$E$405,3,FALSE)</f>
        <v>1.2811999999999999</v>
      </c>
      <c r="I300" s="10">
        <f>VLOOKUP(C300,away!$B$2:$E$405,3,FALSE)</f>
        <v>1.1708000000000001</v>
      </c>
      <c r="J300" s="10">
        <f>VLOOKUP(B300,home!$B$2:$E$405,4,FALSE)</f>
        <v>1.1851</v>
      </c>
      <c r="K300" s="12">
        <f t="shared" si="502"/>
        <v>3.555368640992</v>
      </c>
      <c r="L300" s="12">
        <f t="shared" si="503"/>
        <v>1.777684320496</v>
      </c>
      <c r="M300" s="13">
        <f t="shared" si="504"/>
        <v>4.8293038048567672E-3</v>
      </c>
      <c r="N300" s="13">
        <f t="shared" si="505"/>
        <v>1.7169955305611096E-2</v>
      </c>
      <c r="O300" s="13">
        <f t="shared" si="506"/>
        <v>8.584977652805548E-3</v>
      </c>
      <c r="P300" s="13">
        <f t="shared" si="507"/>
        <v>3.0522760330401948E-2</v>
      </c>
      <c r="Q300" s="13">
        <f t="shared" si="508"/>
        <v>3.0522760330401962E-2</v>
      </c>
      <c r="R300" s="13">
        <f t="shared" si="509"/>
        <v>7.6306900826004906E-3</v>
      </c>
      <c r="S300" s="13">
        <f t="shared" si="510"/>
        <v>4.8228426696319188E-2</v>
      </c>
      <c r="T300" s="13">
        <f t="shared" si="511"/>
        <v>5.4259832457612865E-2</v>
      </c>
      <c r="U300" s="13">
        <f t="shared" si="512"/>
        <v>2.7129916228806436E-2</v>
      </c>
      <c r="V300" s="13">
        <f t="shared" si="513"/>
        <v>3.3868804298082464E-2</v>
      </c>
      <c r="W300" s="13">
        <f t="shared" si="514"/>
        <v>3.6173221638408581E-2</v>
      </c>
      <c r="X300" s="13">
        <f t="shared" si="515"/>
        <v>6.4304568928425551E-2</v>
      </c>
      <c r="Y300" s="13">
        <f t="shared" si="516"/>
        <v>5.7156611960158206E-2</v>
      </c>
      <c r="Z300" s="13">
        <f t="shared" si="517"/>
        <v>4.5216527048010735E-3</v>
      </c>
      <c r="AA300" s="13">
        <f t="shared" si="518"/>
        <v>1.6076142232106391E-2</v>
      </c>
      <c r="AB300" s="13">
        <f t="shared" si="519"/>
        <v>2.8578305980079106E-2</v>
      </c>
      <c r="AC300" s="13">
        <f t="shared" si="520"/>
        <v>1.3378861607702257E-2</v>
      </c>
      <c r="AD300" s="13">
        <f t="shared" si="521"/>
        <v>3.2152284464212783E-2</v>
      </c>
      <c r="AE300" s="13">
        <f t="shared" si="522"/>
        <v>5.7156611960158192E-2</v>
      </c>
      <c r="AF300" s="13">
        <f t="shared" si="523"/>
        <v>5.0803206447123703E-2</v>
      </c>
      <c r="AG300" s="13">
        <f t="shared" si="524"/>
        <v>3.0104021177324369E-2</v>
      </c>
      <c r="AH300" s="13">
        <f t="shared" si="525"/>
        <v>2.0095177790132976E-3</v>
      </c>
      <c r="AI300" s="13">
        <f t="shared" si="526"/>
        <v>7.1445764950197705E-3</v>
      </c>
      <c r="AJ300" s="13">
        <f t="shared" si="527"/>
        <v>1.2700801611780917E-2</v>
      </c>
      <c r="AK300" s="13">
        <f t="shared" si="528"/>
        <v>1.5052010588662172E-2</v>
      </c>
      <c r="AL300" s="13">
        <f t="shared" si="529"/>
        <v>3.3823491157034297E-3</v>
      </c>
      <c r="AM300" s="13">
        <f t="shared" si="530"/>
        <v>2.2862644784063281E-2</v>
      </c>
      <c r="AN300" s="13">
        <f t="shared" si="531"/>
        <v>4.064256515769895E-2</v>
      </c>
      <c r="AO300" s="13">
        <f t="shared" si="532"/>
        <v>3.6124825412789247E-2</v>
      </c>
      <c r="AP300" s="13">
        <f t="shared" si="533"/>
        <v>2.1406178572323627E-2</v>
      </c>
      <c r="AQ300" s="13">
        <f t="shared" si="534"/>
        <v>9.5133570024392849E-3</v>
      </c>
      <c r="AR300" s="13">
        <f t="shared" si="535"/>
        <v>7.1445764950197731E-4</v>
      </c>
      <c r="AS300" s="13">
        <f t="shared" si="536"/>
        <v>2.5401603223561839E-3</v>
      </c>
      <c r="AT300" s="13">
        <f t="shared" si="537"/>
        <v>4.5156031765986541E-3</v>
      </c>
      <c r="AU300" s="13">
        <f t="shared" si="538"/>
        <v>5.3515446430809042E-3</v>
      </c>
      <c r="AV300" s="13">
        <f t="shared" si="539"/>
        <v>4.7566785012196442E-3</v>
      </c>
      <c r="AW300" s="13">
        <f t="shared" si="540"/>
        <v>5.938205334214999E-4</v>
      </c>
      <c r="AX300" s="13">
        <f t="shared" si="541"/>
        <v>1.3547521719232989E-2</v>
      </c>
      <c r="AY300" s="13">
        <f t="shared" si="542"/>
        <v>2.4083216941859491E-2</v>
      </c>
      <c r="AZ300" s="13">
        <f t="shared" si="543"/>
        <v>2.1406178572323631E-2</v>
      </c>
      <c r="BA300" s="13">
        <f t="shared" si="544"/>
        <v>1.2684476003252391E-2</v>
      </c>
      <c r="BB300" s="13">
        <f t="shared" si="545"/>
        <v>5.6372485261723827E-3</v>
      </c>
      <c r="BC300" s="13">
        <f t="shared" si="546"/>
        <v>2.0042496631431667E-3</v>
      </c>
      <c r="BD300" s="13">
        <f t="shared" si="547"/>
        <v>2.1168002686301545E-4</v>
      </c>
      <c r="BE300" s="13">
        <f t="shared" si="548"/>
        <v>7.526005294331093E-4</v>
      </c>
      <c r="BF300" s="13">
        <f t="shared" si="549"/>
        <v>1.3378861607702269E-3</v>
      </c>
      <c r="BG300" s="13">
        <f t="shared" si="550"/>
        <v>1.5855595004065487E-3</v>
      </c>
      <c r="BH300" s="13">
        <f t="shared" si="551"/>
        <v>1.4093121315430965E-3</v>
      </c>
      <c r="BI300" s="13">
        <f t="shared" si="552"/>
        <v>1.0021248315715836E-3</v>
      </c>
      <c r="BJ300" s="14">
        <f t="shared" si="553"/>
        <v>0.63971553702473571</v>
      </c>
      <c r="BK300" s="14">
        <f t="shared" si="554"/>
        <v>0.15829372279492554</v>
      </c>
      <c r="BL300" s="14">
        <f t="shared" si="555"/>
        <v>0.14908454612421904</v>
      </c>
      <c r="BM300" s="14">
        <f t="shared" si="556"/>
        <v>0.82886561473356535</v>
      </c>
      <c r="BN300" s="14">
        <f t="shared" si="557"/>
        <v>9.9260447506677812E-2</v>
      </c>
    </row>
    <row r="301" spans="1:66" x14ac:dyDescent="0.25">
      <c r="A301" t="s">
        <v>349</v>
      </c>
      <c r="B301" t="s">
        <v>266</v>
      </c>
      <c r="C301" t="s">
        <v>265</v>
      </c>
      <c r="D301" s="11">
        <v>44416</v>
      </c>
      <c r="E301" s="10">
        <f>VLOOKUP(A301,home!$A$2:$E$405,3,FALSE)</f>
        <v>1.2082999999999999</v>
      </c>
      <c r="F301" s="10">
        <f>VLOOKUP(B301,home!$B$2:$E$405,3,FALSE)</f>
        <v>0.8276</v>
      </c>
      <c r="G301" s="10">
        <f>VLOOKUP(C301,away!$B$2:$E$405,4,FALSE)</f>
        <v>1.9459</v>
      </c>
      <c r="H301" s="10">
        <f>VLOOKUP(A301,away!$A$2:$E$405,3,FALSE)</f>
        <v>1.2082999999999999</v>
      </c>
      <c r="I301" s="10">
        <f>VLOOKUP(C301,away!$B$2:$E$405,3,FALSE)</f>
        <v>0.8276</v>
      </c>
      <c r="J301" s="10">
        <f>VLOOKUP(B301,home!$B$2:$E$405,4,FALSE)</f>
        <v>1.2972999999999999</v>
      </c>
      <c r="K301" s="12">
        <f t="shared" si="502"/>
        <v>1.9458787507719999</v>
      </c>
      <c r="L301" s="12">
        <f t="shared" si="503"/>
        <v>1.2972858334839998</v>
      </c>
      <c r="M301" s="13">
        <f t="shared" si="504"/>
        <v>3.90401535516978E-2</v>
      </c>
      <c r="N301" s="13">
        <f t="shared" si="505"/>
        <v>7.596740522312477E-2</v>
      </c>
      <c r="O301" s="13">
        <f t="shared" si="506"/>
        <v>5.0646238139657615E-2</v>
      </c>
      <c r="P301" s="13">
        <f t="shared" si="507"/>
        <v>9.8551438602498168E-2</v>
      </c>
      <c r="Q301" s="13">
        <f t="shared" si="508"/>
        <v>7.3911679787482185E-2</v>
      </c>
      <c r="R301" s="13">
        <f t="shared" si="509"/>
        <v>3.2851323628917441E-2</v>
      </c>
      <c r="S301" s="13">
        <f t="shared" si="510"/>
        <v>6.2194850474656976E-2</v>
      </c>
      <c r="T301" s="13">
        <f t="shared" si="511"/>
        <v>9.5884575117306331E-2</v>
      </c>
      <c r="U301" s="13">
        <f t="shared" si="512"/>
        <v>6.3924692584244547E-2</v>
      </c>
      <c r="V301" s="13">
        <f t="shared" si="513"/>
        <v>1.7444694558238008E-2</v>
      </c>
      <c r="W301" s="13">
        <f t="shared" si="514"/>
        <v>4.7941055710775296E-2</v>
      </c>
      <c r="X301" s="13">
        <f t="shared" si="515"/>
        <v>6.2193252415856E-2</v>
      </c>
      <c r="Y301" s="13">
        <f t="shared" si="516"/>
        <v>4.0341212648692275E-2</v>
      </c>
      <c r="Z301" s="13">
        <f t="shared" si="517"/>
        <v>1.4205852251664257E-2</v>
      </c>
      <c r="AA301" s="13">
        <f t="shared" si="518"/>
        <v>2.7642866033120043E-2</v>
      </c>
      <c r="AB301" s="13">
        <f t="shared" si="519"/>
        <v>2.6894832812142701E-2</v>
      </c>
      <c r="AC301" s="13">
        <f t="shared" si="520"/>
        <v>2.7522940938534716E-3</v>
      </c>
      <c r="AD301" s="13">
        <f t="shared" si="521"/>
        <v>2.3321870399293572E-2</v>
      </c>
      <c r="AE301" s="13">
        <f t="shared" si="522"/>
        <v>3.0255132079353382E-2</v>
      </c>
      <c r="AF301" s="13">
        <f t="shared" si="523"/>
        <v>1.962477711836623E-2</v>
      </c>
      <c r="AG301" s="13">
        <f t="shared" si="524"/>
        <v>8.4863151136458197E-3</v>
      </c>
      <c r="AH301" s="13">
        <f t="shared" si="525"/>
        <v>4.6072627196627079E-3</v>
      </c>
      <c r="AI301" s="13">
        <f t="shared" si="526"/>
        <v>8.9651746254156752E-3</v>
      </c>
      <c r="AJ301" s="13">
        <f t="shared" si="527"/>
        <v>8.7225714002783471E-3</v>
      </c>
      <c r="AK301" s="13">
        <f t="shared" si="528"/>
        <v>5.6576887799644005E-3</v>
      </c>
      <c r="AL301" s="13">
        <f t="shared" si="529"/>
        <v>2.7791134791233191E-4</v>
      </c>
      <c r="AM301" s="13">
        <f t="shared" si="530"/>
        <v>9.0763064076487734E-3</v>
      </c>
      <c r="AN301" s="13">
        <f t="shared" si="531"/>
        <v>1.1774563723002805E-2</v>
      </c>
      <c r="AO301" s="13">
        <f t="shared" si="532"/>
        <v>7.637487356653083E-3</v>
      </c>
      <c r="AP301" s="13">
        <f t="shared" si="533"/>
        <v>3.3026680503997342E-3</v>
      </c>
      <c r="AQ301" s="13">
        <f t="shared" si="534"/>
        <v>1.0711261186209496E-3</v>
      </c>
      <c r="AR301" s="13">
        <f t="shared" si="535"/>
        <v>1.1953873314714785E-3</v>
      </c>
      <c r="AS301" s="13">
        <f t="shared" si="536"/>
        <v>2.3260788072523948E-3</v>
      </c>
      <c r="AT301" s="13">
        <f t="shared" si="537"/>
        <v>2.2631336618267575E-3</v>
      </c>
      <c r="AU301" s="13">
        <f t="shared" si="538"/>
        <v>1.4679279009018375E-3</v>
      </c>
      <c r="AV301" s="13">
        <f t="shared" si="539"/>
        <v>7.1410242750755788E-4</v>
      </c>
      <c r="AW301" s="13">
        <f t="shared" si="540"/>
        <v>1.9487459739831414E-5</v>
      </c>
      <c r="AX301" s="13">
        <f t="shared" si="541"/>
        <v>2.9435652956899148E-3</v>
      </c>
      <c r="AY301" s="13">
        <f t="shared" si="542"/>
        <v>3.8186455580336673E-3</v>
      </c>
      <c r="AZ301" s="13">
        <f t="shared" si="543"/>
        <v>2.4769373927668401E-3</v>
      </c>
      <c r="BA301" s="13">
        <f t="shared" si="544"/>
        <v>1.0710985966877384E-3</v>
      </c>
      <c r="BB301" s="13">
        <f t="shared" si="545"/>
        <v>3.4738025893689899E-4</v>
      </c>
      <c r="BC301" s="13">
        <f t="shared" si="546"/>
        <v>9.0130297750168494E-5</v>
      </c>
      <c r="BD301" s="13">
        <f t="shared" si="547"/>
        <v>2.5845984177403204E-4</v>
      </c>
      <c r="BE301" s="13">
        <f t="shared" si="548"/>
        <v>5.0293151403598226E-4</v>
      </c>
      <c r="BF301" s="13">
        <f t="shared" si="549"/>
        <v>4.8932187312810402E-4</v>
      </c>
      <c r="BG301" s="13">
        <f t="shared" si="550"/>
        <v>3.1738701173597664E-4</v>
      </c>
      <c r="BH301" s="13">
        <f t="shared" si="551"/>
        <v>1.5439916047701506E-4</v>
      </c>
      <c r="BI301" s="13">
        <f t="shared" si="552"/>
        <v>6.0088409101851928E-5</v>
      </c>
      <c r="BJ301" s="14">
        <f t="shared" si="553"/>
        <v>0.52153718467008647</v>
      </c>
      <c r="BK301" s="14">
        <f t="shared" si="554"/>
        <v>0.22407998818689043</v>
      </c>
      <c r="BL301" s="14">
        <f t="shared" si="555"/>
        <v>0.23966186866261649</v>
      </c>
      <c r="BM301" s="14">
        <f t="shared" si="556"/>
        <v>0.62471749673958599</v>
      </c>
      <c r="BN301" s="14">
        <f t="shared" si="557"/>
        <v>0.37096823893337799</v>
      </c>
    </row>
    <row r="302" spans="1:66" x14ac:dyDescent="0.25">
      <c r="A302" t="s">
        <v>349</v>
      </c>
      <c r="B302" t="s">
        <v>264</v>
      </c>
      <c r="C302" t="s">
        <v>263</v>
      </c>
      <c r="D302" s="11">
        <v>44416</v>
      </c>
      <c r="E302" s="10">
        <f>VLOOKUP(A302,home!$A$2:$E$405,3,FALSE)</f>
        <v>1.2082999999999999</v>
      </c>
      <c r="F302" s="10">
        <f>VLOOKUP(B302,home!$B$2:$E$405,3,FALSE)</f>
        <v>1.6552</v>
      </c>
      <c r="G302" s="10">
        <f>VLOOKUP(C302,away!$B$2:$E$405,4,FALSE)</f>
        <v>0.64859999999999995</v>
      </c>
      <c r="H302" s="10">
        <f>VLOOKUP(A302,away!$A$2:$E$405,3,FALSE)</f>
        <v>1.2082999999999999</v>
      </c>
      <c r="I302" s="10">
        <f>VLOOKUP(C302,away!$B$2:$E$405,3,FALSE)</f>
        <v>0.8276</v>
      </c>
      <c r="J302" s="10">
        <f>VLOOKUP(B302,home!$B$2:$E$405,4,FALSE)</f>
        <v>0.64859999999999995</v>
      </c>
      <c r="K302" s="12">
        <f t="shared" si="502"/>
        <v>1.2971858345759999</v>
      </c>
      <c r="L302" s="12">
        <f t="shared" si="503"/>
        <v>0.64859291728799995</v>
      </c>
      <c r="M302" s="13">
        <f t="shared" si="504"/>
        <v>0.14287591511775752</v>
      </c>
      <c r="N302" s="13">
        <f t="shared" si="505"/>
        <v>0.18533661319283798</v>
      </c>
      <c r="O302" s="13">
        <f t="shared" si="506"/>
        <v>9.2668306596418989E-2</v>
      </c>
      <c r="P302" s="13">
        <f t="shared" si="507"/>
        <v>0.1202080146310204</v>
      </c>
      <c r="Q302" s="13">
        <f t="shared" si="508"/>
        <v>0.12020801463102042</v>
      </c>
      <c r="R302" s="13">
        <f t="shared" si="509"/>
        <v>3.0052003657755101E-2</v>
      </c>
      <c r="S302" s="13">
        <f t="shared" si="510"/>
        <v>2.5284119387130499E-2</v>
      </c>
      <c r="T302" s="13">
        <f t="shared" si="511"/>
        <v>7.7966066890932106E-2</v>
      </c>
      <c r="U302" s="13">
        <f t="shared" si="512"/>
        <v>3.8983033445466053E-2</v>
      </c>
      <c r="V302" s="13">
        <f t="shared" si="513"/>
        <v>2.3636312442596175E-3</v>
      </c>
      <c r="W302" s="13">
        <f t="shared" si="514"/>
        <v>5.1977377927288078E-2</v>
      </c>
      <c r="X302" s="13">
        <f t="shared" si="515"/>
        <v>3.3712159182840672E-2</v>
      </c>
      <c r="Y302" s="13">
        <f t="shared" si="516"/>
        <v>1.0932733836238032E-2</v>
      </c>
      <c r="Z302" s="13">
        <f t="shared" si="517"/>
        <v>6.4971722409110089E-3</v>
      </c>
      <c r="AA302" s="13">
        <f t="shared" si="518"/>
        <v>8.4280397957101662E-3</v>
      </c>
      <c r="AB302" s="13">
        <f t="shared" si="519"/>
        <v>5.466366918119016E-3</v>
      </c>
      <c r="AC302" s="13">
        <f t="shared" si="520"/>
        <v>1.2428941354379117E-4</v>
      </c>
      <c r="AD302" s="13">
        <f t="shared" si="521"/>
        <v>1.6856079591420336E-2</v>
      </c>
      <c r="AE302" s="13">
        <f t="shared" si="522"/>
        <v>1.0932733836238034E-2</v>
      </c>
      <c r="AF302" s="13">
        <f t="shared" si="523"/>
        <v>3.5454468663894262E-3</v>
      </c>
      <c r="AG302" s="13">
        <f t="shared" si="524"/>
        <v>7.6651724205370529E-4</v>
      </c>
      <c r="AH302" s="13">
        <f t="shared" si="525"/>
        <v>1.0535049744637708E-3</v>
      </c>
      <c r="AI302" s="13">
        <f t="shared" si="526"/>
        <v>1.366591729529754E-3</v>
      </c>
      <c r="AJ302" s="13">
        <f t="shared" si="527"/>
        <v>8.8636171659735655E-4</v>
      </c>
      <c r="AK302" s="13">
        <f t="shared" si="528"/>
        <v>3.8325862102685259E-4</v>
      </c>
      <c r="AL302" s="13">
        <f t="shared" si="529"/>
        <v>4.1828137735990165E-6</v>
      </c>
      <c r="AM302" s="13">
        <f t="shared" si="530"/>
        <v>4.3730935344952135E-3</v>
      </c>
      <c r="AN302" s="13">
        <f t="shared" si="531"/>
        <v>2.8363574931115415E-3</v>
      </c>
      <c r="AO302" s="13">
        <f t="shared" si="532"/>
        <v>9.1982069046444637E-4</v>
      </c>
      <c r="AP302" s="13">
        <f t="shared" si="533"/>
        <v>1.9886306167006591E-4</v>
      </c>
      <c r="AQ302" s="13">
        <f t="shared" si="534"/>
        <v>3.2245293327352873E-5</v>
      </c>
      <c r="AR302" s="13">
        <f t="shared" si="535"/>
        <v>1.3665917295297545E-4</v>
      </c>
      <c r="AS302" s="13">
        <f t="shared" si="536"/>
        <v>1.7727234331947137E-4</v>
      </c>
      <c r="AT302" s="13">
        <f t="shared" si="537"/>
        <v>1.1497758630805582E-4</v>
      </c>
      <c r="AU302" s="13">
        <f t="shared" si="538"/>
        <v>4.9715765417516485E-5</v>
      </c>
      <c r="AV302" s="13">
        <f t="shared" si="539"/>
        <v>1.612264666367644E-5</v>
      </c>
      <c r="AW302" s="13">
        <f t="shared" si="540"/>
        <v>9.7755325910523366E-8</v>
      </c>
      <c r="AX302" s="13">
        <f t="shared" si="541"/>
        <v>9.4545249770384651E-4</v>
      </c>
      <c r="AY302" s="13">
        <f t="shared" si="542"/>
        <v>6.1321379364296389E-4</v>
      </c>
      <c r="AZ302" s="13">
        <f t="shared" si="543"/>
        <v>1.9886306167006575E-4</v>
      </c>
      <c r="BA302" s="13">
        <f t="shared" si="544"/>
        <v>4.2993724436470467E-5</v>
      </c>
      <c r="BB302" s="13">
        <f t="shared" si="545"/>
        <v>6.9713562893316871E-6</v>
      </c>
      <c r="BC302" s="13">
        <f t="shared" si="546"/>
        <v>9.0431446263033737E-7</v>
      </c>
      <c r="BD302" s="13">
        <f t="shared" si="547"/>
        <v>1.4772695276622605E-5</v>
      </c>
      <c r="BE302" s="13">
        <f t="shared" si="548"/>
        <v>1.9162931051342625E-5</v>
      </c>
      <c r="BF302" s="13">
        <f t="shared" si="549"/>
        <v>1.2428941354379113E-5</v>
      </c>
      <c r="BG302" s="13">
        <f t="shared" si="550"/>
        <v>5.3742155545588093E-6</v>
      </c>
      <c r="BH302" s="13">
        <f t="shared" si="551"/>
        <v>1.7428390723329226E-6</v>
      </c>
      <c r="BI302" s="13">
        <f t="shared" si="552"/>
        <v>4.5215723131516874E-7</v>
      </c>
      <c r="BJ302" s="14">
        <f t="shared" si="553"/>
        <v>0.52240252201853277</v>
      </c>
      <c r="BK302" s="14">
        <f t="shared" si="554"/>
        <v>0.29147336640112848</v>
      </c>
      <c r="BL302" s="14">
        <f t="shared" si="555"/>
        <v>0.1798361487492893</v>
      </c>
      <c r="BM302" s="14">
        <f t="shared" si="556"/>
        <v>0.30824722554473405</v>
      </c>
      <c r="BN302" s="14">
        <f t="shared" si="557"/>
        <v>0.69134886782681038</v>
      </c>
    </row>
    <row r="303" spans="1:66" x14ac:dyDescent="0.25">
      <c r="A303" t="s">
        <v>349</v>
      </c>
      <c r="B303" t="s">
        <v>269</v>
      </c>
      <c r="C303" t="s">
        <v>261</v>
      </c>
      <c r="D303" s="11">
        <v>44416</v>
      </c>
      <c r="E303" s="10">
        <f>VLOOKUP(A303,home!$A$2:$E$405,3,FALSE)</f>
        <v>1.2082999999999999</v>
      </c>
      <c r="F303" s="10">
        <f>VLOOKUP(B303,home!$B$2:$E$405,3,FALSE)</f>
        <v>1.2414000000000001</v>
      </c>
      <c r="G303" s="10">
        <f>VLOOKUP(C303,away!$B$2:$E$405,4,FALSE)</f>
        <v>1.2972999999999999</v>
      </c>
      <c r="H303" s="10">
        <f>VLOOKUP(A303,away!$A$2:$E$405,3,FALSE)</f>
        <v>1.2082999999999999</v>
      </c>
      <c r="I303" s="10">
        <f>VLOOKUP(C303,away!$B$2:$E$405,3,FALSE)</f>
        <v>0.8276</v>
      </c>
      <c r="J303" s="10">
        <f>VLOOKUP(B303,home!$B$2:$E$405,4,FALSE)</f>
        <v>0.32429999999999998</v>
      </c>
      <c r="K303" s="12">
        <f t="shared" si="502"/>
        <v>1.9459287502259999</v>
      </c>
      <c r="L303" s="12">
        <f t="shared" si="503"/>
        <v>0.32429645864399997</v>
      </c>
      <c r="M303" s="13">
        <f t="shared" si="504"/>
        <v>0.10328891588351685</v>
      </c>
      <c r="N303" s="13">
        <f t="shared" si="505"/>
        <v>0.20099287099741034</v>
      </c>
      <c r="O303" s="13">
        <f t="shared" si="506"/>
        <v>3.3496229638202514E-2</v>
      </c>
      <c r="P303" s="13">
        <f t="shared" si="507"/>
        <v>6.5181276277150493E-2</v>
      </c>
      <c r="Q303" s="13">
        <f t="shared" si="508"/>
        <v>0.19555890313216323</v>
      </c>
      <c r="R303" s="13">
        <f t="shared" si="509"/>
        <v>5.4313543247976334E-3</v>
      </c>
      <c r="S303" s="13">
        <f t="shared" si="510"/>
        <v>1.0283288242442064E-2</v>
      </c>
      <c r="T303" s="13">
        <f t="shared" si="511"/>
        <v>6.3419059742065562E-2</v>
      </c>
      <c r="U303" s="13">
        <f t="shared" si="512"/>
        <v>1.0569028533288036E-2</v>
      </c>
      <c r="V303" s="13">
        <f t="shared" si="513"/>
        <v>7.2103880893999584E-4</v>
      </c>
      <c r="W303" s="13">
        <f t="shared" si="514"/>
        <v>0.12684789732251259</v>
      </c>
      <c r="X303" s="13">
        <f t="shared" si="515"/>
        <v>4.1136323888128559E-2</v>
      </c>
      <c r="Y303" s="13">
        <f t="shared" si="516"/>
        <v>6.6701820792763357E-3</v>
      </c>
      <c r="Z303" s="13">
        <f t="shared" si="517"/>
        <v>5.8712299105754856E-4</v>
      </c>
      <c r="AA303" s="13">
        <f t="shared" si="518"/>
        <v>1.1424995082175661E-3</v>
      </c>
      <c r="AB303" s="13">
        <f t="shared" si="519"/>
        <v>1.1116113200798144E-3</v>
      </c>
      <c r="AC303" s="13">
        <f t="shared" si="520"/>
        <v>2.843857289166151E-5</v>
      </c>
      <c r="AD303" s="13">
        <f t="shared" si="521"/>
        <v>6.1709242576398218E-2</v>
      </c>
      <c r="AE303" s="13">
        <f t="shared" si="522"/>
        <v>2.0012088833129486E-2</v>
      </c>
      <c r="AF303" s="13">
        <f t="shared" si="523"/>
        <v>3.244924769326515E-3</v>
      </c>
      <c r="AG303" s="13">
        <f t="shared" si="524"/>
        <v>3.5077253708626235E-4</v>
      </c>
      <c r="AH303" s="13">
        <f t="shared" si="525"/>
        <v>4.760047669710897E-5</v>
      </c>
      <c r="AI303" s="13">
        <f t="shared" si="526"/>
        <v>9.2627136129367062E-5</v>
      </c>
      <c r="AJ303" s="13">
        <f t="shared" si="527"/>
        <v>9.0122903622616446E-5</v>
      </c>
      <c r="AK303" s="13">
        <f t="shared" si="528"/>
        <v>5.8457583071032089E-5</v>
      </c>
      <c r="AL303" s="13">
        <f t="shared" si="529"/>
        <v>7.1785533257788283E-7</v>
      </c>
      <c r="AM303" s="13">
        <f t="shared" si="530"/>
        <v>2.4016357856816741E-2</v>
      </c>
      <c r="AN303" s="13">
        <f t="shared" si="531"/>
        <v>7.7884198024926734E-3</v>
      </c>
      <c r="AO303" s="13">
        <f t="shared" si="532"/>
        <v>1.2628784801905879E-3</v>
      </c>
      <c r="AP303" s="13">
        <f t="shared" si="533"/>
        <v>1.3651567294117479E-4</v>
      </c>
      <c r="AQ303" s="13">
        <f t="shared" si="534"/>
        <v>1.1067887321056381E-5</v>
      </c>
      <c r="AR303" s="13">
        <f t="shared" si="535"/>
        <v>3.0873332045277382E-6</v>
      </c>
      <c r="AS303" s="13">
        <f t="shared" si="536"/>
        <v>6.0077304442178916E-6</v>
      </c>
      <c r="AT303" s="13">
        <f t="shared" si="537"/>
        <v>5.8453076975058092E-6</v>
      </c>
      <c r="AU303" s="13">
        <f t="shared" si="538"/>
        <v>3.7915174341646323E-6</v>
      </c>
      <c r="AV303" s="13">
        <f t="shared" si="539"/>
        <v>1.844505695531018E-6</v>
      </c>
      <c r="AW303" s="13">
        <f t="shared" si="540"/>
        <v>1.2583561351924658E-8</v>
      </c>
      <c r="AX303" s="13">
        <f t="shared" si="541"/>
        <v>7.7890202048826289E-3</v>
      </c>
      <c r="AY303" s="13">
        <f t="shared" si="542"/>
        <v>2.5259516687499996E-3</v>
      </c>
      <c r="AZ303" s="13">
        <f t="shared" si="543"/>
        <v>4.0957859044076346E-4</v>
      </c>
      <c r="BA303" s="13">
        <f t="shared" si="544"/>
        <v>4.4274962138780272E-5</v>
      </c>
      <c r="BB303" s="13">
        <f t="shared" si="545"/>
        <v>3.5895533570509054E-6</v>
      </c>
      <c r="BC303" s="13">
        <f t="shared" si="546"/>
        <v>2.3281588836105817E-7</v>
      </c>
      <c r="BD303" s="13">
        <f t="shared" si="547"/>
        <v>1.6686853748039611E-7</v>
      </c>
      <c r="BE303" s="13">
        <f t="shared" si="548"/>
        <v>3.2471428459126751E-7</v>
      </c>
      <c r="BF303" s="13">
        <f t="shared" si="549"/>
        <v>3.1593543099760756E-7</v>
      </c>
      <c r="BG303" s="13">
        <f t="shared" si="550"/>
        <v>2.0492927946442904E-7</v>
      </c>
      <c r="BH303" s="13">
        <f t="shared" si="551"/>
        <v>9.9694444168232762E-8</v>
      </c>
      <c r="BI303" s="13">
        <f t="shared" si="552"/>
        <v>3.8799657028952999E-8</v>
      </c>
      <c r="BJ303" s="14">
        <f t="shared" si="553"/>
        <v>0.76393015337271686</v>
      </c>
      <c r="BK303" s="14">
        <f t="shared" si="554"/>
        <v>0.18202962730902364</v>
      </c>
      <c r="BL303" s="14">
        <f t="shared" si="555"/>
        <v>5.2061258760215369E-2</v>
      </c>
      <c r="BM303" s="14">
        <f t="shared" si="556"/>
        <v>0.39213267309458366</v>
      </c>
      <c r="BN303" s="14">
        <f t="shared" si="557"/>
        <v>0.60394955025324115</v>
      </c>
    </row>
    <row r="304" spans="1:66" x14ac:dyDescent="0.25">
      <c r="A304" t="s">
        <v>350</v>
      </c>
      <c r="B304" t="s">
        <v>277</v>
      </c>
      <c r="C304" t="s">
        <v>275</v>
      </c>
      <c r="D304" s="11">
        <v>44416</v>
      </c>
      <c r="E304" s="10">
        <f>VLOOKUP(A304,home!$A$2:$E$405,3,FALSE)</f>
        <v>1.4911000000000001</v>
      </c>
      <c r="F304" s="10">
        <f>VLOOKUP(B304,home!$B$2:$E$405,3,FALSE)</f>
        <v>1.4251</v>
      </c>
      <c r="G304" s="10">
        <f>VLOOKUP(C304,away!$B$2:$E$405,4,FALSE)</f>
        <v>0.47060000000000002</v>
      </c>
      <c r="H304" s="10">
        <f>VLOOKUP(A304,away!$A$2:$E$405,3,FALSE)</f>
        <v>1.4911000000000001</v>
      </c>
      <c r="I304" s="10">
        <f>VLOOKUP(C304,away!$B$2:$E$405,3,FALSE)</f>
        <v>1.0898000000000001</v>
      </c>
      <c r="J304" s="10">
        <f>VLOOKUP(B304,home!$B$2:$E$405,4,FALSE)</f>
        <v>0.82350000000000001</v>
      </c>
      <c r="K304" s="12">
        <f t="shared" si="502"/>
        <v>1.000009286666</v>
      </c>
      <c r="L304" s="12">
        <f t="shared" si="503"/>
        <v>1.3381881423300002</v>
      </c>
      <c r="M304" s="13">
        <f t="shared" si="504"/>
        <v>9.6501432229003759E-2</v>
      </c>
      <c r="N304" s="13">
        <f t="shared" si="505"/>
        <v>9.6502328405573393E-2</v>
      </c>
      <c r="O304" s="13">
        <f t="shared" si="506"/>
        <v>0.12913707232671498</v>
      </c>
      <c r="P304" s="13">
        <f t="shared" si="507"/>
        <v>0.12913827157957386</v>
      </c>
      <c r="Q304" s="13">
        <f t="shared" si="508"/>
        <v>4.8251612295232754E-2</v>
      </c>
      <c r="R304" s="13">
        <f t="shared" si="509"/>
        <v>8.6404849461410804E-2</v>
      </c>
      <c r="S304" s="13">
        <f t="shared" si="510"/>
        <v>4.3203227147408992E-2</v>
      </c>
      <c r="T304" s="13">
        <f t="shared" si="511"/>
        <v>6.4569735421784916E-2</v>
      </c>
      <c r="U304" s="13">
        <f t="shared" si="512"/>
        <v>8.640565187438852E-2</v>
      </c>
      <c r="V304" s="13">
        <f t="shared" si="513"/>
        <v>6.4238425754211334E-3</v>
      </c>
      <c r="W304" s="13">
        <f t="shared" si="514"/>
        <v>1.6084020130613372E-2</v>
      </c>
      <c r="X304" s="13">
        <f t="shared" si="515"/>
        <v>2.1523445019783836E-2</v>
      </c>
      <c r="Y304" s="13">
        <f t="shared" si="516"/>
        <v>1.4401209453783214E-2</v>
      </c>
      <c r="Z304" s="13">
        <f t="shared" si="517"/>
        <v>3.854198166302289E-2</v>
      </c>
      <c r="AA304" s="13">
        <f t="shared" si="518"/>
        <v>3.8542339589533563E-2</v>
      </c>
      <c r="AB304" s="13">
        <f t="shared" si="519"/>
        <v>1.9271348759684094E-2</v>
      </c>
      <c r="AC304" s="13">
        <f t="shared" si="520"/>
        <v>5.372743621051638E-4</v>
      </c>
      <c r="AD304" s="13">
        <f t="shared" si="521"/>
        <v>4.0210423743840644E-3</v>
      </c>
      <c r="AE304" s="13">
        <f t="shared" si="522"/>
        <v>5.3809112252072248E-3</v>
      </c>
      <c r="AF304" s="13">
        <f t="shared" si="523"/>
        <v>3.6003357982513514E-3</v>
      </c>
      <c r="AG304" s="13">
        <f t="shared" si="524"/>
        <v>1.6059755578753917E-3</v>
      </c>
      <c r="AH304" s="13">
        <f t="shared" si="525"/>
        <v>1.2894105710839376E-2</v>
      </c>
      <c r="AI304" s="13">
        <f t="shared" si="526"/>
        <v>1.2894225454092479E-2</v>
      </c>
      <c r="AJ304" s="13">
        <f t="shared" si="527"/>
        <v>6.4471725992288004E-3</v>
      </c>
      <c r="AK304" s="13">
        <f t="shared" si="528"/>
        <v>2.1490774906557917E-3</v>
      </c>
      <c r="AL304" s="13">
        <f t="shared" si="529"/>
        <v>2.8759234296804889E-5</v>
      </c>
      <c r="AM304" s="13">
        <f t="shared" si="530"/>
        <v>8.0421594329231367E-4</v>
      </c>
      <c r="AN304" s="13">
        <f t="shared" si="531"/>
        <v>1.0761922391865101E-3</v>
      </c>
      <c r="AO304" s="13">
        <f t="shared" si="532"/>
        <v>7.200738466734797E-4</v>
      </c>
      <c r="AP304" s="13">
        <f t="shared" si="533"/>
        <v>3.2119809440680049E-4</v>
      </c>
      <c r="AQ304" s="13">
        <f t="shared" si="534"/>
        <v>1.0745587031854303E-4</v>
      </c>
      <c r="AR304" s="13">
        <f t="shared" si="535"/>
        <v>3.4509478736389565E-3</v>
      </c>
      <c r="AS304" s="13">
        <f t="shared" si="536"/>
        <v>3.450979921439242E-3</v>
      </c>
      <c r="AT304" s="13">
        <f t="shared" si="537"/>
        <v>1.7255059847685727E-3</v>
      </c>
      <c r="AU304" s="13">
        <f t="shared" si="538"/>
        <v>5.7517400298877819E-4</v>
      </c>
      <c r="AV304" s="13">
        <f t="shared" si="539"/>
        <v>1.4379483610940893E-4</v>
      </c>
      <c r="AW304" s="13">
        <f t="shared" si="540"/>
        <v>1.0690451032857992E-6</v>
      </c>
      <c r="AX304" s="13">
        <f t="shared" si="541"/>
        <v>1.3403723529619506E-4</v>
      </c>
      <c r="AY304" s="13">
        <f t="shared" si="542"/>
        <v>1.793670389040644E-4</v>
      </c>
      <c r="AZ304" s="13">
        <f t="shared" si="543"/>
        <v>1.2001342229313142E-4</v>
      </c>
      <c r="BA304" s="13">
        <f t="shared" si="544"/>
        <v>5.3533512877703805E-5</v>
      </c>
      <c r="BB304" s="13">
        <f t="shared" si="545"/>
        <v>1.790947803755339E-5</v>
      </c>
      <c r="BC304" s="13">
        <f t="shared" si="546"/>
        <v>4.7932502290346997E-6</v>
      </c>
      <c r="BD304" s="13">
        <f t="shared" si="547"/>
        <v>7.6966958738376365E-4</v>
      </c>
      <c r="BE304" s="13">
        <f t="shared" si="548"/>
        <v>7.6967673504815186E-4</v>
      </c>
      <c r="BF304" s="13">
        <f t="shared" si="549"/>
        <v>3.8484194138945914E-4</v>
      </c>
      <c r="BG304" s="13">
        <f t="shared" si="550"/>
        <v>1.2828183842934388E-4</v>
      </c>
      <c r="BH304" s="13">
        <f t="shared" si="551"/>
        <v>3.2070757434982806E-5</v>
      </c>
      <c r="BI304" s="13">
        <f t="shared" si="552"/>
        <v>6.4142110530790965E-6</v>
      </c>
      <c r="BJ304" s="14">
        <f t="shared" si="553"/>
        <v>0.27947940561400486</v>
      </c>
      <c r="BK304" s="14">
        <f t="shared" si="554"/>
        <v>0.27601217416671375</v>
      </c>
      <c r="BL304" s="14">
        <f t="shared" si="555"/>
        <v>0.40558320095623213</v>
      </c>
      <c r="BM304" s="14">
        <f t="shared" si="556"/>
        <v>0.41350289810866325</v>
      </c>
      <c r="BN304" s="14">
        <f t="shared" si="557"/>
        <v>0.58593556629750954</v>
      </c>
    </row>
    <row r="305" spans="1:66" x14ac:dyDescent="0.25">
      <c r="A305" t="s">
        <v>350</v>
      </c>
      <c r="B305" t="s">
        <v>280</v>
      </c>
      <c r="C305" t="s">
        <v>288</v>
      </c>
      <c r="D305" s="11">
        <v>44416</v>
      </c>
      <c r="E305" s="10">
        <f>VLOOKUP(A305,home!$A$2:$E$405,3,FALSE)</f>
        <v>1.4911000000000001</v>
      </c>
      <c r="F305" s="10">
        <f>VLOOKUP(B305,home!$B$2:$E$405,3,FALSE)</f>
        <v>1.4371</v>
      </c>
      <c r="G305" s="10">
        <f>VLOOKUP(C305,away!$B$2:$E$405,4,FALSE)</f>
        <v>1.2101</v>
      </c>
      <c r="H305" s="10">
        <f>VLOOKUP(A305,away!$A$2:$E$405,3,FALSE)</f>
        <v>1.4911000000000001</v>
      </c>
      <c r="I305" s="10">
        <f>VLOOKUP(C305,away!$B$2:$E$405,3,FALSE)</f>
        <v>1.2455000000000001</v>
      </c>
      <c r="J305" s="10">
        <f>VLOOKUP(B305,home!$B$2:$E$405,4,FALSE)</f>
        <v>1.3445</v>
      </c>
      <c r="K305" s="12">
        <f t="shared" si="502"/>
        <v>2.5930746560809999</v>
      </c>
      <c r="L305" s="12">
        <f t="shared" si="503"/>
        <v>2.4969584097250004</v>
      </c>
      <c r="M305" s="13">
        <f t="shared" si="504"/>
        <v>6.1578162706443524E-3</v>
      </c>
      <c r="N305" s="13">
        <f t="shared" si="505"/>
        <v>1.5967677308211088E-2</v>
      </c>
      <c r="O305" s="13">
        <f t="shared" si="506"/>
        <v>1.5375811122526855E-2</v>
      </c>
      <c r="P305" s="13">
        <f t="shared" si="507"/>
        <v>3.9870626138512735E-2</v>
      </c>
      <c r="Q305" s="13">
        <f t="shared" si="508"/>
        <v>2.070268967220093E-2</v>
      </c>
      <c r="R305" s="13">
        <f t="shared" si="509"/>
        <v>1.9196380444368315E-2</v>
      </c>
      <c r="S305" s="13">
        <f t="shared" si="510"/>
        <v>6.45385782397951E-2</v>
      </c>
      <c r="T305" s="13">
        <f t="shared" si="511"/>
        <v>5.1693755080929021E-2</v>
      </c>
      <c r="U305" s="13">
        <f t="shared" si="512"/>
        <v>4.9777647618780403E-2</v>
      </c>
      <c r="V305" s="13">
        <f t="shared" si="513"/>
        <v>4.6430484289572235E-2</v>
      </c>
      <c r="W305" s="13">
        <f t="shared" si="514"/>
        <v>1.7894539967231369E-2</v>
      </c>
      <c r="X305" s="13">
        <f t="shared" si="515"/>
        <v>4.4681922059338491E-2</v>
      </c>
      <c r="Y305" s="13">
        <f t="shared" si="516"/>
        <v>5.5784450524371136E-2</v>
      </c>
      <c r="Z305" s="13">
        <f t="shared" si="517"/>
        <v>1.5977521195615334E-2</v>
      </c>
      <c r="AA305" s="13">
        <f t="shared" si="518"/>
        <v>4.1430905279347119E-2</v>
      </c>
      <c r="AB305" s="13">
        <f t="shared" si="519"/>
        <v>5.371671522918376E-2</v>
      </c>
      <c r="AC305" s="13">
        <f t="shared" si="520"/>
        <v>1.8789254980746545E-2</v>
      </c>
      <c r="AD305" s="13">
        <f t="shared" si="521"/>
        <v>1.1600469517814046E-2</v>
      </c>
      <c r="AE305" s="13">
        <f t="shared" si="522"/>
        <v>2.8965889919264302E-2</v>
      </c>
      <c r="AF305" s="13">
        <f t="shared" si="523"/>
        <v>3.6163311214537808E-2</v>
      </c>
      <c r="AG305" s="13">
        <f t="shared" si="524"/>
        <v>3.0099428020214196E-2</v>
      </c>
      <c r="AH305" s="13">
        <f t="shared" si="525"/>
        <v>9.9738014789877896E-3</v>
      </c>
      <c r="AI305" s="13">
        <f t="shared" si="526"/>
        <v>2.5862811839946431E-2</v>
      </c>
      <c r="AJ305" s="13">
        <f t="shared" si="527"/>
        <v>3.3532100958578351E-2</v>
      </c>
      <c r="AK305" s="13">
        <f t="shared" si="528"/>
        <v>2.8983747053612983E-2</v>
      </c>
      <c r="AL305" s="13">
        <f t="shared" si="529"/>
        <v>4.8662664024572725E-3</v>
      </c>
      <c r="AM305" s="13">
        <f t="shared" si="530"/>
        <v>6.0161767010567567E-3</v>
      </c>
      <c r="AN305" s="13">
        <f t="shared" si="531"/>
        <v>1.5022143008095278E-2</v>
      </c>
      <c r="AO305" s="13">
        <f t="shared" si="532"/>
        <v>1.875483315807756E-2</v>
      </c>
      <c r="AP305" s="13">
        <f t="shared" si="533"/>
        <v>1.561001279235035E-2</v>
      </c>
      <c r="AQ305" s="13">
        <f t="shared" si="534"/>
        <v>9.7443881794435135E-3</v>
      </c>
      <c r="AR305" s="13">
        <f t="shared" si="535"/>
        <v>4.9808334959772415E-3</v>
      </c>
      <c r="AS305" s="13">
        <f t="shared" si="536"/>
        <v>1.291567310457791E-2</v>
      </c>
      <c r="AT305" s="13">
        <f t="shared" si="537"/>
        <v>1.6745652296853993E-2</v>
      </c>
      <c r="AU305" s="13">
        <f t="shared" si="538"/>
        <v>1.4474242190172225E-2</v>
      </c>
      <c r="AV305" s="13">
        <f t="shared" si="539"/>
        <v>9.3831976473284853E-3</v>
      </c>
      <c r="AW305" s="13">
        <f t="shared" si="540"/>
        <v>8.7522498910909852E-4</v>
      </c>
      <c r="AX305" s="13">
        <f t="shared" si="541"/>
        <v>2.6000658883358779E-3</v>
      </c>
      <c r="AY305" s="13">
        <f t="shared" si="542"/>
        <v>6.492256385719374E-3</v>
      </c>
      <c r="AZ305" s="13">
        <f t="shared" si="543"/>
        <v>8.1054470902064135E-3</v>
      </c>
      <c r="BA305" s="13">
        <f t="shared" si="544"/>
        <v>6.7463214254906458E-3</v>
      </c>
      <c r="BB305" s="13">
        <f t="shared" si="545"/>
        <v>4.2113210045217064E-3</v>
      </c>
      <c r="BC305" s="13">
        <f t="shared" si="546"/>
        <v>2.1030986796584019E-3</v>
      </c>
      <c r="BD305" s="13">
        <f t="shared" si="547"/>
        <v>2.0728223475367244E-3</v>
      </c>
      <c r="BE305" s="13">
        <f t="shared" si="548"/>
        <v>5.3749830959558022E-3</v>
      </c>
      <c r="BF305" s="13">
        <f t="shared" si="549"/>
        <v>6.9688662214933902E-3</v>
      </c>
      <c r="BG305" s="13">
        <f t="shared" si="550"/>
        <v>6.0235967935244909E-3</v>
      </c>
      <c r="BH305" s="13">
        <f t="shared" si="551"/>
        <v>3.9049090459347831E-3</v>
      </c>
      <c r="BI305" s="13">
        <f t="shared" si="552"/>
        <v>2.0251441362629848E-3</v>
      </c>
      <c r="BJ305" s="14">
        <f t="shared" si="553"/>
        <v>0.40896019759706831</v>
      </c>
      <c r="BK305" s="14">
        <f t="shared" si="554"/>
        <v>0.18714528270744762</v>
      </c>
      <c r="BL305" s="14">
        <f t="shared" si="555"/>
        <v>0.36271984140095004</v>
      </c>
      <c r="BM305" s="14">
        <f t="shared" si="556"/>
        <v>0.85191481054800666</v>
      </c>
      <c r="BN305" s="14">
        <f t="shared" si="557"/>
        <v>0.11727100095646427</v>
      </c>
    </row>
    <row r="306" spans="1:66" x14ac:dyDescent="0.25">
      <c r="A306" t="s">
        <v>350</v>
      </c>
      <c r="B306" t="s">
        <v>278</v>
      </c>
      <c r="C306" t="s">
        <v>276</v>
      </c>
      <c r="D306" s="11">
        <v>44416</v>
      </c>
      <c r="E306" s="10">
        <f>VLOOKUP(A306,home!$A$2:$E$405,3,FALSE)</f>
        <v>1.4911000000000001</v>
      </c>
      <c r="F306" s="10">
        <f>VLOOKUP(B306,home!$B$2:$E$405,3,FALSE)</f>
        <v>1.1736</v>
      </c>
      <c r="G306" s="10">
        <f>VLOOKUP(C306,away!$B$2:$E$405,4,FALSE)</f>
        <v>1.2548999999999999</v>
      </c>
      <c r="H306" s="10">
        <f>VLOOKUP(A306,away!$A$2:$E$405,3,FALSE)</f>
        <v>1.4911000000000001</v>
      </c>
      <c r="I306" s="10">
        <f>VLOOKUP(C306,away!$B$2:$E$405,3,FALSE)</f>
        <v>1.006</v>
      </c>
      <c r="J306" s="10">
        <f>VLOOKUP(B306,home!$B$2:$E$405,4,FALSE)</f>
        <v>0.94120000000000004</v>
      </c>
      <c r="K306" s="12">
        <f t="shared" si="502"/>
        <v>2.1960184793040001</v>
      </c>
      <c r="L306" s="12">
        <f t="shared" si="503"/>
        <v>1.4118438599200003</v>
      </c>
      <c r="M306" s="13">
        <f t="shared" si="504"/>
        <v>2.7109736390353061E-2</v>
      </c>
      <c r="N306" s="13">
        <f t="shared" si="505"/>
        <v>5.9533482082275428E-2</v>
      </c>
      <c r="O306" s="13">
        <f t="shared" si="506"/>
        <v>3.8274714866769761E-2</v>
      </c>
      <c r="P306" s="13">
        <f t="shared" si="507"/>
        <v>8.4051981137517925E-2</v>
      </c>
      <c r="Q306" s="13">
        <f t="shared" si="508"/>
        <v>6.5368313394995242E-2</v>
      </c>
      <c r="R306" s="13">
        <f t="shared" si="509"/>
        <v>2.7018960587418824E-2</v>
      </c>
      <c r="S306" s="13">
        <f t="shared" si="510"/>
        <v>6.5149430369006125E-2</v>
      </c>
      <c r="T306" s="13">
        <f t="shared" si="511"/>
        <v>9.2289851900050332E-2</v>
      </c>
      <c r="U306" s="13">
        <f t="shared" si="512"/>
        <v>5.9334136741558186E-2</v>
      </c>
      <c r="V306" s="13">
        <f t="shared" si="513"/>
        <v>2.2443509731656337E-2</v>
      </c>
      <c r="W306" s="13">
        <f t="shared" si="514"/>
        <v>4.7850008058781576E-2</v>
      </c>
      <c r="X306" s="13">
        <f t="shared" si="515"/>
        <v>6.7556740074913302E-2</v>
      </c>
      <c r="Y306" s="13">
        <f t="shared" si="516"/>
        <v>4.7689784335488886E-2</v>
      </c>
      <c r="Z306" s="13">
        <f t="shared" si="517"/>
        <v>1.2715517868922584E-2</v>
      </c>
      <c r="AA306" s="13">
        <f t="shared" si="518"/>
        <v>2.7923512214074211E-2</v>
      </c>
      <c r="AB306" s="13">
        <f t="shared" si="519"/>
        <v>3.0660274414588969E-2</v>
      </c>
      <c r="AC306" s="13">
        <f t="shared" si="520"/>
        <v>4.3490404827768751E-3</v>
      </c>
      <c r="AD306" s="13">
        <f t="shared" si="521"/>
        <v>2.6269875482982413E-2</v>
      </c>
      <c r="AE306" s="13">
        <f t="shared" si="522"/>
        <v>3.7088962401511667E-2</v>
      </c>
      <c r="AF306" s="13">
        <f t="shared" si="523"/>
        <v>2.6181911918689005E-2</v>
      </c>
      <c r="AG306" s="13">
        <f t="shared" si="524"/>
        <v>1.2321590527789117E-2</v>
      </c>
      <c r="AH306" s="13">
        <f t="shared" si="525"/>
        <v>4.4880814572353499E-3</v>
      </c>
      <c r="AI306" s="13">
        <f t="shared" si="526"/>
        <v>9.8559098167104522E-3</v>
      </c>
      <c r="AJ306" s="13">
        <f t="shared" si="527"/>
        <v>1.082188004392493E-2</v>
      </c>
      <c r="AK306" s="13">
        <f t="shared" si="528"/>
        <v>7.9216828524234437E-3</v>
      </c>
      <c r="AL306" s="13">
        <f t="shared" si="529"/>
        <v>5.3935672905287596E-4</v>
      </c>
      <c r="AM306" s="13">
        <f t="shared" si="530"/>
        <v>1.1537826401928892E-2</v>
      </c>
      <c r="AN306" s="13">
        <f t="shared" si="531"/>
        <v>1.6289609362386173E-2</v>
      </c>
      <c r="AO306" s="13">
        <f t="shared" si="532"/>
        <v>1.1499192479390137E-2</v>
      </c>
      <c r="AP306" s="13">
        <f t="shared" si="533"/>
        <v>5.4116880986884042E-3</v>
      </c>
      <c r="AQ306" s="13">
        <f t="shared" si="534"/>
        <v>1.9101146534838411E-3</v>
      </c>
      <c r="AR306" s="13">
        <f t="shared" si="535"/>
        <v>1.2672940496437071E-3</v>
      </c>
      <c r="AS306" s="13">
        <f t="shared" si="536"/>
        <v>2.7830011517295809E-3</v>
      </c>
      <c r="AT306" s="13">
        <f t="shared" si="537"/>
        <v>3.0557609785612388E-3</v>
      </c>
      <c r="AU306" s="13">
        <f t="shared" si="538"/>
        <v>2.236835859085518E-3</v>
      </c>
      <c r="AV306" s="13">
        <f t="shared" si="539"/>
        <v>1.2280332204304089E-3</v>
      </c>
      <c r="AW306" s="13">
        <f t="shared" si="540"/>
        <v>4.6451127541597631E-5</v>
      </c>
      <c r="AX306" s="13">
        <f t="shared" si="541"/>
        <v>4.222879998272905E-3</v>
      </c>
      <c r="AY306" s="13">
        <f t="shared" si="542"/>
        <v>5.962047196740582E-3</v>
      </c>
      <c r="AZ306" s="13">
        <f t="shared" si="543"/>
        <v>4.2087398636357206E-3</v>
      </c>
      <c r="BA306" s="13">
        <f t="shared" si="544"/>
        <v>1.9806945114915443E-3</v>
      </c>
      <c r="BB306" s="13">
        <f t="shared" si="545"/>
        <v>6.9910784610664528E-4</v>
      </c>
      <c r="BC306" s="13">
        <f t="shared" si="546"/>
        <v>1.9740622398951272E-4</v>
      </c>
      <c r="BD306" s="13">
        <f t="shared" si="547"/>
        <v>2.9820355378377001E-4</v>
      </c>
      <c r="BE306" s="13">
        <f t="shared" si="548"/>
        <v>6.5486051470328309E-4</v>
      </c>
      <c r="BF306" s="13">
        <f t="shared" si="549"/>
        <v>7.1904289582746953E-4</v>
      </c>
      <c r="BG306" s="13">
        <f t="shared" si="550"/>
        <v>5.2634382888312801E-4</v>
      </c>
      <c r="BH306" s="13">
        <f t="shared" si="551"/>
        <v>2.8896519367374281E-4</v>
      </c>
      <c r="BI306" s="13">
        <f t="shared" si="552"/>
        <v>1.269145810366397E-4</v>
      </c>
      <c r="BJ306" s="14">
        <f t="shared" si="553"/>
        <v>0.54606982681359129</v>
      </c>
      <c r="BK306" s="14">
        <f t="shared" si="554"/>
        <v>0.20960510203710381</v>
      </c>
      <c r="BL306" s="14">
        <f t="shared" si="555"/>
        <v>0.22948440882206261</v>
      </c>
      <c r="BM306" s="14">
        <f t="shared" si="556"/>
        <v>0.69060207101315119</v>
      </c>
      <c r="BN306" s="14">
        <f t="shared" si="557"/>
        <v>0.30135718845933024</v>
      </c>
    </row>
    <row r="307" spans="1:66" x14ac:dyDescent="0.25">
      <c r="A307" t="s">
        <v>350</v>
      </c>
      <c r="B307" t="s">
        <v>279</v>
      </c>
      <c r="C307" t="s">
        <v>282</v>
      </c>
      <c r="D307" s="11">
        <v>44416</v>
      </c>
      <c r="E307" s="10">
        <f>VLOOKUP(A307,home!$A$2:$E$405,3,FALSE)</f>
        <v>1.4911000000000001</v>
      </c>
      <c r="F307" s="10">
        <f>VLOOKUP(B307,home!$B$2:$E$405,3,FALSE)</f>
        <v>0.92210000000000003</v>
      </c>
      <c r="G307" s="10">
        <f>VLOOKUP(C307,away!$B$2:$E$405,4,FALSE)</f>
        <v>1.0755999999999999</v>
      </c>
      <c r="H307" s="10">
        <f>VLOOKUP(A307,away!$A$2:$E$405,3,FALSE)</f>
        <v>1.4911000000000001</v>
      </c>
      <c r="I307" s="10">
        <f>VLOOKUP(C307,away!$B$2:$E$405,3,FALSE)</f>
        <v>1.5328999999999999</v>
      </c>
      <c r="J307" s="10">
        <f>VLOOKUP(B307,home!$B$2:$E$405,4,FALSE)</f>
        <v>1.2941</v>
      </c>
      <c r="K307" s="12">
        <f t="shared" si="502"/>
        <v>1.478889024236</v>
      </c>
      <c r="L307" s="12">
        <f t="shared" si="503"/>
        <v>2.9579336745790004</v>
      </c>
      <c r="M307" s="13">
        <f t="shared" si="504"/>
        <v>1.1833477373730856E-2</v>
      </c>
      <c r="N307" s="13">
        <f t="shared" si="505"/>
        <v>1.750039980655561E-2</v>
      </c>
      <c r="O307" s="13">
        <f t="shared" si="506"/>
        <v>3.5002641211127172E-2</v>
      </c>
      <c r="P307" s="13">
        <f t="shared" si="507"/>
        <v>5.1765021906406666E-2</v>
      </c>
      <c r="Q307" s="13">
        <f t="shared" si="508"/>
        <v>1.2940574596828456E-2</v>
      </c>
      <c r="R307" s="13">
        <f t="shared" si="509"/>
        <v>5.1767745568799886E-2</v>
      </c>
      <c r="S307" s="13">
        <f t="shared" si="510"/>
        <v>5.6610948082751383E-2</v>
      </c>
      <c r="T307" s="13">
        <f t="shared" si="511"/>
        <v>3.8277361368360463E-2</v>
      </c>
      <c r="U307" s="13">
        <f t="shared" si="512"/>
        <v>7.6558750731139977E-2</v>
      </c>
      <c r="V307" s="13">
        <f t="shared" si="513"/>
        <v>2.7515786828002049E-2</v>
      </c>
      <c r="W307" s="13">
        <f t="shared" si="514"/>
        <v>6.3792245795189322E-3</v>
      </c>
      <c r="X307" s="13">
        <f t="shared" si="515"/>
        <v>1.8869323201461115E-2</v>
      </c>
      <c r="Y307" s="13">
        <f t="shared" si="516"/>
        <v>2.7907103257058339E-2</v>
      </c>
      <c r="Z307" s="13">
        <f t="shared" si="517"/>
        <v>5.104185262499699E-2</v>
      </c>
      <c r="AA307" s="13">
        <f t="shared" si="518"/>
        <v>7.5485235623779526E-2</v>
      </c>
      <c r="AB307" s="13">
        <f t="shared" si="519"/>
        <v>5.5817143227937932E-2</v>
      </c>
      <c r="AC307" s="13">
        <f t="shared" si="520"/>
        <v>7.5229118148180093E-3</v>
      </c>
      <c r="AD307" s="13">
        <f t="shared" si="521"/>
        <v>2.3585413034467673E-3</v>
      </c>
      <c r="AE307" s="13">
        <f t="shared" si="522"/>
        <v>6.9764087443506409E-3</v>
      </c>
      <c r="AF307" s="13">
        <f t="shared" si="523"/>
        <v>1.0317877176271084E-2</v>
      </c>
      <c r="AG307" s="13">
        <f t="shared" si="524"/>
        <v>1.0173198783287441E-2</v>
      </c>
      <c r="AH307" s="13">
        <f t="shared" si="525"/>
        <v>3.774460367309429E-2</v>
      </c>
      <c r="AI307" s="13">
        <f t="shared" si="526"/>
        <v>5.582008009627696E-2</v>
      </c>
      <c r="AJ307" s="13">
        <f t="shared" si="527"/>
        <v>4.1275851893179206E-2</v>
      </c>
      <c r="AK307" s="13">
        <f t="shared" si="528"/>
        <v>2.034746811027114E-2</v>
      </c>
      <c r="AL307" s="13">
        <f t="shared" si="529"/>
        <v>1.3163457624332854E-3</v>
      </c>
      <c r="AM307" s="13">
        <f t="shared" si="530"/>
        <v>6.9760416937493812E-4</v>
      </c>
      <c r="AN307" s="13">
        <f t="shared" si="531"/>
        <v>2.0634668641208421E-3</v>
      </c>
      <c r="AO307" s="13">
        <f t="shared" si="532"/>
        <v>3.0517990618804855E-3</v>
      </c>
      <c r="AP307" s="13">
        <f t="shared" si="533"/>
        <v>3.0090064043949631E-3</v>
      </c>
      <c r="AQ307" s="13">
        <f t="shared" si="534"/>
        <v>2.2251103426459348E-3</v>
      </c>
      <c r="AR307" s="13">
        <f t="shared" si="535"/>
        <v>2.2329206847656762E-2</v>
      </c>
      <c r="AS307" s="13">
        <f t="shared" si="536"/>
        <v>3.302241892689492E-2</v>
      </c>
      <c r="AT307" s="13">
        <f t="shared" si="537"/>
        <v>2.4418246452354027E-2</v>
      </c>
      <c r="AU307" s="13">
        <f t="shared" si="538"/>
        <v>1.2037292223158667E-2</v>
      </c>
      <c r="AV307" s="13">
        <f t="shared" si="539"/>
        <v>4.450454837587681E-3</v>
      </c>
      <c r="AW307" s="13">
        <f t="shared" si="540"/>
        <v>1.5995267089553467E-4</v>
      </c>
      <c r="AX307" s="13">
        <f t="shared" si="541"/>
        <v>1.7194652489164431E-4</v>
      </c>
      <c r="AY307" s="13">
        <f t="shared" si="542"/>
        <v>5.0860641620383105E-4</v>
      </c>
      <c r="AZ307" s="13">
        <f t="shared" si="543"/>
        <v>7.5221202279812736E-4</v>
      </c>
      <c r="BA307" s="13">
        <f t="shared" si="544"/>
        <v>7.4166442421925581E-4</v>
      </c>
      <c r="BB307" s="13">
        <f t="shared" si="545"/>
        <v>5.4844854390884547E-4</v>
      </c>
      <c r="BC307" s="13">
        <f t="shared" si="546"/>
        <v>3.2445488336035861E-4</v>
      </c>
      <c r="BD307" s="13">
        <f t="shared" si="547"/>
        <v>1.1008052143554006E-2</v>
      </c>
      <c r="BE307" s="13">
        <f t="shared" si="548"/>
        <v>1.6279687493319595E-2</v>
      </c>
      <c r="BF307" s="13">
        <f t="shared" si="549"/>
        <v>1.2037925575931216E-2</v>
      </c>
      <c r="BG307" s="13">
        <f t="shared" si="550"/>
        <v>5.9342520029381654E-3</v>
      </c>
      <c r="BH307" s="13">
        <f t="shared" si="551"/>
        <v>2.1940250385489397E-3</v>
      </c>
      <c r="BI307" s="13">
        <f t="shared" si="552"/>
        <v>6.4894390968179823E-4</v>
      </c>
      <c r="BJ307" s="14">
        <f t="shared" si="553"/>
        <v>0.16579433247493811</v>
      </c>
      <c r="BK307" s="14">
        <f t="shared" si="554"/>
        <v>0.15707309818434609</v>
      </c>
      <c r="BL307" s="14">
        <f t="shared" si="555"/>
        <v>0.59418002558723193</v>
      </c>
      <c r="BM307" s="14">
        <f t="shared" si="556"/>
        <v>0.78693079466275584</v>
      </c>
      <c r="BN307" s="14">
        <f t="shared" si="557"/>
        <v>0.18080986046344866</v>
      </c>
    </row>
    <row r="308" spans="1:66" x14ac:dyDescent="0.25">
      <c r="A308" t="s">
        <v>358</v>
      </c>
      <c r="B308" t="s">
        <v>333</v>
      </c>
      <c r="C308" t="s">
        <v>332</v>
      </c>
      <c r="D308" s="11">
        <v>44416</v>
      </c>
      <c r="E308" s="10">
        <f>VLOOKUP(A308,home!$A$2:$E$405,3,FALSE)</f>
        <v>1.8667</v>
      </c>
      <c r="F308" s="10">
        <f>VLOOKUP(B308,home!$B$2:$E$405,3,FALSE)</f>
        <v>0.53569999999999995</v>
      </c>
      <c r="G308" s="10">
        <f>VLOOKUP(C308,away!$B$2:$E$405,4,FALSE)</f>
        <v>1.25</v>
      </c>
      <c r="H308" s="10">
        <f>VLOOKUP(A308,away!$A$2:$E$405,3,FALSE)</f>
        <v>1.8667</v>
      </c>
      <c r="I308" s="10">
        <f>VLOOKUP(C308,away!$B$2:$E$405,3,FALSE)</f>
        <v>1.0713999999999999</v>
      </c>
      <c r="J308" s="10">
        <f>VLOOKUP(B308,home!$B$2:$E$405,4,FALSE)</f>
        <v>0.9375</v>
      </c>
      <c r="K308" s="12">
        <f t="shared" si="502"/>
        <v>1.2499889874999999</v>
      </c>
      <c r="L308" s="12">
        <f t="shared" si="503"/>
        <v>1.8749834812499999</v>
      </c>
      <c r="M308" s="13">
        <f t="shared" si="504"/>
        <v>4.3938143278762838E-2</v>
      </c>
      <c r="N308" s="13">
        <f t="shared" si="505"/>
        <v>5.4922195229650674E-2</v>
      </c>
      <c r="O308" s="13">
        <f t="shared" si="506"/>
        <v>8.2383292844476028E-2</v>
      </c>
      <c r="P308" s="13">
        <f t="shared" si="507"/>
        <v>0.10297820880958256</v>
      </c>
      <c r="Q308" s="13">
        <f t="shared" si="508"/>
        <v>3.432606960319419E-2</v>
      </c>
      <c r="R308" s="13">
        <f t="shared" si="509"/>
        <v>7.7233656607186937E-2</v>
      </c>
      <c r="S308" s="13">
        <f t="shared" si="510"/>
        <v>6.0337731059493804E-2</v>
      </c>
      <c r="T308" s="13">
        <f t="shared" si="511"/>
        <v>6.4360813482226845E-2</v>
      </c>
      <c r="U308" s="13">
        <f t="shared" si="512"/>
        <v>9.654122022334026E-2</v>
      </c>
      <c r="V308" s="13">
        <f t="shared" si="513"/>
        <v>1.5712673935769722E-2</v>
      </c>
      <c r="W308" s="13">
        <f t="shared" si="514"/>
        <v>1.4302402996050413E-2</v>
      </c>
      <c r="X308" s="13">
        <f t="shared" si="515"/>
        <v>2.6816769359775033E-2</v>
      </c>
      <c r="Y308" s="13">
        <f t="shared" si="516"/>
        <v>2.5140499785034659E-2</v>
      </c>
      <c r="Z308" s="13">
        <f t="shared" si="517"/>
        <v>4.8270610111670151E-2</v>
      </c>
      <c r="AA308" s="13">
        <f t="shared" si="518"/>
        <v>6.0337731059493818E-2</v>
      </c>
      <c r="AB308" s="13">
        <f t="shared" si="519"/>
        <v>3.7710749677551988E-2</v>
      </c>
      <c r="AC308" s="13">
        <f t="shared" si="520"/>
        <v>2.3016206659679469E-3</v>
      </c>
      <c r="AD308" s="13">
        <f t="shared" si="521"/>
        <v>4.4694615599625018E-3</v>
      </c>
      <c r="AE308" s="13">
        <f t="shared" si="522"/>
        <v>8.3801665950115484E-3</v>
      </c>
      <c r="AF308" s="13">
        <f t="shared" si="523"/>
        <v>7.8563369678848541E-3</v>
      </c>
      <c r="AG308" s="13">
        <f t="shared" si="524"/>
        <v>4.9101673459726056E-3</v>
      </c>
      <c r="AH308" s="13">
        <f t="shared" si="525"/>
        <v>2.2626649147310184E-2</v>
      </c>
      <c r="AI308" s="13">
        <f t="shared" si="526"/>
        <v>2.8283062258163988E-2</v>
      </c>
      <c r="AJ308" s="13">
        <f t="shared" si="527"/>
        <v>1.7676758177740934E-2</v>
      </c>
      <c r="AK308" s="13">
        <f t="shared" si="528"/>
        <v>7.3652510189589132E-3</v>
      </c>
      <c r="AL308" s="13">
        <f t="shared" si="529"/>
        <v>2.1577313546160501E-4</v>
      </c>
      <c r="AM308" s="13">
        <f t="shared" si="530"/>
        <v>1.1173555460015389E-3</v>
      </c>
      <c r="AN308" s="13">
        <f t="shared" si="531"/>
        <v>2.0950231914359601E-3</v>
      </c>
      <c r="AO308" s="13">
        <f t="shared" si="532"/>
        <v>1.9640669383890405E-3</v>
      </c>
      <c r="AP308" s="13">
        <f t="shared" si="533"/>
        <v>1.227531021849571E-3</v>
      </c>
      <c r="AQ308" s="13">
        <f t="shared" si="534"/>
        <v>5.7540009717246951E-4</v>
      </c>
      <c r="AR308" s="13">
        <f t="shared" si="535"/>
        <v>8.4849186774491967E-3</v>
      </c>
      <c r="AS308" s="13">
        <f t="shared" si="536"/>
        <v>1.0606054906644558E-2</v>
      </c>
      <c r="AT308" s="13">
        <f t="shared" si="537"/>
        <v>6.6287259170630195E-3</v>
      </c>
      <c r="AU308" s="13">
        <f t="shared" si="538"/>
        <v>2.7619447991615378E-3</v>
      </c>
      <c r="AV308" s="13">
        <f t="shared" si="539"/>
        <v>8.631001457587048E-4</v>
      </c>
      <c r="AW308" s="13">
        <f t="shared" si="540"/>
        <v>1.4047482653366263E-5</v>
      </c>
      <c r="AX308" s="13">
        <f t="shared" si="541"/>
        <v>2.3278035460399577E-4</v>
      </c>
      <c r="AY308" s="13">
        <f t="shared" si="542"/>
        <v>4.3645931964200947E-4</v>
      </c>
      <c r="AZ308" s="13">
        <f t="shared" si="543"/>
        <v>4.091770072831907E-4</v>
      </c>
      <c r="BA308" s="13">
        <f t="shared" si="544"/>
        <v>2.557333765210979E-4</v>
      </c>
      <c r="BB308" s="13">
        <f t="shared" si="545"/>
        <v>1.1987396414533626E-4</v>
      </c>
      <c r="BC308" s="13">
        <f t="shared" si="546"/>
        <v>4.4952340520892048E-5</v>
      </c>
      <c r="BD308" s="13">
        <f t="shared" si="547"/>
        <v>2.6515137266611396E-3</v>
      </c>
      <c r="BE308" s="13">
        <f t="shared" si="548"/>
        <v>3.3143629585315085E-3</v>
      </c>
      <c r="BF308" s="13">
        <f t="shared" si="549"/>
        <v>2.0714585993711525E-3</v>
      </c>
      <c r="BG308" s="13">
        <f t="shared" si="550"/>
        <v>8.6310014575870524E-4</v>
      </c>
      <c r="BH308" s="13">
        <f t="shared" si="551"/>
        <v>2.6971641932700636E-4</v>
      </c>
      <c r="BI308" s="13">
        <f t="shared" si="552"/>
        <v>6.7428510781337981E-5</v>
      </c>
      <c r="BJ308" s="14">
        <f t="shared" si="553"/>
        <v>0.2539632360823284</v>
      </c>
      <c r="BK308" s="14">
        <f t="shared" si="554"/>
        <v>0.22592061020468049</v>
      </c>
      <c r="BL308" s="14">
        <f t="shared" si="555"/>
        <v>0.46874069582073086</v>
      </c>
      <c r="BM308" s="14">
        <f t="shared" si="556"/>
        <v>0.60069117400956829</v>
      </c>
      <c r="BN308" s="14">
        <f t="shared" si="557"/>
        <v>0.39578156637285322</v>
      </c>
    </row>
    <row r="309" spans="1:66" x14ac:dyDescent="0.25">
      <c r="A309" t="s">
        <v>358</v>
      </c>
      <c r="B309" t="s">
        <v>336</v>
      </c>
      <c r="C309" t="s">
        <v>338</v>
      </c>
      <c r="D309" s="11">
        <v>44416</v>
      </c>
      <c r="E309" s="10">
        <f>VLOOKUP(A309,home!$A$2:$E$405,3,FALSE)</f>
        <v>1.8667</v>
      </c>
      <c r="F309" s="10">
        <f>VLOOKUP(B309,home!$B$2:$E$405,3,FALSE)</f>
        <v>2.9464000000000001</v>
      </c>
      <c r="G309" s="10">
        <f>VLOOKUP(C309,away!$B$2:$E$405,4,FALSE)</f>
        <v>1.25</v>
      </c>
      <c r="H309" s="10">
        <f>VLOOKUP(A309,away!$A$2:$E$405,3,FALSE)</f>
        <v>1.8667</v>
      </c>
      <c r="I309" s="10">
        <f>VLOOKUP(C309,away!$B$2:$E$405,3,FALSE)</f>
        <v>0</v>
      </c>
      <c r="J309" s="10">
        <f>VLOOKUP(B309,home!$B$2:$E$405,4,FALSE)</f>
        <v>0.625</v>
      </c>
      <c r="K309" s="12">
        <f t="shared" si="502"/>
        <v>6.8750561000000001</v>
      </c>
      <c r="L309" s="12">
        <f t="shared" si="503"/>
        <v>0</v>
      </c>
      <c r="M309" s="13">
        <f t="shared" si="504"/>
        <v>1.0332396722760808E-3</v>
      </c>
      <c r="N309" s="13">
        <f t="shared" si="505"/>
        <v>7.1035807116436702E-3</v>
      </c>
      <c r="O309" s="13">
        <f t="shared" si="506"/>
        <v>0</v>
      </c>
      <c r="P309" s="13">
        <f t="shared" si="507"/>
        <v>0</v>
      </c>
      <c r="Q309" s="13">
        <f t="shared" si="508"/>
        <v>2.4418757951714078E-2</v>
      </c>
      <c r="R309" s="13">
        <f t="shared" si="509"/>
        <v>0</v>
      </c>
      <c r="S309" s="13">
        <f t="shared" si="510"/>
        <v>0</v>
      </c>
      <c r="T309" s="13">
        <f t="shared" si="511"/>
        <v>0</v>
      </c>
      <c r="U309" s="13">
        <f t="shared" si="512"/>
        <v>0</v>
      </c>
      <c r="V309" s="13">
        <f t="shared" si="513"/>
        <v>0</v>
      </c>
      <c r="W309" s="13">
        <f t="shared" si="514"/>
        <v>5.5960110270118477E-2</v>
      </c>
      <c r="X309" s="13">
        <f t="shared" si="515"/>
        <v>0</v>
      </c>
      <c r="Y309" s="13">
        <f t="shared" si="516"/>
        <v>0</v>
      </c>
      <c r="Z309" s="13">
        <f t="shared" si="517"/>
        <v>0</v>
      </c>
      <c r="AA309" s="13">
        <f t="shared" si="518"/>
        <v>0</v>
      </c>
      <c r="AB309" s="13">
        <f t="shared" si="519"/>
        <v>0</v>
      </c>
      <c r="AC309" s="13">
        <f t="shared" si="520"/>
        <v>0</v>
      </c>
      <c r="AD309" s="13">
        <f t="shared" si="521"/>
        <v>9.6182224367312691E-2</v>
      </c>
      <c r="AE309" s="13">
        <f t="shared" si="522"/>
        <v>0</v>
      </c>
      <c r="AF309" s="13">
        <f t="shared" si="523"/>
        <v>0</v>
      </c>
      <c r="AG309" s="13">
        <f t="shared" si="524"/>
        <v>0</v>
      </c>
      <c r="AH309" s="13">
        <f t="shared" si="525"/>
        <v>0</v>
      </c>
      <c r="AI309" s="13">
        <f t="shared" si="526"/>
        <v>0</v>
      </c>
      <c r="AJ309" s="13">
        <f t="shared" si="527"/>
        <v>0</v>
      </c>
      <c r="AK309" s="13">
        <f t="shared" si="528"/>
        <v>0</v>
      </c>
      <c r="AL309" s="13">
        <f t="shared" si="529"/>
        <v>0</v>
      </c>
      <c r="AM309" s="13">
        <f t="shared" si="530"/>
        <v>0.13225163766961232</v>
      </c>
      <c r="AN309" s="13">
        <f t="shared" si="531"/>
        <v>0</v>
      </c>
      <c r="AO309" s="13">
        <f t="shared" si="532"/>
        <v>0</v>
      </c>
      <c r="AP309" s="13">
        <f t="shared" si="533"/>
        <v>0</v>
      </c>
      <c r="AQ309" s="13">
        <f t="shared" si="534"/>
        <v>0</v>
      </c>
      <c r="AR309" s="13">
        <f t="shared" si="535"/>
        <v>0</v>
      </c>
      <c r="AS309" s="13">
        <f t="shared" si="536"/>
        <v>0</v>
      </c>
      <c r="AT309" s="13">
        <f t="shared" si="537"/>
        <v>0</v>
      </c>
      <c r="AU309" s="13">
        <f t="shared" si="538"/>
        <v>0</v>
      </c>
      <c r="AV309" s="13">
        <f t="shared" si="539"/>
        <v>0</v>
      </c>
      <c r="AW309" s="13">
        <f t="shared" si="540"/>
        <v>0</v>
      </c>
      <c r="AX309" s="13">
        <f t="shared" si="541"/>
        <v>0.15153957138257632</v>
      </c>
      <c r="AY309" s="13">
        <f t="shared" si="542"/>
        <v>0</v>
      </c>
      <c r="AZ309" s="13">
        <f t="shared" si="543"/>
        <v>0</v>
      </c>
      <c r="BA309" s="13">
        <f t="shared" si="544"/>
        <v>0</v>
      </c>
      <c r="BB309" s="13">
        <f t="shared" si="545"/>
        <v>0</v>
      </c>
      <c r="BC309" s="13">
        <f t="shared" si="546"/>
        <v>0</v>
      </c>
      <c r="BD309" s="13">
        <f t="shared" si="547"/>
        <v>0</v>
      </c>
      <c r="BE309" s="13">
        <f t="shared" si="548"/>
        <v>0</v>
      </c>
      <c r="BF309" s="13">
        <f t="shared" si="549"/>
        <v>0</v>
      </c>
      <c r="BG309" s="13">
        <f t="shared" si="550"/>
        <v>0</v>
      </c>
      <c r="BH309" s="13">
        <f t="shared" si="551"/>
        <v>0</v>
      </c>
      <c r="BI309" s="13">
        <f t="shared" si="552"/>
        <v>0</v>
      </c>
      <c r="BJ309" s="14">
        <f t="shared" si="553"/>
        <v>0.46745588235297753</v>
      </c>
      <c r="BK309" s="14">
        <f t="shared" si="554"/>
        <v>1.0332396722760808E-3</v>
      </c>
      <c r="BL309" s="14">
        <f t="shared" si="555"/>
        <v>0</v>
      </c>
      <c r="BM309" s="14">
        <f t="shared" si="556"/>
        <v>0.43593354368961978</v>
      </c>
      <c r="BN309" s="14">
        <f t="shared" si="557"/>
        <v>3.2555578335633828E-2</v>
      </c>
    </row>
    <row r="310" spans="1:66" x14ac:dyDescent="0.25">
      <c r="A310" t="s">
        <v>358</v>
      </c>
      <c r="B310" t="s">
        <v>329</v>
      </c>
      <c r="C310" t="s">
        <v>334</v>
      </c>
      <c r="D310" s="11">
        <v>44416</v>
      </c>
      <c r="E310" s="10">
        <f>VLOOKUP(A310,home!$A$2:$E$405,3,FALSE)</f>
        <v>1.8667</v>
      </c>
      <c r="F310" s="10">
        <f>VLOOKUP(B310,home!$B$2:$E$405,3,FALSE)</f>
        <v>1.0713999999999999</v>
      </c>
      <c r="G310" s="10">
        <f>VLOOKUP(C310,away!$B$2:$E$405,4,FALSE)</f>
        <v>0.625</v>
      </c>
      <c r="H310" s="10">
        <f>VLOOKUP(A310,away!$A$2:$E$405,3,FALSE)</f>
        <v>1.8667</v>
      </c>
      <c r="I310" s="10">
        <f>VLOOKUP(C310,away!$B$2:$E$405,3,FALSE)</f>
        <v>1.6071</v>
      </c>
      <c r="J310" s="10">
        <f>VLOOKUP(B310,home!$B$2:$E$405,4,FALSE)</f>
        <v>2.1875</v>
      </c>
      <c r="K310" s="12">
        <f t="shared" si="502"/>
        <v>1.2499889874999999</v>
      </c>
      <c r="L310" s="12">
        <f t="shared" si="503"/>
        <v>6.5624421843749996</v>
      </c>
      <c r="M310" s="13">
        <f t="shared" si="504"/>
        <v>4.0467302125304672E-4</v>
      </c>
      <c r="N310" s="13">
        <f t="shared" si="505"/>
        <v>5.0583682010466166E-4</v>
      </c>
      <c r="O310" s="13">
        <f t="shared" si="506"/>
        <v>2.6556433055494747E-3</v>
      </c>
      <c r="P310" s="13">
        <f t="shared" si="507"/>
        <v>3.3195248866649397E-3</v>
      </c>
      <c r="Q310" s="13">
        <f t="shared" si="508"/>
        <v>3.1614522730142284E-4</v>
      </c>
      <c r="R310" s="13">
        <f t="shared" si="509"/>
        <v>8.7137528274954697E-3</v>
      </c>
      <c r="S310" s="13">
        <f t="shared" si="510"/>
        <v>6.8074994467554484E-3</v>
      </c>
      <c r="T310" s="13">
        <f t="shared" si="511"/>
        <v>2.0746847760316801E-3</v>
      </c>
      <c r="U310" s="13">
        <f t="shared" si="512"/>
        <v>1.0892095074166322E-2</v>
      </c>
      <c r="V310" s="13">
        <f t="shared" si="513"/>
        <v>6.2046427726569001E-3</v>
      </c>
      <c r="W310" s="13">
        <f t="shared" si="514"/>
        <v>1.31726017525821E-4</v>
      </c>
      <c r="X310" s="13">
        <f t="shared" si="515"/>
        <v>8.644443741911682E-4</v>
      </c>
      <c r="Y310" s="13">
        <f t="shared" si="516"/>
        <v>2.8364331136188849E-3</v>
      </c>
      <c r="Z310" s="13">
        <f t="shared" si="517"/>
        <v>1.9061166379791068E-2</v>
      </c>
      <c r="AA310" s="13">
        <f t="shared" si="518"/>
        <v>2.3826248063644074E-2</v>
      </c>
      <c r="AB310" s="13">
        <f t="shared" si="519"/>
        <v>1.4891273846499145E-2</v>
      </c>
      <c r="AC310" s="13">
        <f t="shared" si="520"/>
        <v>3.1810352146970041E-3</v>
      </c>
      <c r="AD310" s="13">
        <f t="shared" si="521"/>
        <v>4.1164017818627034E-5</v>
      </c>
      <c r="AE310" s="13">
        <f t="shared" si="522"/>
        <v>2.701364870113222E-4</v>
      </c>
      <c r="AF310" s="13">
        <f t="shared" si="523"/>
        <v>8.8637753895098501E-4</v>
      </c>
      <c r="AG310" s="13">
        <f t="shared" si="524"/>
        <v>1.9389337842981463E-3</v>
      </c>
      <c r="AH310" s="13">
        <f t="shared" si="525"/>
        <v>3.1271950583532861E-2</v>
      </c>
      <c r="AI310" s="13">
        <f t="shared" si="526"/>
        <v>3.9089593847060268E-2</v>
      </c>
      <c r="AJ310" s="13">
        <f t="shared" si="527"/>
        <v>2.4430780917336546E-2</v>
      </c>
      <c r="AK310" s="13">
        <f t="shared" si="528"/>
        <v>1.0179402367565279E-2</v>
      </c>
      <c r="AL310" s="13">
        <f t="shared" si="529"/>
        <v>1.0437587885495586E-3</v>
      </c>
      <c r="AM310" s="13">
        <f t="shared" si="530"/>
        <v>1.0290913790907505E-5</v>
      </c>
      <c r="AN310" s="13">
        <f t="shared" si="531"/>
        <v>6.7533526777217853E-5</v>
      </c>
      <c r="AO310" s="13">
        <f t="shared" si="532"/>
        <v>2.2159243249121656E-4</v>
      </c>
      <c r="AP310" s="13">
        <f t="shared" si="533"/>
        <v>4.8472917557287632E-4</v>
      </c>
      <c r="AQ310" s="13">
        <f t="shared" si="534"/>
        <v>7.9525179744419007E-4</v>
      </c>
      <c r="AR310" s="13">
        <f t="shared" si="535"/>
        <v>4.1044073539413271E-2</v>
      </c>
      <c r="AS310" s="13">
        <f t="shared" si="536"/>
        <v>5.1304639926406721E-2</v>
      </c>
      <c r="AT310" s="13">
        <f t="shared" si="537"/>
        <v>3.2065117457830604E-2</v>
      </c>
      <c r="AU310" s="13">
        <f t="shared" si="538"/>
        <v>1.336034790172742E-2</v>
      </c>
      <c r="AV310" s="13">
        <f t="shared" si="539"/>
        <v>4.1750719365819984E-3</v>
      </c>
      <c r="AW310" s="13">
        <f t="shared" si="540"/>
        <v>2.3783147080745523E-4</v>
      </c>
      <c r="AX310" s="13">
        <f t="shared" si="541"/>
        <v>2.1439214849910454E-6</v>
      </c>
      <c r="AY310" s="13">
        <f t="shared" si="542"/>
        <v>1.4069360793093129E-5</v>
      </c>
      <c r="AZ310" s="13">
        <f t="shared" si="543"/>
        <v>4.6164683387893028E-5</v>
      </c>
      <c r="BA310" s="13">
        <f t="shared" si="544"/>
        <v>1.0098435523100834E-4</v>
      </c>
      <c r="BB310" s="13">
        <f t="shared" si="545"/>
        <v>1.656759981824699E-4</v>
      </c>
      <c r="BC310" s="13">
        <f t="shared" si="546"/>
        <v>2.1744783188221511E-4</v>
      </c>
      <c r="BD310" s="13">
        <f t="shared" si="547"/>
        <v>4.4891559935605889E-2</v>
      </c>
      <c r="BE310" s="13">
        <f t="shared" si="548"/>
        <v>5.6113955551203555E-2</v>
      </c>
      <c r="BF310" s="13">
        <f t="shared" si="549"/>
        <v>3.5070913242034464E-2</v>
      </c>
      <c r="BG310" s="13">
        <f t="shared" si="550"/>
        <v>1.4612751778037005E-2</v>
      </c>
      <c r="BH310" s="13">
        <f t="shared" si="551"/>
        <v>4.5664446999043214E-3</v>
      </c>
      <c r="BI310" s="13">
        <f t="shared" si="552"/>
        <v>1.141601117381628E-3</v>
      </c>
      <c r="BJ310" s="14">
        <f t="shared" si="553"/>
        <v>1.1991766153890797E-2</v>
      </c>
      <c r="BK310" s="14">
        <f t="shared" si="554"/>
        <v>2.0975203491369991E-2</v>
      </c>
      <c r="BL310" s="14">
        <f t="shared" si="555"/>
        <v>0.46429721791897638</v>
      </c>
      <c r="BM310" s="14">
        <f t="shared" si="556"/>
        <v>0.5006335399656735</v>
      </c>
      <c r="BN310" s="14">
        <f t="shared" si="557"/>
        <v>1.5915576088369014E-2</v>
      </c>
    </row>
    <row r="311" spans="1:66" x14ac:dyDescent="0.25">
      <c r="A311" t="s">
        <v>291</v>
      </c>
      <c r="B311" t="s">
        <v>297</v>
      </c>
      <c r="C311" t="s">
        <v>292</v>
      </c>
      <c r="D311" s="11">
        <v>44416</v>
      </c>
      <c r="E311" s="10">
        <f>VLOOKUP(A311,home!$A$2:$E$405,3,FALSE)</f>
        <v>1.5840000000000001</v>
      </c>
      <c r="F311" s="10">
        <f>VLOOKUP(B311,home!$B$2:$E$405,3,FALSE)</f>
        <v>1.0522</v>
      </c>
      <c r="G311" s="10">
        <f>VLOOKUP(C311,away!$B$2:$E$405,4,FALSE)</f>
        <v>0.92249999999999999</v>
      </c>
      <c r="H311" s="10">
        <f>VLOOKUP(A311,away!$A$2:$E$405,3,FALSE)</f>
        <v>1.5840000000000001</v>
      </c>
      <c r="I311" s="10">
        <f>VLOOKUP(C311,away!$B$2:$E$405,3,FALSE)</f>
        <v>0.72150000000000003</v>
      </c>
      <c r="J311" s="10">
        <f>VLOOKUP(B311,home!$B$2:$E$405,4,FALSE)</f>
        <v>1.23</v>
      </c>
      <c r="K311" s="12">
        <f t="shared" si="502"/>
        <v>1.5375167279999999</v>
      </c>
      <c r="L311" s="12">
        <f t="shared" si="503"/>
        <v>1.4057128800000001</v>
      </c>
      <c r="M311" s="13">
        <f t="shared" si="504"/>
        <v>5.2695268565823093E-2</v>
      </c>
      <c r="N311" s="13">
        <f t="shared" si="505"/>
        <v>8.1019856906405577E-2</v>
      </c>
      <c r="O311" s="13">
        <f t="shared" si="506"/>
        <v>7.4074417738036635E-2</v>
      </c>
      <c r="P311" s="13">
        <f t="shared" si="507"/>
        <v>0.11389065638909125</v>
      </c>
      <c r="Q311" s="13">
        <f t="shared" si="508"/>
        <v>6.2284692646882467E-2</v>
      </c>
      <c r="R311" s="13">
        <f t="shared" si="509"/>
        <v>5.2063681546429305E-2</v>
      </c>
      <c r="S311" s="13">
        <f t="shared" si="510"/>
        <v>6.1538170151536141E-2</v>
      </c>
      <c r="T311" s="13">
        <f t="shared" si="511"/>
        <v>8.755439468056396E-2</v>
      </c>
      <c r="U311" s="13">
        <f t="shared" si="512"/>
        <v>8.004878129889996E-2</v>
      </c>
      <c r="V311" s="13">
        <f t="shared" si="513"/>
        <v>1.4778098009538193E-2</v>
      </c>
      <c r="W311" s="13">
        <f t="shared" si="514"/>
        <v>3.1921252280973464E-2</v>
      </c>
      <c r="X311" s="13">
        <f t="shared" si="515"/>
        <v>4.4872115477093771E-2</v>
      </c>
      <c r="Y311" s="13">
        <f t="shared" si="516"/>
        <v>3.1538655339499039E-2</v>
      </c>
      <c r="Z311" s="13">
        <f t="shared" si="517"/>
        <v>2.439552924334467E-2</v>
      </c>
      <c r="AA311" s="13">
        <f t="shared" si="518"/>
        <v>3.7508534300055608E-2</v>
      </c>
      <c r="AB311" s="13">
        <f t="shared" si="519"/>
        <v>2.8834999464548643E-2</v>
      </c>
      <c r="AC311" s="13">
        <f t="shared" si="520"/>
        <v>1.9962504797587247E-3</v>
      </c>
      <c r="AD311" s="13">
        <f t="shared" si="521"/>
        <v>1.2269864840176212E-2</v>
      </c>
      <c r="AE311" s="13">
        <f t="shared" si="522"/>
        <v>1.7247907041694842E-2</v>
      </c>
      <c r="AF311" s="13">
        <f t="shared" si="523"/>
        <v>1.2122802540776571E-2</v>
      </c>
      <c r="AG311" s="13">
        <f t="shared" si="524"/>
        <v>5.6803932244221186E-3</v>
      </c>
      <c r="AH311" s="13">
        <f t="shared" si="525"/>
        <v>8.57327741794656E-3</v>
      </c>
      <c r="AI311" s="13">
        <f t="shared" si="526"/>
        <v>1.3181557443877483E-2</v>
      </c>
      <c r="AJ311" s="13">
        <f t="shared" si="527"/>
        <v>1.0133432535527278E-2</v>
      </c>
      <c r="AK311" s="13">
        <f t="shared" si="528"/>
        <v>5.1934406784775481E-3</v>
      </c>
      <c r="AL311" s="13">
        <f t="shared" si="529"/>
        <v>1.7258041083727656E-4</v>
      </c>
      <c r="AM311" s="13">
        <f t="shared" si="530"/>
        <v>3.7730244884139931E-3</v>
      </c>
      <c r="AN311" s="13">
        <f t="shared" si="531"/>
        <v>5.3037891199189599E-3</v>
      </c>
      <c r="AO311" s="13">
        <f t="shared" si="532"/>
        <v>3.7278023393369744E-3</v>
      </c>
      <c r="AP311" s="13">
        <f t="shared" si="533"/>
        <v>1.7467399208333724E-3</v>
      </c>
      <c r="AQ311" s="13">
        <f t="shared" si="534"/>
        <v>6.1385370118141277E-4</v>
      </c>
      <c r="AR311" s="13">
        <f t="shared" si="535"/>
        <v>2.4103132980441235E-3</v>
      </c>
      <c r="AS311" s="13">
        <f t="shared" si="536"/>
        <v>3.7058970154636895E-3</v>
      </c>
      <c r="AT311" s="13">
        <f t="shared" si="537"/>
        <v>2.8489393267603492E-3</v>
      </c>
      <c r="AU311" s="13">
        <f t="shared" si="538"/>
        <v>1.4600972906503651E-3</v>
      </c>
      <c r="AV311" s="13">
        <f t="shared" si="539"/>
        <v>5.6123100222060351E-4</v>
      </c>
      <c r="AW311" s="13">
        <f t="shared" si="540"/>
        <v>1.0361090602788973E-5</v>
      </c>
      <c r="AX311" s="13">
        <f t="shared" si="541"/>
        <v>9.6684804434836067E-4</v>
      </c>
      <c r="AY311" s="13">
        <f t="shared" si="542"/>
        <v>1.3591107489433014E-3</v>
      </c>
      <c r="AZ311" s="13">
        <f t="shared" si="543"/>
        <v>9.5525974256802299E-4</v>
      </c>
      <c r="BA311" s="13">
        <f t="shared" si="544"/>
        <v>4.4760697462445148E-4</v>
      </c>
      <c r="BB311" s="13">
        <f t="shared" si="545"/>
        <v>1.5730172235185608E-4</v>
      </c>
      <c r="BC311" s="13">
        <f t="shared" si="546"/>
        <v>4.4224211431237585E-5</v>
      </c>
      <c r="BD311" s="13">
        <f t="shared" si="547"/>
        <v>5.6470140798264997E-4</v>
      </c>
      <c r="BE311" s="13">
        <f t="shared" si="548"/>
        <v>8.6823786109847703E-4</v>
      </c>
      <c r="BF311" s="13">
        <f t="shared" si="549"/>
        <v>6.6746511766092463E-4</v>
      </c>
      <c r="BG311" s="13">
        <f t="shared" si="550"/>
        <v>3.4207959458671999E-4</v>
      </c>
      <c r="BH311" s="13">
        <f t="shared" si="551"/>
        <v>1.3148827474613502E-4</v>
      </c>
      <c r="BI311" s="13">
        <f t="shared" si="552"/>
        <v>4.0433084391608499E-5</v>
      </c>
      <c r="BJ311" s="14">
        <f t="shared" si="553"/>
        <v>0.40560749599243989</v>
      </c>
      <c r="BK311" s="14">
        <f t="shared" si="554"/>
        <v>0.246430134755528</v>
      </c>
      <c r="BL311" s="14">
        <f t="shared" si="555"/>
        <v>0.32321300569740469</v>
      </c>
      <c r="BM311" s="14">
        <f t="shared" si="556"/>
        <v>0.56226884223770845</v>
      </c>
      <c r="BN311" s="14">
        <f t="shared" si="557"/>
        <v>0.43602857379266835</v>
      </c>
    </row>
    <row r="312" spans="1:66" x14ac:dyDescent="0.25">
      <c r="A312" t="s">
        <v>291</v>
      </c>
      <c r="B312" t="s">
        <v>299</v>
      </c>
      <c r="C312" t="s">
        <v>310</v>
      </c>
      <c r="D312" s="11">
        <v>44416</v>
      </c>
      <c r="E312" s="10">
        <f>VLOOKUP(A312,home!$A$2:$E$405,3,FALSE)</f>
        <v>1.5840000000000001</v>
      </c>
      <c r="F312" s="10">
        <f>VLOOKUP(B312,home!$B$2:$E$405,3,FALSE)</f>
        <v>0.54110000000000003</v>
      </c>
      <c r="G312" s="10">
        <f>VLOOKUP(C312,away!$B$2:$E$405,4,FALSE)</f>
        <v>0.71750000000000003</v>
      </c>
      <c r="H312" s="10">
        <f>VLOOKUP(A312,away!$A$2:$E$405,3,FALSE)</f>
        <v>1.5840000000000001</v>
      </c>
      <c r="I312" s="10">
        <f>VLOOKUP(C312,away!$B$2:$E$405,3,FALSE)</f>
        <v>1.1924999999999999</v>
      </c>
      <c r="J312" s="10">
        <f>VLOOKUP(B312,home!$B$2:$E$405,4,FALSE)</f>
        <v>1.3179000000000001</v>
      </c>
      <c r="K312" s="12">
        <f t="shared" si="502"/>
        <v>0.61497097200000006</v>
      </c>
      <c r="L312" s="12">
        <f t="shared" si="503"/>
        <v>2.4894076680000001</v>
      </c>
      <c r="M312" s="13">
        <f t="shared" si="504"/>
        <v>4.4852379377021315E-2</v>
      </c>
      <c r="N312" s="13">
        <f t="shared" si="505"/>
        <v>2.7582911341999552E-2</v>
      </c>
      <c r="O312" s="13">
        <f t="shared" si="506"/>
        <v>0.11165585714920191</v>
      </c>
      <c r="P312" s="13">
        <f t="shared" si="507"/>
        <v>6.8665111000537848E-2</v>
      </c>
      <c r="Q312" s="13">
        <f t="shared" si="508"/>
        <v>8.4813448992896445E-3</v>
      </c>
      <c r="R312" s="13">
        <f t="shared" si="509"/>
        <v>0.13897847348216799</v>
      </c>
      <c r="S312" s="13">
        <f t="shared" si="510"/>
        <v>2.628008555066598E-2</v>
      </c>
      <c r="T312" s="13">
        <f t="shared" si="511"/>
        <v>2.1113525027244329E-2</v>
      </c>
      <c r="U312" s="13">
        <f t="shared" si="512"/>
        <v>8.5467726924405074E-2</v>
      </c>
      <c r="V312" s="13">
        <f t="shared" si="513"/>
        <v>4.4702818359152697E-3</v>
      </c>
      <c r="W312" s="13">
        <f t="shared" si="514"/>
        <v>1.7385936388611325E-3</v>
      </c>
      <c r="X312" s="13">
        <f t="shared" si="515"/>
        <v>4.328068336116926E-3</v>
      </c>
      <c r="Y312" s="13">
        <f t="shared" si="516"/>
        <v>5.3871632517787397E-3</v>
      </c>
      <c r="Z312" s="13">
        <f t="shared" si="517"/>
        <v>0.11532469252448121</v>
      </c>
      <c r="AA312" s="13">
        <f t="shared" si="518"/>
        <v>7.0921338257381353E-2</v>
      </c>
      <c r="AB312" s="13">
        <f t="shared" si="519"/>
        <v>2.1807282161841298E-2</v>
      </c>
      <c r="AC312" s="13">
        <f t="shared" si="520"/>
        <v>4.2772591266371506E-4</v>
      </c>
      <c r="AD312" s="13">
        <f t="shared" si="521"/>
        <v>2.6729615500086185E-4</v>
      </c>
      <c r="AE312" s="13">
        <f t="shared" si="522"/>
        <v>6.6540909788606205E-4</v>
      </c>
      <c r="AF312" s="13">
        <f t="shared" si="523"/>
        <v>8.28237255317263E-4</v>
      </c>
      <c r="AG312" s="13">
        <f t="shared" si="524"/>
        <v>6.8727339143668945E-4</v>
      </c>
      <c r="AH312" s="13">
        <f t="shared" si="525"/>
        <v>7.1772543470046454E-2</v>
      </c>
      <c r="AI312" s="13">
        <f t="shared" si="526"/>
        <v>4.4138030820686722E-2</v>
      </c>
      <c r="AJ312" s="13">
        <f t="shared" si="527"/>
        <v>1.3571803857981837E-2</v>
      </c>
      <c r="AK312" s="13">
        <f t="shared" si="528"/>
        <v>2.7820884701121478E-3</v>
      </c>
      <c r="AL312" s="13">
        <f t="shared" si="529"/>
        <v>2.619245416077711E-5</v>
      </c>
      <c r="AM312" s="13">
        <f t="shared" si="530"/>
        <v>3.2875875250548544E-5</v>
      </c>
      <c r="AN312" s="13">
        <f t="shared" si="531"/>
        <v>8.1841455940926972E-5</v>
      </c>
      <c r="AO312" s="13">
        <f t="shared" si="532"/>
        <v>1.0186837398981391E-4</v>
      </c>
      <c r="AP312" s="13">
        <f t="shared" si="533"/>
        <v>8.4530637112311508E-5</v>
      </c>
      <c r="AQ312" s="13">
        <f t="shared" si="534"/>
        <v>5.260780405207841E-5</v>
      </c>
      <c r="AR312" s="13">
        <f t="shared" si="535"/>
        <v>3.5734224013239418E-2</v>
      </c>
      <c r="AS312" s="13">
        <f t="shared" si="536"/>
        <v>2.1975510475087584E-2</v>
      </c>
      <c r="AT312" s="13">
        <f t="shared" si="537"/>
        <v>6.7571505185303974E-3</v>
      </c>
      <c r="AU312" s="13">
        <f t="shared" si="538"/>
        <v>1.3851504741103147E-3</v>
      </c>
      <c r="AV312" s="13">
        <f t="shared" si="539"/>
        <v>2.1295683335747023E-4</v>
      </c>
      <c r="AW312" s="13">
        <f t="shared" si="540"/>
        <v>1.1138439013757114E-6</v>
      </c>
      <c r="AX312" s="13">
        <f t="shared" si="541"/>
        <v>3.3696181596967632E-6</v>
      </c>
      <c r="AY312" s="13">
        <f t="shared" si="542"/>
        <v>8.3883532849811712E-6</v>
      </c>
      <c r="AZ312" s="13">
        <f t="shared" si="543"/>
        <v>1.0441015494762561E-5</v>
      </c>
      <c r="BA312" s="13">
        <f t="shared" si="544"/>
        <v>8.6639813447895775E-6</v>
      </c>
      <c r="BB312" s="13">
        <f t="shared" si="545"/>
        <v>5.3920453987820324E-6</v>
      </c>
      <c r="BC312" s="13">
        <f t="shared" si="546"/>
        <v>2.6845998323864231E-6</v>
      </c>
      <c r="BD312" s="13">
        <f t="shared" si="547"/>
        <v>1.4826175211431303E-2</v>
      </c>
      <c r="BE312" s="13">
        <f t="shared" si="548"/>
        <v>9.1176673808162148E-3</v>
      </c>
      <c r="BF312" s="13">
        <f t="shared" si="549"/>
        <v>2.8035503857766209E-3</v>
      </c>
      <c r="BG312" s="13">
        <f t="shared" si="550"/>
        <v>5.7470070193067475E-4</v>
      </c>
      <c r="BH312" s="13">
        <f t="shared" si="551"/>
        <v>8.8356062318847313E-5</v>
      </c>
      <c r="BI312" s="13">
        <f t="shared" si="552"/>
        <v>1.0867282705262826E-5</v>
      </c>
      <c r="BJ312" s="14">
        <f t="shared" si="553"/>
        <v>7.1472486154792278E-2</v>
      </c>
      <c r="BK312" s="14">
        <f t="shared" si="554"/>
        <v>0.14473016448424988</v>
      </c>
      <c r="BL312" s="14">
        <f t="shared" si="555"/>
        <v>0.65458145393312894</v>
      </c>
      <c r="BM312" s="14">
        <f t="shared" si="556"/>
        <v>0.58588544533705045</v>
      </c>
      <c r="BN312" s="14">
        <f t="shared" si="557"/>
        <v>0.40021607725021824</v>
      </c>
    </row>
    <row r="313" spans="1:66" s="10" customFormat="1" x14ac:dyDescent="0.25">
      <c r="A313" t="s">
        <v>291</v>
      </c>
      <c r="B313" t="s">
        <v>305</v>
      </c>
      <c r="C313" t="s">
        <v>301</v>
      </c>
      <c r="D313" s="11">
        <v>44416</v>
      </c>
      <c r="E313" s="10">
        <f>VLOOKUP(A313,home!$A$2:$E$405,3,FALSE)</f>
        <v>1.5840000000000001</v>
      </c>
      <c r="F313" s="10">
        <f>VLOOKUP(B313,home!$B$2:$E$405,3,FALSE)</f>
        <v>0.84179999999999999</v>
      </c>
      <c r="G313" s="10">
        <f>VLOOKUP(C313,away!$B$2:$E$405,4,FALSE)</f>
        <v>0.79069999999999996</v>
      </c>
      <c r="H313" s="10">
        <f>VLOOKUP(A313,away!$A$2:$E$405,3,FALSE)</f>
        <v>1.5840000000000001</v>
      </c>
      <c r="I313" s="10">
        <f>VLOOKUP(C313,away!$B$2:$E$405,3,FALSE)</f>
        <v>0.81169999999999998</v>
      </c>
      <c r="J313" s="10">
        <f>VLOOKUP(B313,home!$B$2:$E$405,4,FALSE)</f>
        <v>0.61499999999999999</v>
      </c>
      <c r="K313" s="12">
        <f t="shared" si="502"/>
        <v>1.0543282358399999</v>
      </c>
      <c r="L313" s="12">
        <f t="shared" si="503"/>
        <v>0.7907256720000001</v>
      </c>
      <c r="M313" s="13">
        <f t="shared" si="504"/>
        <v>0.15801680231554435</v>
      </c>
      <c r="N313" s="13">
        <f t="shared" si="505"/>
        <v>0.16660157641842588</v>
      </c>
      <c r="O313" s="13">
        <f t="shared" si="506"/>
        <v>0.12494794219824996</v>
      </c>
      <c r="P313" s="13">
        <f t="shared" si="507"/>
        <v>0.13173614346971915</v>
      </c>
      <c r="Q313" s="13">
        <f t="shared" si="508"/>
        <v>8.7826373076700937E-2</v>
      </c>
      <c r="R313" s="13">
        <f t="shared" si="509"/>
        <v>4.9399772779864196E-2</v>
      </c>
      <c r="S313" s="13">
        <f t="shared" si="510"/>
        <v>2.7456592023706667E-2</v>
      </c>
      <c r="T313" s="13">
        <f t="shared" si="511"/>
        <v>6.9446567870397061E-2</v>
      </c>
      <c r="U313" s="13">
        <f t="shared" si="512"/>
        <v>5.2083575285891061E-2</v>
      </c>
      <c r="V313" s="13">
        <f t="shared" si="513"/>
        <v>2.5433480582243658E-3</v>
      </c>
      <c r="W313" s="13">
        <f t="shared" si="514"/>
        <v>3.0865941662061254E-2</v>
      </c>
      <c r="X313" s="13">
        <f t="shared" si="515"/>
        <v>2.440649246264618E-2</v>
      </c>
      <c r="Y313" s="13">
        <f t="shared" si="516"/>
        <v>9.649420076844422E-3</v>
      </c>
      <c r="Z313" s="13">
        <f t="shared" si="517"/>
        <v>1.3020556176001809E-2</v>
      </c>
      <c r="AA313" s="13">
        <f t="shared" si="518"/>
        <v>1.3727940022699602E-2</v>
      </c>
      <c r="AB313" s="13">
        <f t="shared" si="519"/>
        <v>7.2368773929250988E-3</v>
      </c>
      <c r="AC313" s="13">
        <f t="shared" si="520"/>
        <v>1.3252185043849496E-4</v>
      </c>
      <c r="AD313" s="13">
        <f t="shared" si="521"/>
        <v>8.1357084550253492E-3</v>
      </c>
      <c r="AE313" s="13">
        <f t="shared" si="522"/>
        <v>6.4331135352960001E-3</v>
      </c>
      <c r="AF313" s="13">
        <f t="shared" si="523"/>
        <v>2.5434140116246135E-3</v>
      </c>
      <c r="AG313" s="13">
        <f t="shared" si="524"/>
        <v>6.7038091783869615E-4</v>
      </c>
      <c r="AH313" s="13">
        <f t="shared" si="525"/>
        <v>2.5739220080206954E-3</v>
      </c>
      <c r="AI313" s="13">
        <f t="shared" si="526"/>
        <v>2.7137586499062097E-3</v>
      </c>
      <c r="AJ313" s="13">
        <f t="shared" si="527"/>
        <v>1.4305961849255767E-3</v>
      </c>
      <c r="AK313" s="13">
        <f t="shared" si="528"/>
        <v>5.0277265061733926E-4</v>
      </c>
      <c r="AL313" s="13">
        <f t="shared" si="529"/>
        <v>4.4192559895944406E-6</v>
      </c>
      <c r="AM313" s="13">
        <f t="shared" si="530"/>
        <v>1.71554142853909E-3</v>
      </c>
      <c r="AN313" s="13">
        <f t="shared" si="531"/>
        <v>1.3565226489254119E-3</v>
      </c>
      <c r="AO313" s="13">
        <f t="shared" si="532"/>
        <v>5.3631864157738338E-4</v>
      </c>
      <c r="AP313" s="13">
        <f t="shared" si="533"/>
        <v>1.4136030608913455E-4</v>
      </c>
      <c r="AQ313" s="13">
        <f t="shared" si="534"/>
        <v>2.7944305756614155E-5</v>
      </c>
      <c r="AR313" s="13">
        <f t="shared" si="535"/>
        <v>4.0705324189355086E-4</v>
      </c>
      <c r="AS313" s="13">
        <f t="shared" si="536"/>
        <v>4.2916772641858023E-4</v>
      </c>
      <c r="AT313" s="13">
        <f t="shared" si="537"/>
        <v>2.2624182593718268E-4</v>
      </c>
      <c r="AU313" s="13">
        <f t="shared" si="538"/>
        <v>7.9511048404523382E-5</v>
      </c>
      <c r="AV313" s="13">
        <f t="shared" si="539"/>
        <v>2.095768584853249E-5</v>
      </c>
      <c r="AW313" s="13">
        <f t="shared" si="540"/>
        <v>1.0234068862430906E-7</v>
      </c>
      <c r="AX313" s="13">
        <f t="shared" si="541"/>
        <v>3.0145729464367516E-4</v>
      </c>
      <c r="AY313" s="13">
        <f t="shared" si="542"/>
        <v>2.3837002188642205E-4</v>
      </c>
      <c r="AZ313" s="13">
        <f t="shared" si="543"/>
        <v>9.4242647870397924E-5</v>
      </c>
      <c r="BA313" s="13">
        <f t="shared" si="544"/>
        <v>2.4840027022793257E-5</v>
      </c>
      <c r="BB313" s="13">
        <f t="shared" si="545"/>
        <v>4.9104117650240894E-6</v>
      </c>
      <c r="BC313" s="13">
        <f t="shared" si="546"/>
        <v>7.765577285390761E-7</v>
      </c>
      <c r="BD313" s="13">
        <f t="shared" si="547"/>
        <v>5.3644574706009416E-5</v>
      </c>
      <c r="BE313" s="13">
        <f t="shared" si="548"/>
        <v>5.6558989812173986E-5</v>
      </c>
      <c r="BF313" s="13">
        <f t="shared" si="549"/>
        <v>2.9815869974780958E-5</v>
      </c>
      <c r="BG313" s="13">
        <f t="shared" si="550"/>
        <v>1.0478571196848543E-5</v>
      </c>
      <c r="BH313" s="13">
        <f t="shared" si="551"/>
        <v>2.7619633710242901E-6</v>
      </c>
      <c r="BI313" s="13">
        <f t="shared" si="552"/>
        <v>5.8240319368534798E-7</v>
      </c>
      <c r="BJ313" s="14">
        <f t="shared" si="553"/>
        <v>0.4110212727786649</v>
      </c>
      <c r="BK313" s="14">
        <f t="shared" si="554"/>
        <v>0.32012819699550904</v>
      </c>
      <c r="BL313" s="14">
        <f t="shared" si="555"/>
        <v>0.25593393107385665</v>
      </c>
      <c r="BM313" s="14">
        <f t="shared" si="556"/>
        <v>0.28133707908433009</v>
      </c>
      <c r="BN313" s="14">
        <f t="shared" si="557"/>
        <v>0.71852861025850445</v>
      </c>
    </row>
    <row r="314" spans="1:66" x14ac:dyDescent="0.25">
      <c r="A314" t="s">
        <v>291</v>
      </c>
      <c r="B314" t="s">
        <v>317</v>
      </c>
      <c r="C314" t="s">
        <v>308</v>
      </c>
      <c r="D314" s="11">
        <v>44416</v>
      </c>
      <c r="E314" s="10">
        <f>VLOOKUP(A314,home!$A$2:$E$405,3,FALSE)</f>
        <v>1.5840000000000001</v>
      </c>
      <c r="F314" s="10">
        <f>VLOOKUP(B314,home!$B$2:$E$405,3,FALSE)</f>
        <v>0.86809999999999998</v>
      </c>
      <c r="G314" s="10">
        <f>VLOOKUP(C314,away!$B$2:$E$405,4,FALSE)</f>
        <v>0.82</v>
      </c>
      <c r="H314" s="10">
        <f>VLOOKUP(A314,away!$A$2:$E$405,3,FALSE)</f>
        <v>1.5840000000000001</v>
      </c>
      <c r="I314" s="10">
        <f>VLOOKUP(C314,away!$B$2:$E$405,3,FALSE)</f>
        <v>1.5431999999999999</v>
      </c>
      <c r="J314" s="10">
        <f>VLOOKUP(B314,home!$B$2:$E$405,4,FALSE)</f>
        <v>1.3837999999999999</v>
      </c>
      <c r="K314" s="12">
        <f t="shared" si="502"/>
        <v>1.127557728</v>
      </c>
      <c r="L314" s="12">
        <f t="shared" si="503"/>
        <v>3.3826005734399995</v>
      </c>
      <c r="M314" s="13">
        <f t="shared" si="504"/>
        <v>1.0996719241523109E-2</v>
      </c>
      <c r="N314" s="13">
        <f t="shared" si="505"/>
        <v>1.2399435763425681E-2</v>
      </c>
      <c r="O314" s="13">
        <f t="shared" si="506"/>
        <v>3.7197508812334745E-2</v>
      </c>
      <c r="P314" s="13">
        <f t="shared" si="507"/>
        <v>4.1942338523696145E-2</v>
      </c>
      <c r="Q314" s="13">
        <f t="shared" si="508"/>
        <v>6.9905398089451041E-3</v>
      </c>
      <c r="R314" s="13">
        <f t="shared" si="509"/>
        <v>6.2912157319571477E-2</v>
      </c>
      <c r="S314" s="13">
        <f t="shared" si="510"/>
        <v>3.9992831548199832E-2</v>
      </c>
      <c r="T314" s="13">
        <f t="shared" si="511"/>
        <v>2.3646203966392852E-2</v>
      </c>
      <c r="U314" s="13">
        <f t="shared" si="512"/>
        <v>7.0937089170834591E-2</v>
      </c>
      <c r="V314" s="13">
        <f t="shared" si="513"/>
        <v>1.694841729585022E-2</v>
      </c>
      <c r="W314" s="13">
        <f t="shared" si="514"/>
        <v>2.6274123948225657E-3</v>
      </c>
      <c r="X314" s="13">
        <f t="shared" si="515"/>
        <v>8.8874866733901735E-3</v>
      </c>
      <c r="Y314" s="13">
        <f t="shared" si="516"/>
        <v>1.5031408758924978E-2</v>
      </c>
      <c r="Z314" s="13">
        <f t="shared" si="517"/>
        <v>7.0935566475176653E-2</v>
      </c>
      <c r="AA314" s="13">
        <f t="shared" si="518"/>
        <v>7.9983946169143144E-2</v>
      </c>
      <c r="AB314" s="13">
        <f t="shared" si="519"/>
        <v>4.5093258309476685E-2</v>
      </c>
      <c r="AC314" s="13">
        <f t="shared" si="520"/>
        <v>4.0401609792130996E-3</v>
      </c>
      <c r="AD314" s="13">
        <f t="shared" si="521"/>
        <v>7.4063978760629265E-4</v>
      </c>
      <c r="AE314" s="13">
        <f t="shared" si="522"/>
        <v>2.5052885702695248E-3</v>
      </c>
      <c r="AF314" s="13">
        <f t="shared" si="523"/>
        <v>4.2371952772131865E-3</v>
      </c>
      <c r="AG314" s="13">
        <f t="shared" si="524"/>
        <v>4.7775797248261935E-3</v>
      </c>
      <c r="AH314" s="13">
        <f t="shared" si="525"/>
        <v>5.9986671959055944E-2</v>
      </c>
      <c r="AI314" s="13">
        <f t="shared" si="526"/>
        <v>6.7638435544434425E-2</v>
      </c>
      <c r="AJ314" s="13">
        <f t="shared" si="527"/>
        <v>3.8133120353978471E-2</v>
      </c>
      <c r="AK314" s="13">
        <f t="shared" si="528"/>
        <v>1.4332431515960843E-2</v>
      </c>
      <c r="AL314" s="13">
        <f t="shared" si="529"/>
        <v>6.1637947012608521E-4</v>
      </c>
      <c r="AM314" s="13">
        <f t="shared" si="530"/>
        <v>1.6702282323595078E-4</v>
      </c>
      <c r="AN314" s="13">
        <f t="shared" si="531"/>
        <v>5.6497149765549477E-4</v>
      </c>
      <c r="AO314" s="13">
        <f t="shared" si="532"/>
        <v>9.5553645597336605E-4</v>
      </c>
      <c r="AP314" s="13">
        <f t="shared" si="533"/>
        <v>1.0773993879727775E-3</v>
      </c>
      <c r="AQ314" s="13">
        <f t="shared" si="534"/>
        <v>9.1110294689515561E-4</v>
      </c>
      <c r="AR314" s="13">
        <f t="shared" si="535"/>
        <v>4.0582190193491942E-2</v>
      </c>
      <c r="AS314" s="13">
        <f t="shared" si="536"/>
        <v>4.5758762171837657E-2</v>
      </c>
      <c r="AT314" s="13">
        <f t="shared" si="537"/>
        <v>2.5797822955284811E-2</v>
      </c>
      <c r="AU314" s="13">
        <f t="shared" si="538"/>
        <v>9.6961782129357313E-3</v>
      </c>
      <c r="AV314" s="13">
        <f t="shared" si="539"/>
        <v>2.7332501690152276E-3</v>
      </c>
      <c r="AW314" s="13">
        <f t="shared" si="540"/>
        <v>6.5303306041868383E-5</v>
      </c>
      <c r="AX314" s="13">
        <f t="shared" si="541"/>
        <v>3.1387979182012352E-5</v>
      </c>
      <c r="AY314" s="13">
        <f t="shared" si="542"/>
        <v>1.0617299638019775E-4</v>
      </c>
      <c r="AZ314" s="13">
        <f t="shared" si="543"/>
        <v>1.7957041921974997E-4</v>
      </c>
      <c r="BA314" s="13">
        <f t="shared" si="544"/>
        <v>2.0247166767519578E-4</v>
      </c>
      <c r="BB314" s="13">
        <f t="shared" si="545"/>
        <v>1.7122019479586759E-4</v>
      </c>
      <c r="BC314" s="13">
        <f t="shared" si="546"/>
        <v>1.15833905820202E-4</v>
      </c>
      <c r="BD314" s="13">
        <f t="shared" si="547"/>
        <v>2.2878889969992836E-2</v>
      </c>
      <c r="BE314" s="13">
        <f t="shared" si="548"/>
        <v>2.5797269193727112E-2</v>
      </c>
      <c r="BF314" s="13">
        <f t="shared" si="549"/>
        <v>1.454395512034167E-2</v>
      </c>
      <c r="BG314" s="13">
        <f t="shared" si="550"/>
        <v>5.4663829972088074E-3</v>
      </c>
      <c r="BH314" s="13">
        <f t="shared" si="551"/>
        <v>1.5409155981776479E-3</v>
      </c>
      <c r="BI314" s="13">
        <f t="shared" si="552"/>
        <v>3.4749425818418996E-4</v>
      </c>
      <c r="BJ314" s="14">
        <f t="shared" si="553"/>
        <v>8.6325881000622509E-2</v>
      </c>
      <c r="BK314" s="14">
        <f t="shared" si="554"/>
        <v>0.11464302005498871</v>
      </c>
      <c r="BL314" s="14">
        <f t="shared" si="555"/>
        <v>0.671357729994988</v>
      </c>
      <c r="BM314" s="14">
        <f t="shared" si="556"/>
        <v>0.77078262836594102</v>
      </c>
      <c r="BN314" s="14">
        <f t="shared" si="557"/>
        <v>0.17243869946949625</v>
      </c>
    </row>
    <row r="315" spans="1:66" x14ac:dyDescent="0.25">
      <c r="A315" t="s">
        <v>291</v>
      </c>
      <c r="B315" t="s">
        <v>300</v>
      </c>
      <c r="C315" t="s">
        <v>293</v>
      </c>
      <c r="D315" s="11">
        <v>44416</v>
      </c>
      <c r="E315" s="10">
        <f>VLOOKUP(A315,home!$A$2:$E$405,3,FALSE)</f>
        <v>1.5840000000000001</v>
      </c>
      <c r="F315" s="10">
        <f>VLOOKUP(B315,home!$B$2:$E$405,3,FALSE)</f>
        <v>1.2625999999999999</v>
      </c>
      <c r="G315" s="10">
        <f>VLOOKUP(C315,away!$B$2:$E$405,4,FALSE)</f>
        <v>0.92249999999999999</v>
      </c>
      <c r="H315" s="10">
        <f>VLOOKUP(A315,away!$A$2:$E$405,3,FALSE)</f>
        <v>1.5840000000000001</v>
      </c>
      <c r="I315" s="10">
        <f>VLOOKUP(C315,away!$B$2:$E$405,3,FALSE)</f>
        <v>0.63129999999999997</v>
      </c>
      <c r="J315" s="10">
        <f>VLOOKUP(B315,home!$B$2:$E$405,4,FALSE)</f>
        <v>0.82</v>
      </c>
      <c r="K315" s="12">
        <f t="shared" si="502"/>
        <v>1.844961624</v>
      </c>
      <c r="L315" s="12">
        <f t="shared" si="503"/>
        <v>0.81998294399999994</v>
      </c>
      <c r="M315" s="13">
        <f t="shared" si="504"/>
        <v>6.960321167156526E-2</v>
      </c>
      <c r="N315" s="13">
        <f t="shared" si="505"/>
        <v>0.12841525444118676</v>
      </c>
      <c r="O315" s="13">
        <f t="shared" si="506"/>
        <v>5.7073446418305231E-2</v>
      </c>
      <c r="P315" s="13">
        <f t="shared" si="507"/>
        <v>0.10529831839119339</v>
      </c>
      <c r="Q315" s="13">
        <f t="shared" si="508"/>
        <v>0.11846060819009262</v>
      </c>
      <c r="R315" s="13">
        <f t="shared" si="509"/>
        <v>2.3399626309154088E-2</v>
      </c>
      <c r="S315" s="13">
        <f t="shared" si="510"/>
        <v>3.9824799710150349E-2</v>
      </c>
      <c r="T315" s="13">
        <f t="shared" si="511"/>
        <v>9.7135678251742644E-2</v>
      </c>
      <c r="U315" s="13">
        <f t="shared" si="512"/>
        <v>4.3171412556330044E-2</v>
      </c>
      <c r="V315" s="13">
        <f t="shared" si="513"/>
        <v>6.694270340941221E-3</v>
      </c>
      <c r="W315" s="13">
        <f t="shared" si="514"/>
        <v>7.2851758688806986E-2</v>
      </c>
      <c r="X315" s="13">
        <f t="shared" si="515"/>
        <v>5.9737199565225524E-2</v>
      </c>
      <c r="Y315" s="13">
        <f t="shared" si="516"/>
        <v>2.449174238290457E-2</v>
      </c>
      <c r="Z315" s="13">
        <f t="shared" si="517"/>
        <v>6.3957648231600071E-3</v>
      </c>
      <c r="AA315" s="13">
        <f t="shared" si="518"/>
        <v>1.1799940654859358E-2</v>
      </c>
      <c r="AB315" s="13">
        <f t="shared" si="519"/>
        <v>1.0885218836846474E-2</v>
      </c>
      <c r="AC315" s="13">
        <f t="shared" si="520"/>
        <v>6.3295876801932108E-4</v>
      </c>
      <c r="AD315" s="13">
        <f t="shared" si="521"/>
        <v>3.3602174755439369E-2</v>
      </c>
      <c r="AE315" s="13">
        <f t="shared" si="522"/>
        <v>2.7553210180767649E-2</v>
      </c>
      <c r="AF315" s="13">
        <f t="shared" si="523"/>
        <v>1.1296581200338314E-2</v>
      </c>
      <c r="AG315" s="13">
        <f t="shared" si="524"/>
        <v>3.087667969929488E-3</v>
      </c>
      <c r="AH315" s="13">
        <f t="shared" si="525"/>
        <v>1.311104517206595E-3</v>
      </c>
      <c r="AI315" s="13">
        <f t="shared" si="526"/>
        <v>2.4189375192992155E-3</v>
      </c>
      <c r="AJ315" s="13">
        <f t="shared" si="527"/>
        <v>2.2314234469804064E-3</v>
      </c>
      <c r="AK315" s="13">
        <f t="shared" si="528"/>
        <v>1.3722968755242161E-3</v>
      </c>
      <c r="AL315" s="13">
        <f t="shared" si="529"/>
        <v>3.8302539370104454E-5</v>
      </c>
      <c r="AM315" s="13">
        <f t="shared" si="530"/>
        <v>1.2398944581345451E-2</v>
      </c>
      <c r="AN315" s="13">
        <f t="shared" si="531"/>
        <v>1.0166923080304488E-2</v>
      </c>
      <c r="AO315" s="13">
        <f t="shared" si="532"/>
        <v>4.1683517594048114E-3</v>
      </c>
      <c r="AP315" s="13">
        <f t="shared" si="533"/>
        <v>1.1393257824347787E-3</v>
      </c>
      <c r="AQ315" s="13">
        <f t="shared" si="534"/>
        <v>2.3355692731399328E-4</v>
      </c>
      <c r="AR315" s="13">
        <f t="shared" si="535"/>
        <v>2.1501666838215255E-4</v>
      </c>
      <c r="AS315" s="13">
        <f t="shared" si="536"/>
        <v>3.9669750168540557E-4</v>
      </c>
      <c r="AT315" s="13">
        <f t="shared" si="537"/>
        <v>3.659458334731244E-4</v>
      </c>
      <c r="AU315" s="13">
        <f t="shared" si="538"/>
        <v>2.2505200640686972E-4</v>
      </c>
      <c r="AV315" s="13">
        <f t="shared" si="539"/>
        <v>1.0380307880621921E-4</v>
      </c>
      <c r="AW315" s="13">
        <f t="shared" si="540"/>
        <v>1.609597255693614E-6</v>
      </c>
      <c r="AX315" s="13">
        <f t="shared" si="541"/>
        <v>3.8125961551141799E-3</v>
      </c>
      <c r="AY315" s="13">
        <f t="shared" si="542"/>
        <v>3.1262638195536053E-3</v>
      </c>
      <c r="AZ315" s="13">
        <f t="shared" si="543"/>
        <v>1.2817415052391249E-3</v>
      </c>
      <c r="BA315" s="13">
        <f t="shared" si="544"/>
        <v>3.5033539097098965E-4</v>
      </c>
      <c r="BB315" s="13">
        <f t="shared" si="545"/>
        <v>7.1817261318945765E-5</v>
      </c>
      <c r="BC315" s="13">
        <f t="shared" si="546"/>
        <v>1.1777785873265297E-5</v>
      </c>
      <c r="BD315" s="13">
        <f t="shared" si="547"/>
        <v>2.9385000124844848E-5</v>
      </c>
      <c r="BE315" s="13">
        <f t="shared" si="548"/>
        <v>5.4214197551573949E-5</v>
      </c>
      <c r="BF315" s="13">
        <f t="shared" si="549"/>
        <v>5.0011556979304359E-5</v>
      </c>
      <c r="BG315" s="13">
        <f t="shared" si="550"/>
        <v>3.0756467794435304E-5</v>
      </c>
      <c r="BH315" s="13">
        <f t="shared" si="551"/>
        <v>1.4186125692631265E-5</v>
      </c>
      <c r="BI315" s="13">
        <f t="shared" si="552"/>
        <v>5.234571499229024E-6</v>
      </c>
      <c r="BJ315" s="14">
        <f t="shared" si="553"/>
        <v>0.61339350967530748</v>
      </c>
      <c r="BK315" s="14">
        <f t="shared" si="554"/>
        <v>0.22521812524079327</v>
      </c>
      <c r="BL315" s="14">
        <f t="shared" si="555"/>
        <v>0.15515371014290144</v>
      </c>
      <c r="BM315" s="14">
        <f t="shared" si="556"/>
        <v>0.49478599023836695</v>
      </c>
      <c r="BN315" s="14">
        <f t="shared" si="557"/>
        <v>0.50225046542149732</v>
      </c>
    </row>
    <row r="316" spans="1:66" x14ac:dyDescent="0.25">
      <c r="A316" t="s">
        <v>291</v>
      </c>
      <c r="B316" t="s">
        <v>296</v>
      </c>
      <c r="C316" t="s">
        <v>316</v>
      </c>
      <c r="D316" s="11">
        <v>44416</v>
      </c>
      <c r="E316" s="10">
        <f>VLOOKUP(A316,home!$A$2:$E$405,3,FALSE)</f>
        <v>1.5840000000000001</v>
      </c>
      <c r="F316" s="10">
        <f>VLOOKUP(B316,home!$B$2:$E$405,3,FALSE)</f>
        <v>1.1223000000000001</v>
      </c>
      <c r="G316" s="10">
        <f>VLOOKUP(C316,away!$B$2:$E$405,4,FALSE)</f>
        <v>1.0249999999999999</v>
      </c>
      <c r="H316" s="10">
        <f>VLOOKUP(A316,away!$A$2:$E$405,3,FALSE)</f>
        <v>1.5840000000000001</v>
      </c>
      <c r="I316" s="10">
        <f>VLOOKUP(C316,away!$B$2:$E$405,3,FALSE)</f>
        <v>1.1924999999999999</v>
      </c>
      <c r="J316" s="10">
        <f>VLOOKUP(B316,home!$B$2:$E$405,4,FALSE)</f>
        <v>0.82</v>
      </c>
      <c r="K316" s="12">
        <f t="shared" si="502"/>
        <v>1.82216628</v>
      </c>
      <c r="L316" s="12">
        <f t="shared" si="503"/>
        <v>1.5489143999999999</v>
      </c>
      <c r="M316" s="13">
        <f t="shared" si="504"/>
        <v>3.4352493224256701E-2</v>
      </c>
      <c r="N316" s="13">
        <f t="shared" si="505"/>
        <v>6.2595954787169047E-2</v>
      </c>
      <c r="O316" s="13">
        <f t="shared" si="506"/>
        <v>5.3209071430953638E-2</v>
      </c>
      <c r="P316" s="13">
        <f t="shared" si="507"/>
        <v>9.6955775751595072E-2</v>
      </c>
      <c r="Q316" s="13">
        <f t="shared" si="508"/>
        <v>5.7030119038792022E-2</v>
      </c>
      <c r="R316" s="13">
        <f t="shared" si="509"/>
        <v>4.1208148475016346E-2</v>
      </c>
      <c r="S316" s="13">
        <f t="shared" si="510"/>
        <v>6.8411500660422536E-2</v>
      </c>
      <c r="T316" s="13">
        <f t="shared" si="511"/>
        <v>8.8334772612899112E-2</v>
      </c>
      <c r="U316" s="13">
        <f t="shared" si="512"/>
        <v>7.5088098612408213E-2</v>
      </c>
      <c r="V316" s="13">
        <f t="shared" si="513"/>
        <v>2.145369146720481E-2</v>
      </c>
      <c r="W316" s="13">
        <f t="shared" si="514"/>
        <v>3.4639453285624282E-2</v>
      </c>
      <c r="X316" s="13">
        <f t="shared" si="515"/>
        <v>5.365354800223076E-2</v>
      </c>
      <c r="Y316" s="13">
        <f t="shared" si="516"/>
        <v>4.1552376555873231E-2</v>
      </c>
      <c r="Z316" s="13">
        <f t="shared" si="517"/>
        <v>2.1275964856763613E-2</v>
      </c>
      <c r="AA316" s="13">
        <f t="shared" si="518"/>
        <v>3.8768345736459688E-2</v>
      </c>
      <c r="AB316" s="13">
        <f t="shared" si="519"/>
        <v>3.5321186166179311E-2</v>
      </c>
      <c r="AC316" s="13">
        <f t="shared" si="520"/>
        <v>3.7844038083338126E-3</v>
      </c>
      <c r="AD316" s="13">
        <f t="shared" si="521"/>
        <v>1.5779710933674938E-2</v>
      </c>
      <c r="AE316" s="13">
        <f t="shared" si="522"/>
        <v>2.4441421493006554E-2</v>
      </c>
      <c r="AF316" s="13">
        <f t="shared" si="523"/>
        <v>1.8928834853493677E-2</v>
      </c>
      <c r="AG316" s="13">
        <f t="shared" si="524"/>
        <v>9.7730482932660793E-3</v>
      </c>
      <c r="AH316" s="13">
        <f t="shared" si="525"/>
        <v>8.2386620851337741E-3</v>
      </c>
      <c r="AI316" s="13">
        <f t="shared" si="526"/>
        <v>1.5012212243845252E-2</v>
      </c>
      <c r="AJ316" s="13">
        <f t="shared" si="527"/>
        <v>1.3677373469468981E-2</v>
      </c>
      <c r="AK316" s="13">
        <f t="shared" si="528"/>
        <v>8.3074829116776636E-3</v>
      </c>
      <c r="AL316" s="13">
        <f t="shared" si="529"/>
        <v>4.2724096280174378E-4</v>
      </c>
      <c r="AM316" s="13">
        <f t="shared" si="530"/>
        <v>5.7506514342979542E-3</v>
      </c>
      <c r="AN316" s="13">
        <f t="shared" si="531"/>
        <v>8.9072668159647546E-3</v>
      </c>
      <c r="AO316" s="13">
        <f t="shared" si="532"/>
        <v>6.8982969179449804E-3</v>
      </c>
      <c r="AP316" s="13">
        <f t="shared" si="533"/>
        <v>3.5616238105601983E-3</v>
      </c>
      <c r="AQ316" s="13">
        <f t="shared" si="534"/>
        <v>1.3791626018898905E-3</v>
      </c>
      <c r="AR316" s="13">
        <f t="shared" si="535"/>
        <v>2.5521964680795457E-3</v>
      </c>
      <c r="AS316" s="13">
        <f t="shared" si="536"/>
        <v>4.6505263440696446E-3</v>
      </c>
      <c r="AT316" s="13">
        <f t="shared" si="537"/>
        <v>4.2370161442076932E-3</v>
      </c>
      <c r="AU316" s="13">
        <f t="shared" si="538"/>
        <v>2.5735159819302925E-3</v>
      </c>
      <c r="AV316" s="13">
        <f t="shared" si="539"/>
        <v>1.1723435108286166E-3</v>
      </c>
      <c r="AW316" s="13">
        <f t="shared" si="540"/>
        <v>3.3495449265165797E-5</v>
      </c>
      <c r="AX316" s="13">
        <f t="shared" si="541"/>
        <v>1.7464405219352296E-3</v>
      </c>
      <c r="AY316" s="13">
        <f t="shared" si="542"/>
        <v>2.7050868731689926E-3</v>
      </c>
      <c r="AZ316" s="13">
        <f t="shared" si="543"/>
        <v>2.0949740055512135E-3</v>
      </c>
      <c r="BA316" s="13">
        <f t="shared" si="544"/>
        <v>1.0816451349413179E-3</v>
      </c>
      <c r="BB316" s="13">
        <f t="shared" si="545"/>
        <v>4.188439313001375E-4</v>
      </c>
      <c r="BC316" s="13">
        <f t="shared" si="546"/>
        <v>1.2975067930867876E-4</v>
      </c>
      <c r="BD316" s="13">
        <f t="shared" si="547"/>
        <v>6.5885564350625877E-4</v>
      </c>
      <c r="BE316" s="13">
        <f t="shared" si="548"/>
        <v>1.2005445369848058E-3</v>
      </c>
      <c r="BF316" s="13">
        <f t="shared" si="549"/>
        <v>1.0937958864659632E-3</v>
      </c>
      <c r="BG316" s="13">
        <f t="shared" si="550"/>
        <v>6.6435932717366229E-4</v>
      </c>
      <c r="BH316" s="13">
        <f t="shared" si="551"/>
        <v>3.0264329094483366E-4</v>
      </c>
      <c r="BI316" s="13">
        <f t="shared" si="552"/>
        <v>1.1029327992558099E-4</v>
      </c>
      <c r="BJ316" s="14">
        <f t="shared" si="553"/>
        <v>0.44140298258289312</v>
      </c>
      <c r="BK316" s="14">
        <f t="shared" si="554"/>
        <v>0.22809019274778367</v>
      </c>
      <c r="BL316" s="14">
        <f t="shared" si="555"/>
        <v>0.30804667154525972</v>
      </c>
      <c r="BM316" s="14">
        <f t="shared" si="556"/>
        <v>0.65079265760101368</v>
      </c>
      <c r="BN316" s="14">
        <f t="shared" si="557"/>
        <v>0.34535156270778283</v>
      </c>
    </row>
    <row r="317" spans="1:66" x14ac:dyDescent="0.25">
      <c r="A317" t="s">
        <v>291</v>
      </c>
      <c r="B317" t="s">
        <v>312</v>
      </c>
      <c r="C317" t="s">
        <v>313</v>
      </c>
      <c r="D317" s="11">
        <v>44416</v>
      </c>
      <c r="E317" s="10">
        <f>VLOOKUP(A317,home!$A$2:$E$405,3,FALSE)</f>
        <v>1.5840000000000001</v>
      </c>
      <c r="F317" s="10">
        <f>VLOOKUP(B317,home!$B$2:$E$405,3,FALSE)</f>
        <v>1.0522</v>
      </c>
      <c r="G317" s="10">
        <f>VLOOKUP(C317,away!$B$2:$E$405,4,FALSE)</f>
        <v>0.92249999999999999</v>
      </c>
      <c r="H317" s="10">
        <f>VLOOKUP(A317,away!$A$2:$E$405,3,FALSE)</f>
        <v>1.5840000000000001</v>
      </c>
      <c r="I317" s="10">
        <f>VLOOKUP(C317,away!$B$2:$E$405,3,FALSE)</f>
        <v>0.98199999999999998</v>
      </c>
      <c r="J317" s="10">
        <f>VLOOKUP(B317,home!$B$2:$E$405,4,FALSE)</f>
        <v>0.92249999999999999</v>
      </c>
      <c r="K317" s="12">
        <f t="shared" si="502"/>
        <v>1.5375167279999999</v>
      </c>
      <c r="L317" s="12">
        <f t="shared" si="503"/>
        <v>1.43493768</v>
      </c>
      <c r="M317" s="13">
        <f t="shared" si="504"/>
        <v>5.1177545478879878E-2</v>
      </c>
      <c r="N317" s="13">
        <f t="shared" si="505"/>
        <v>7.8686332271758586E-2</v>
      </c>
      <c r="O317" s="13">
        <f t="shared" si="506"/>
        <v>7.3436588377558384E-2</v>
      </c>
      <c r="P317" s="13">
        <f t="shared" si="507"/>
        <v>0.1129099830777464</v>
      </c>
      <c r="Q317" s="13">
        <f t="shared" si="508"/>
        <v>6.0490776066397543E-2</v>
      </c>
      <c r="R317" s="13">
        <f t="shared" si="509"/>
        <v>5.2688463876804308E-2</v>
      </c>
      <c r="S317" s="13">
        <f t="shared" si="510"/>
        <v>6.2276649648419266E-2</v>
      </c>
      <c r="T317" s="13">
        <f t="shared" si="511"/>
        <v>8.6800493870116027E-2</v>
      </c>
      <c r="U317" s="13">
        <f t="shared" si="512"/>
        <v>8.1009394583210353E-2</v>
      </c>
      <c r="V317" s="13">
        <f t="shared" si="513"/>
        <v>1.5266364253534689E-2</v>
      </c>
      <c r="W317" s="13">
        <f t="shared" si="514"/>
        <v>3.1001860030596087E-2</v>
      </c>
      <c r="X317" s="13">
        <f t="shared" si="515"/>
        <v>4.4485737107988282E-2</v>
      </c>
      <c r="Y317" s="13">
        <f t="shared" si="516"/>
        <v>3.1917130199413314E-2</v>
      </c>
      <c r="Z317" s="13">
        <f t="shared" si="517"/>
        <v>2.5201554039381787E-2</v>
      </c>
      <c r="AA317" s="13">
        <f t="shared" si="518"/>
        <v>3.874781090714547E-2</v>
      </c>
      <c r="AB317" s="13">
        <f t="shared" si="519"/>
        <v>2.9787703721558513E-2</v>
      </c>
      <c r="AC317" s="13">
        <f t="shared" si="520"/>
        <v>2.105079622073546E-3</v>
      </c>
      <c r="AD317" s="13">
        <f t="shared" si="521"/>
        <v>1.1916469599039017E-2</v>
      </c>
      <c r="AE317" s="13">
        <f t="shared" si="522"/>
        <v>1.709939124023558E-2</v>
      </c>
      <c r="AF317" s="13">
        <f t="shared" si="523"/>
        <v>1.2268280397837984E-2</v>
      </c>
      <c r="AG317" s="13">
        <f t="shared" si="524"/>
        <v>5.868072603887704E-3</v>
      </c>
      <c r="AH317" s="13">
        <f t="shared" si="525"/>
        <v>9.0406648714162867E-3</v>
      </c>
      <c r="AI317" s="13">
        <f t="shared" si="526"/>
        <v>1.3900173472044511E-2</v>
      </c>
      <c r="AJ317" s="13">
        <f t="shared" si="527"/>
        <v>1.0685874617685141E-2</v>
      </c>
      <c r="AK317" s="13">
        <f t="shared" si="528"/>
        <v>5.4765703260005027E-3</v>
      </c>
      <c r="AL317" s="13">
        <f t="shared" si="529"/>
        <v>1.8577249243320661E-4</v>
      </c>
      <c r="AM317" s="13">
        <f t="shared" si="530"/>
        <v>3.664354269445187E-3</v>
      </c>
      <c r="AN317" s="13">
        <f t="shared" si="531"/>
        <v>5.2581200140957721E-3</v>
      </c>
      <c r="AO317" s="13">
        <f t="shared" si="532"/>
        <v>3.7725372670940776E-3</v>
      </c>
      <c r="AP317" s="13">
        <f t="shared" si="533"/>
        <v>1.8044519579191718E-3</v>
      </c>
      <c r="AQ317" s="13">
        <f t="shared" si="534"/>
        <v>6.4731902654199878E-4</v>
      </c>
      <c r="AR317" s="13">
        <f t="shared" si="535"/>
        <v>2.5945581352495137E-3</v>
      </c>
      <c r="AS317" s="13">
        <f t="shared" si="536"/>
        <v>3.9891765347146134E-3</v>
      </c>
      <c r="AT317" s="13">
        <f t="shared" si="537"/>
        <v>3.0667128265343966E-3</v>
      </c>
      <c r="AU317" s="13">
        <f t="shared" si="538"/>
        <v>1.571707423589599E-3</v>
      </c>
      <c r="AV317" s="13">
        <f t="shared" si="539"/>
        <v>6.0413161382269747E-4</v>
      </c>
      <c r="AW317" s="13">
        <f t="shared" si="540"/>
        <v>1.1384967535116654E-5</v>
      </c>
      <c r="AX317" s="13">
        <f t="shared" si="541"/>
        <v>9.3900099776503352E-4</v>
      </c>
      <c r="AY317" s="13">
        <f t="shared" si="542"/>
        <v>1.3474079132506425E-3</v>
      </c>
      <c r="AZ317" s="13">
        <f t="shared" si="543"/>
        <v>9.6672319252675924E-4</v>
      </c>
      <c r="BA317" s="13">
        <f t="shared" si="544"/>
        <v>4.6239584502884702E-4</v>
      </c>
      <c r="BB317" s="13">
        <f t="shared" si="545"/>
        <v>1.6587730527683339E-4</v>
      </c>
      <c r="BC317" s="13">
        <f t="shared" si="546"/>
        <v>4.7604719119718153E-5</v>
      </c>
      <c r="BD317" s="13">
        <f t="shared" si="547"/>
        <v>6.205048718700098E-4</v>
      </c>
      <c r="BE317" s="13">
        <f t="shared" si="548"/>
        <v>9.5403662030563662E-4</v>
      </c>
      <c r="BF317" s="13">
        <f t="shared" si="549"/>
        <v>7.3342363142225061E-4</v>
      </c>
      <c r="BG317" s="13">
        <f t="shared" si="550"/>
        <v>3.7588370067407224E-4</v>
      </c>
      <c r="BH317" s="13">
        <f t="shared" si="551"/>
        <v>1.4448186939223273E-4</v>
      </c>
      <c r="BI317" s="13">
        <f t="shared" si="552"/>
        <v>4.4428658216653784E-5</v>
      </c>
      <c r="BJ317" s="14">
        <f t="shared" si="553"/>
        <v>0.39961033589533435</v>
      </c>
      <c r="BK317" s="14">
        <f t="shared" si="554"/>
        <v>0.24526880248633764</v>
      </c>
      <c r="BL317" s="14">
        <f t="shared" si="555"/>
        <v>0.32947229063921524</v>
      </c>
      <c r="BM317" s="14">
        <f t="shared" si="556"/>
        <v>0.56882727096540819</v>
      </c>
      <c r="BN317" s="14">
        <f t="shared" si="557"/>
        <v>0.4293896891491451</v>
      </c>
    </row>
    <row r="318" spans="1:66" x14ac:dyDescent="0.25">
      <c r="A318" t="s">
        <v>291</v>
      </c>
      <c r="B318" t="s">
        <v>294</v>
      </c>
      <c r="C318" t="s">
        <v>309</v>
      </c>
      <c r="D318" s="11">
        <v>44416</v>
      </c>
      <c r="E318" s="10">
        <f>VLOOKUP(A318,home!$A$2:$E$405,3,FALSE)</f>
        <v>1.5840000000000001</v>
      </c>
      <c r="F318" s="10">
        <f>VLOOKUP(B318,home!$B$2:$E$405,3,FALSE)</f>
        <v>0.89439999999999997</v>
      </c>
      <c r="G318" s="10">
        <f>VLOOKUP(C318,away!$B$2:$E$405,4,FALSE)</f>
        <v>0.80720000000000003</v>
      </c>
      <c r="H318" s="10">
        <f>VLOOKUP(A318,away!$A$2:$E$405,3,FALSE)</f>
        <v>1.5840000000000001</v>
      </c>
      <c r="I318" s="10">
        <f>VLOOKUP(C318,away!$B$2:$E$405,3,FALSE)</f>
        <v>0.94699999999999995</v>
      </c>
      <c r="J318" s="10">
        <f>VLOOKUP(B318,home!$B$2:$E$405,4,FALSE)</f>
        <v>1.1531</v>
      </c>
      <c r="K318" s="12">
        <f t="shared" si="502"/>
        <v>1.1435841331200001</v>
      </c>
      <c r="L318" s="12">
        <f t="shared" si="503"/>
        <v>1.7297053488</v>
      </c>
      <c r="M318" s="13">
        <f t="shared" si="504"/>
        <v>5.6512722910685008E-2</v>
      </c>
      <c r="N318" s="13">
        <f t="shared" si="505"/>
        <v>6.462705324006647E-2</v>
      </c>
      <c r="O318" s="13">
        <f t="shared" si="506"/>
        <v>9.7750359093864161E-2</v>
      </c>
      <c r="P318" s="13">
        <f t="shared" si="507"/>
        <v>0.11178575966652535</v>
      </c>
      <c r="Q318" s="13">
        <f t="shared" si="508"/>
        <v>3.6953236327820771E-2</v>
      </c>
      <c r="R318" s="13">
        <f t="shared" si="509"/>
        <v>8.4539659485888805E-2</v>
      </c>
      <c r="S318" s="13">
        <f t="shared" si="510"/>
        <v>5.5279835321204777E-2</v>
      </c>
      <c r="T318" s="13">
        <f t="shared" si="511"/>
        <v>6.3918210531702047E-2</v>
      </c>
      <c r="U318" s="13">
        <f t="shared" si="512"/>
        <v>9.6678213207430128E-2</v>
      </c>
      <c r="V318" s="13">
        <f t="shared" si="513"/>
        <v>1.2149669956990869E-2</v>
      </c>
      <c r="W318" s="13">
        <f t="shared" si="514"/>
        <v>1.4086378243976464E-2</v>
      </c>
      <c r="X318" s="13">
        <f t="shared" si="515"/>
        <v>2.4365283793826041E-2</v>
      </c>
      <c r="Y318" s="13">
        <f t="shared" si="516"/>
        <v>2.1072380851605434E-2</v>
      </c>
      <c r="Z318" s="13">
        <f t="shared" si="517"/>
        <v>4.8742900399490821E-2</v>
      </c>
      <c r="AA318" s="13">
        <f t="shared" si="518"/>
        <v>5.5741607499106213E-2</v>
      </c>
      <c r="AB318" s="13">
        <f t="shared" si="519"/>
        <v>3.187260894529035E-2</v>
      </c>
      <c r="AC318" s="13">
        <f t="shared" si="520"/>
        <v>1.5020512371902929E-3</v>
      </c>
      <c r="AD318" s="13">
        <f t="shared" si="521"/>
        <v>4.0272396632345638E-3</v>
      </c>
      <c r="AE318" s="13">
        <f t="shared" si="522"/>
        <v>6.9659379863963354E-3</v>
      </c>
      <c r="AF318" s="13">
        <f t="shared" si="523"/>
        <v>6.0245100972394234E-3</v>
      </c>
      <c r="AG318" s="13">
        <f t="shared" si="524"/>
        <v>3.4735424463648783E-3</v>
      </c>
      <c r="AH318" s="13">
        <f t="shared" si="525"/>
        <v>2.1077713884256249E-2</v>
      </c>
      <c r="AI318" s="13">
        <f t="shared" si="526"/>
        <v>2.4104139160478572E-2</v>
      </c>
      <c r="AJ318" s="13">
        <f t="shared" si="527"/>
        <v>1.378255554321987E-2</v>
      </c>
      <c r="AK318" s="13">
        <f t="shared" si="528"/>
        <v>5.2538372776904469E-3</v>
      </c>
      <c r="AL318" s="13">
        <f t="shared" si="529"/>
        <v>1.188461146158039E-4</v>
      </c>
      <c r="AM318" s="13">
        <f t="shared" si="530"/>
        <v>9.2109747582931536E-4</v>
      </c>
      <c r="AN318" s="13">
        <f t="shared" si="531"/>
        <v>1.5932272307081455E-3</v>
      </c>
      <c r="AO318" s="13">
        <f t="shared" si="532"/>
        <v>1.3779068314048457E-3</v>
      </c>
      <c r="AP318" s="13">
        <f t="shared" si="533"/>
        <v>7.9445760547634022E-4</v>
      </c>
      <c r="AQ318" s="13">
        <f t="shared" si="534"/>
        <v>3.4354439239681674E-4</v>
      </c>
      <c r="AR318" s="13">
        <f t="shared" si="535"/>
        <v>7.2916468892148065E-3</v>
      </c>
      <c r="AS318" s="13">
        <f t="shared" si="536"/>
        <v>8.3386116868198589E-3</v>
      </c>
      <c r="AT318" s="13">
        <f t="shared" si="537"/>
        <v>4.7679520086480968E-3</v>
      </c>
      <c r="AU318" s="13">
        <f t="shared" si="538"/>
        <v>1.8175180881891983E-3</v>
      </c>
      <c r="AV318" s="13">
        <f t="shared" si="539"/>
        <v>5.196212118279411E-4</v>
      </c>
      <c r="AW318" s="13">
        <f t="shared" si="540"/>
        <v>6.5301436765444126E-6</v>
      </c>
      <c r="AX318" s="13">
        <f t="shared" si="541"/>
        <v>1.7555874306921453E-4</v>
      </c>
      <c r="AY318" s="13">
        <f t="shared" si="542"/>
        <v>3.0366489691542532E-4</v>
      </c>
      <c r="AZ318" s="13">
        <f t="shared" si="543"/>
        <v>2.6262539821870595E-4</v>
      </c>
      <c r="BA318" s="13">
        <f t="shared" si="544"/>
        <v>1.5142151867654185E-4</v>
      </c>
      <c r="BB318" s="13">
        <f t="shared" si="545"/>
        <v>6.5478652694558434E-5</v>
      </c>
      <c r="BC318" s="13">
        <f t="shared" si="546"/>
        <v>2.2651755159599035E-5</v>
      </c>
      <c r="BD318" s="13">
        <f t="shared" si="547"/>
        <v>2.1020667709726235E-3</v>
      </c>
      <c r="BE318" s="13">
        <f t="shared" si="548"/>
        <v>2.403890206043085E-3</v>
      </c>
      <c r="BF318" s="13">
        <f t="shared" si="549"/>
        <v>1.3745253486967205E-3</v>
      </c>
      <c r="BG318" s="13">
        <f t="shared" si="550"/>
        <v>5.2396179311360147E-4</v>
      </c>
      <c r="BH318" s="13">
        <f t="shared" si="551"/>
        <v>1.497985982414547E-4</v>
      </c>
      <c r="BI318" s="13">
        <f t="shared" si="552"/>
        <v>3.4261460022509E-5</v>
      </c>
      <c r="BJ318" s="14">
        <f t="shared" si="553"/>
        <v>0.25152540768278192</v>
      </c>
      <c r="BK318" s="14">
        <f t="shared" si="554"/>
        <v>0.23765255010412753</v>
      </c>
      <c r="BL318" s="14">
        <f t="shared" si="555"/>
        <v>0.46012454815901477</v>
      </c>
      <c r="BM318" s="14">
        <f t="shared" si="556"/>
        <v>0.54557948086732555</v>
      </c>
      <c r="BN318" s="14">
        <f t="shared" si="557"/>
        <v>0.45216879072485061</v>
      </c>
    </row>
    <row r="319" spans="1:66" x14ac:dyDescent="0.25">
      <c r="A319" t="s">
        <v>291</v>
      </c>
      <c r="B319" t="s">
        <v>302</v>
      </c>
      <c r="C319" t="s">
        <v>306</v>
      </c>
      <c r="D319" s="11">
        <v>44416</v>
      </c>
      <c r="E319" s="10">
        <f>VLOOKUP(A319,home!$A$2:$E$405,3,FALSE)</f>
        <v>1.5840000000000001</v>
      </c>
      <c r="F319" s="10">
        <f>VLOOKUP(B319,home!$B$2:$E$405,3,FALSE)</f>
        <v>0.63129999999999997</v>
      </c>
      <c r="G319" s="10">
        <f>VLOOKUP(C319,away!$B$2:$E$405,4,FALSE)</f>
        <v>0.83860000000000001</v>
      </c>
      <c r="H319" s="10">
        <f>VLOOKUP(A319,away!$A$2:$E$405,3,FALSE)</f>
        <v>1.5840000000000001</v>
      </c>
      <c r="I319" s="10">
        <f>VLOOKUP(C319,away!$B$2:$E$405,3,FALSE)</f>
        <v>1.2625999999999999</v>
      </c>
      <c r="J319" s="10">
        <f>VLOOKUP(B319,home!$B$2:$E$405,4,FALSE)</f>
        <v>1.9475</v>
      </c>
      <c r="K319" s="12">
        <f t="shared" si="502"/>
        <v>0.83858255711999996</v>
      </c>
      <c r="L319" s="12">
        <f t="shared" si="503"/>
        <v>3.8949189839999998</v>
      </c>
      <c r="M319" s="13">
        <f t="shared" si="504"/>
        <v>8.7956188350909181E-3</v>
      </c>
      <c r="N319" s="13">
        <f t="shared" si="505"/>
        <v>7.3758525341833777E-3</v>
      </c>
      <c r="O319" s="13">
        <f t="shared" si="506"/>
        <v>3.4258222776823583E-2</v>
      </c>
      <c r="P319" s="13">
        <f t="shared" si="507"/>
        <v>2.8728348058575343E-2</v>
      </c>
      <c r="Q319" s="13">
        <f t="shared" si="508"/>
        <v>3.0926306395277644E-3</v>
      </c>
      <c r="R319" s="13">
        <f t="shared" si="509"/>
        <v>6.6716501125775679E-2</v>
      </c>
      <c r="S319" s="13">
        <f t="shared" si="510"/>
        <v>2.3458212481933874E-2</v>
      </c>
      <c r="T319" s="13">
        <f t="shared" si="511"/>
        <v>1.2045545788396748E-2</v>
      </c>
      <c r="U319" s="13">
        <f t="shared" si="512"/>
        <v>5.5947294116152325E-2</v>
      </c>
      <c r="V319" s="13">
        <f t="shared" si="513"/>
        <v>8.5132749440155024E-3</v>
      </c>
      <c r="W319" s="13">
        <f t="shared" si="514"/>
        <v>8.6447536997428446E-4</v>
      </c>
      <c r="X319" s="13">
        <f t="shared" si="515"/>
        <v>3.3670615297132639E-3</v>
      </c>
      <c r="Y319" s="13">
        <f t="shared" si="516"/>
        <v>6.5572159361881365E-3</v>
      </c>
      <c r="Z319" s="13">
        <f t="shared" si="517"/>
        <v>8.6618455593613697E-2</v>
      </c>
      <c r="AA319" s="13">
        <f t="shared" si="518"/>
        <v>7.263672598547774E-2</v>
      </c>
      <c r="AB319" s="13">
        <f t="shared" si="519"/>
        <v>3.0455945708863334E-2</v>
      </c>
      <c r="AC319" s="13">
        <f t="shared" si="520"/>
        <v>1.7378845813432306E-3</v>
      </c>
      <c r="AD319" s="13">
        <f t="shared" si="521"/>
        <v>1.8123349158007335E-4</v>
      </c>
      <c r="AE319" s="13">
        <f t="shared" si="522"/>
        <v>7.0588976689183185E-4</v>
      </c>
      <c r="AF319" s="13">
        <f t="shared" si="523"/>
        <v>1.3746917268391652E-3</v>
      </c>
      <c r="AG319" s="13">
        <f t="shared" si="524"/>
        <v>1.7847709680045357E-3</v>
      </c>
      <c r="AH319" s="13">
        <f t="shared" si="525"/>
        <v>8.4342966764081734E-2</v>
      </c>
      <c r="AI319" s="13">
        <f t="shared" si="526"/>
        <v>7.0728540744110835E-2</v>
      </c>
      <c r="AJ319" s="13">
        <f t="shared" si="527"/>
        <v>2.9655860279281281E-2</v>
      </c>
      <c r="AK319" s="13">
        <f t="shared" si="528"/>
        <v>8.2896290488643793E-3</v>
      </c>
      <c r="AL319" s="13">
        <f t="shared" si="529"/>
        <v>2.270519178901811E-4</v>
      </c>
      <c r="AM319" s="13">
        <f t="shared" si="530"/>
        <v>3.0395848961000786E-5</v>
      </c>
      <c r="AN319" s="13">
        <f t="shared" si="531"/>
        <v>1.1838936915299862E-4</v>
      </c>
      <c r="AO319" s="13">
        <f t="shared" si="532"/>
        <v>2.3055850070889919E-4</v>
      </c>
      <c r="AP319" s="13">
        <f t="shared" si="533"/>
        <v>2.9933556044455634E-4</v>
      </c>
      <c r="AQ319" s="13">
        <f t="shared" si="534"/>
        <v>2.9147193924044547E-4</v>
      </c>
      <c r="AR319" s="13">
        <f t="shared" si="535"/>
        <v>6.5701804483260601E-2</v>
      </c>
      <c r="AS319" s="13">
        <f t="shared" si="536"/>
        <v>5.5096387210970953E-2</v>
      </c>
      <c r="AT319" s="13">
        <f t="shared" si="537"/>
        <v>2.3101434637724842E-2</v>
      </c>
      <c r="AU319" s="13">
        <f t="shared" si="538"/>
        <v>6.4574867105479461E-3</v>
      </c>
      <c r="AV319" s="13">
        <f t="shared" si="539"/>
        <v>1.3537839295749282E-3</v>
      </c>
      <c r="AW319" s="13">
        <f t="shared" si="540"/>
        <v>2.0599986092863964E-5</v>
      </c>
      <c r="AX319" s="13">
        <f t="shared" si="541"/>
        <v>4.2482381245915543E-6</v>
      </c>
      <c r="AY319" s="13">
        <f t="shared" si="542"/>
        <v>1.6546543320024202E-5</v>
      </c>
      <c r="AZ319" s="13">
        <f t="shared" si="543"/>
        <v>3.2223722848370326E-5</v>
      </c>
      <c r="BA319" s="13">
        <f t="shared" si="544"/>
        <v>4.1836263285757376E-5</v>
      </c>
      <c r="BB319" s="13">
        <f t="shared" si="545"/>
        <v>4.0737214022829657E-5</v>
      </c>
      <c r="BC319" s="13">
        <f t="shared" si="546"/>
        <v>3.1733629650558048E-5</v>
      </c>
      <c r="BD319" s="13">
        <f t="shared" si="547"/>
        <v>4.2650534260817989E-2</v>
      </c>
      <c r="BE319" s="13">
        <f t="shared" si="548"/>
        <v>3.5765994082970917E-2</v>
      </c>
      <c r="BF319" s="13">
        <f t="shared" si="549"/>
        <v>1.4996369388018269E-2</v>
      </c>
      <c r="BG319" s="13">
        <f t="shared" si="550"/>
        <v>4.1918979296401504E-3</v>
      </c>
      <c r="BH319" s="13">
        <f t="shared" si="551"/>
        <v>8.7881312125591751E-4</v>
      </c>
      <c r="BI319" s="13">
        <f t="shared" si="552"/>
        <v>1.4739147089067923E-4</v>
      </c>
      <c r="BJ319" s="14">
        <f t="shared" si="553"/>
        <v>3.8486844581059207E-2</v>
      </c>
      <c r="BK319" s="14">
        <f t="shared" si="554"/>
        <v>7.1476937362169077E-2</v>
      </c>
      <c r="BL319" s="14">
        <f t="shared" si="555"/>
        <v>0.70337358377510417</v>
      </c>
      <c r="BM319" s="14">
        <f t="shared" si="556"/>
        <v>0.75099270078474245</v>
      </c>
      <c r="BN319" s="14">
        <f t="shared" si="557"/>
        <v>0.14896717396997666</v>
      </c>
    </row>
    <row r="320" spans="1:66" x14ac:dyDescent="0.25">
      <c r="A320" t="s">
        <v>291</v>
      </c>
      <c r="B320" t="s">
        <v>307</v>
      </c>
      <c r="C320" t="s">
        <v>311</v>
      </c>
      <c r="D320" s="11">
        <v>44416</v>
      </c>
      <c r="E320" s="10">
        <f>VLOOKUP(A320,home!$A$2:$E$405,3,FALSE)</f>
        <v>1.5840000000000001</v>
      </c>
      <c r="F320" s="10">
        <f>VLOOKUP(B320,home!$B$2:$E$405,3,FALSE)</f>
        <v>1.1223000000000001</v>
      </c>
      <c r="G320" s="10">
        <f>VLOOKUP(C320,away!$B$2:$E$405,4,FALSE)</f>
        <v>0.71750000000000003</v>
      </c>
      <c r="H320" s="10">
        <f>VLOOKUP(A320,away!$A$2:$E$405,3,FALSE)</f>
        <v>1.5840000000000001</v>
      </c>
      <c r="I320" s="10">
        <f>VLOOKUP(C320,away!$B$2:$E$405,3,FALSE)</f>
        <v>0.91190000000000004</v>
      </c>
      <c r="J320" s="10">
        <f>VLOOKUP(B320,home!$B$2:$E$405,4,FALSE)</f>
        <v>0.92249999999999999</v>
      </c>
      <c r="K320" s="12">
        <f t="shared" si="502"/>
        <v>1.2755163960000002</v>
      </c>
      <c r="L320" s="12">
        <f t="shared" si="503"/>
        <v>1.3325047560000003</v>
      </c>
      <c r="M320" s="13">
        <f t="shared" si="504"/>
        <v>7.3680201517660637E-2</v>
      </c>
      <c r="N320" s="13">
        <f t="shared" si="505"/>
        <v>9.3980305096360253E-2</v>
      </c>
      <c r="O320" s="13">
        <f t="shared" si="506"/>
        <v>9.817921894532125E-2</v>
      </c>
      <c r="P320" s="13">
        <f t="shared" si="507"/>
        <v>0.1252292035112311</v>
      </c>
      <c r="Q320" s="13">
        <f t="shared" si="508"/>
        <v>5.9936710025744959E-2</v>
      </c>
      <c r="R320" s="13">
        <f t="shared" si="509"/>
        <v>6.5412138092502958E-2</v>
      </c>
      <c r="S320" s="13">
        <f t="shared" si="510"/>
        <v>5.3210879887110485E-2</v>
      </c>
      <c r="T320" s="13">
        <f t="shared" si="511"/>
        <v>7.9865951168298061E-2</v>
      </c>
      <c r="U320" s="13">
        <f t="shared" si="512"/>
        <v>8.3434254634403709E-2</v>
      </c>
      <c r="V320" s="13">
        <f t="shared" si="513"/>
        <v>1.0048766258535131E-2</v>
      </c>
      <c r="W320" s="13">
        <f t="shared" si="514"/>
        <v>2.5483418786711766E-2</v>
      </c>
      <c r="X320" s="13">
        <f t="shared" si="515"/>
        <v>3.3956776732433192E-2</v>
      </c>
      <c r="Y320" s="13">
        <f t="shared" si="516"/>
        <v>2.2623783247198694E-2</v>
      </c>
      <c r="Z320" s="13">
        <f t="shared" si="517"/>
        <v>2.9053995036129664E-2</v>
      </c>
      <c r="AA320" s="13">
        <f t="shared" si="518"/>
        <v>3.7058847037886013E-2</v>
      </c>
      <c r="AB320" s="13">
        <f t="shared" si="519"/>
        <v>2.3634583506839831E-2</v>
      </c>
      <c r="AC320" s="13">
        <f t="shared" si="520"/>
        <v>1.0674500823376364E-3</v>
      </c>
      <c r="AD320" s="13">
        <f t="shared" si="521"/>
        <v>8.1261296221463216E-3</v>
      </c>
      <c r="AE320" s="13">
        <f t="shared" si="522"/>
        <v>1.0828106369382459E-2</v>
      </c>
      <c r="AF320" s="13">
        <f t="shared" si="523"/>
        <v>7.214251617838013E-3</v>
      </c>
      <c r="AG320" s="13">
        <f t="shared" si="524"/>
        <v>3.2043415305832838E-3</v>
      </c>
      <c r="AH320" s="13">
        <f t="shared" si="525"/>
        <v>9.6786466416107948E-3</v>
      </c>
      <c r="AI320" s="13">
        <f t="shared" si="526"/>
        <v>1.2345272482464907E-2</v>
      </c>
      <c r="AJ320" s="13">
        <f t="shared" si="527"/>
        <v>7.8732987322358092E-3</v>
      </c>
      <c r="AK320" s="13">
        <f t="shared" si="528"/>
        <v>3.3475072078575975E-3</v>
      </c>
      <c r="AL320" s="13">
        <f t="shared" si="529"/>
        <v>7.2570878388327249E-5</v>
      </c>
      <c r="AM320" s="13">
        <f t="shared" si="530"/>
        <v>2.073002313813781E-3</v>
      </c>
      <c r="AN320" s="13">
        <f t="shared" si="531"/>
        <v>2.7622854423558683E-3</v>
      </c>
      <c r="AO320" s="13">
        <f t="shared" si="532"/>
        <v>1.84037924468438E-3</v>
      </c>
      <c r="AP320" s="13">
        <f t="shared" si="533"/>
        <v>8.1743803212854166E-4</v>
      </c>
      <c r="AQ320" s="13">
        <f t="shared" si="534"/>
        <v>2.7231001638664069E-4</v>
      </c>
      <c r="AR320" s="13">
        <f t="shared" si="535"/>
        <v>2.5793685363179595E-3</v>
      </c>
      <c r="AS320" s="13">
        <f t="shared" si="536"/>
        <v>3.2900268594000795E-3</v>
      </c>
      <c r="AT320" s="13">
        <f t="shared" si="537"/>
        <v>2.098241601222595E-3</v>
      </c>
      <c r="AU320" s="13">
        <f t="shared" si="538"/>
        <v>8.9211385504290479E-4</v>
      </c>
      <c r="AV320" s="13">
        <f t="shared" si="539"/>
        <v>2.8447646230149811E-4</v>
      </c>
      <c r="AW320" s="13">
        <f t="shared" si="540"/>
        <v>3.4262156331938835E-6</v>
      </c>
      <c r="AX320" s="13">
        <f t="shared" si="541"/>
        <v>4.4069140670256946E-4</v>
      </c>
      <c r="AY320" s="13">
        <f t="shared" si="542"/>
        <v>5.8722339535950425E-4</v>
      </c>
      <c r="AZ320" s="13">
        <f t="shared" si="543"/>
        <v>3.9123898357550405E-4</v>
      </c>
      <c r="BA320" s="13">
        <f t="shared" si="544"/>
        <v>1.7377593544898841E-4</v>
      </c>
      <c r="BB320" s="13">
        <f t="shared" si="545"/>
        <v>5.7889315116031522E-5</v>
      </c>
      <c r="BC320" s="13">
        <f t="shared" si="546"/>
        <v>1.5427557542738923E-5</v>
      </c>
      <c r="BD320" s="13">
        <f t="shared" si="547"/>
        <v>5.7283680702007367E-4</v>
      </c>
      <c r="BE320" s="13">
        <f t="shared" si="548"/>
        <v>7.30662739586392E-4</v>
      </c>
      <c r="BF320" s="13">
        <f t="shared" si="549"/>
        <v>4.6598615214436085E-4</v>
      </c>
      <c r="BG320" s="13">
        <f t="shared" si="550"/>
        <v>1.9812432578969434E-4</v>
      </c>
      <c r="BH320" s="13">
        <f t="shared" si="551"/>
        <v>6.3177706497800199E-5</v>
      </c>
      <c r="BI320" s="13">
        <f t="shared" si="552"/>
        <v>1.6116840099923959E-5</v>
      </c>
      <c r="BJ320" s="14">
        <f t="shared" si="553"/>
        <v>0.35465143583981157</v>
      </c>
      <c r="BK320" s="14">
        <f t="shared" si="554"/>
        <v>0.26389629553062283</v>
      </c>
      <c r="BL320" s="14">
        <f t="shared" si="555"/>
        <v>0.35215489916654613</v>
      </c>
      <c r="BM320" s="14">
        <f t="shared" si="556"/>
        <v>0.48275505120456275</v>
      </c>
      <c r="BN320" s="14">
        <f t="shared" si="557"/>
        <v>0.5164177771888212</v>
      </c>
    </row>
    <row r="321" spans="1:66" x14ac:dyDescent="0.25">
      <c r="A321" t="s">
        <v>339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0.76619999999999999</v>
      </c>
      <c r="H321" s="10">
        <f>VLOOKUP(A321,away!$A$2:$E$405,3,FALSE)</f>
        <v>1.3068</v>
      </c>
      <c r="I321" s="10">
        <f>VLOOKUP(C321,away!$B$2:$E$405,3,FALSE)</f>
        <v>1.0522</v>
      </c>
      <c r="J321" s="10">
        <f>VLOOKUP(B321,home!$B$2:$E$405,4,FALSE)</f>
        <v>0.62549999999999994</v>
      </c>
      <c r="K321" s="12">
        <f t="shared" si="502"/>
        <v>0.98514971042400001</v>
      </c>
      <c r="L321" s="12">
        <f t="shared" si="503"/>
        <v>0.86007185747999981</v>
      </c>
      <c r="M321" s="13">
        <f t="shared" si="504"/>
        <v>0.15799031142914899</v>
      </c>
      <c r="N321" s="13">
        <f t="shared" si="505"/>
        <v>0.1556441095542237</v>
      </c>
      <c r="O321" s="13">
        <f t="shared" si="506"/>
        <v>0.1358830206147118</v>
      </c>
      <c r="P321" s="13">
        <f t="shared" si="507"/>
        <v>0.13386511841012178</v>
      </c>
      <c r="Q321" s="13">
        <f t="shared" si="508"/>
        <v>7.6666374728272396E-2</v>
      </c>
      <c r="R321" s="13">
        <f t="shared" si="509"/>
        <v>5.8434580970044149E-2</v>
      </c>
      <c r="S321" s="13">
        <f t="shared" si="510"/>
        <v>2.8355963357588727E-2</v>
      </c>
      <c r="T321" s="13">
        <f t="shared" si="511"/>
        <v>6.5938591318802961E-2</v>
      </c>
      <c r="U321" s="13">
        <f t="shared" si="512"/>
        <v>5.7566810521386777E-2</v>
      </c>
      <c r="V321" s="13">
        <f t="shared" si="513"/>
        <v>2.6695549719051078E-3</v>
      </c>
      <c r="W321" s="13">
        <f t="shared" si="514"/>
        <v>2.5175952287605146E-2</v>
      </c>
      <c r="X321" s="13">
        <f t="shared" si="515"/>
        <v>2.1653128047828409E-2</v>
      </c>
      <c r="Y321" s="13">
        <f t="shared" si="516"/>
        <v>9.3116230301740315E-3</v>
      </c>
      <c r="Z321" s="13">
        <f t="shared" si="517"/>
        <v>1.6752646198657108E-2</v>
      </c>
      <c r="AA321" s="13">
        <f t="shared" si="518"/>
        <v>1.6503864551442773E-2</v>
      </c>
      <c r="AB321" s="13">
        <f t="shared" si="519"/>
        <v>8.1293886918653822E-3</v>
      </c>
      <c r="AC321" s="13">
        <f t="shared" si="520"/>
        <v>1.4136954395486192E-4</v>
      </c>
      <c r="AD321" s="13">
        <f t="shared" si="521"/>
        <v>6.2005205264456607E-3</v>
      </c>
      <c r="AE321" s="13">
        <f t="shared" si="522"/>
        <v>5.3328932065229862E-3</v>
      </c>
      <c r="AF321" s="13">
        <f t="shared" si="523"/>
        <v>2.2933356829383483E-3</v>
      </c>
      <c r="AG321" s="13">
        <f t="shared" si="524"/>
        <v>6.5747782688331644E-4</v>
      </c>
      <c r="AH321" s="13">
        <f t="shared" si="525"/>
        <v>3.6021198834460685E-3</v>
      </c>
      <c r="AI321" s="13">
        <f t="shared" si="526"/>
        <v>3.548627360089427E-3</v>
      </c>
      <c r="AJ321" s="13">
        <f t="shared" si="527"/>
        <v>1.7479646080973911E-3</v>
      </c>
      <c r="AK321" s="13">
        <f t="shared" si="528"/>
        <v>5.7400227583284864E-4</v>
      </c>
      <c r="AL321" s="13">
        <f t="shared" si="529"/>
        <v>4.7912939900974153E-6</v>
      </c>
      <c r="AM321" s="13">
        <f t="shared" si="530"/>
        <v>1.2216882002212025E-3</v>
      </c>
      <c r="AN321" s="13">
        <f t="shared" si="531"/>
        <v>1.0507396396256478E-3</v>
      </c>
      <c r="AO321" s="13">
        <f t="shared" si="532"/>
        <v>4.5185579679034825E-4</v>
      </c>
      <c r="AP321" s="13">
        <f t="shared" si="533"/>
        <v>1.2954281815286004E-4</v>
      </c>
      <c r="AQ321" s="13">
        <f t="shared" si="534"/>
        <v>2.785403305798104E-5</v>
      </c>
      <c r="AR321" s="13">
        <f t="shared" si="535"/>
        <v>6.1961638780422019E-4</v>
      </c>
      <c r="AS321" s="13">
        <f t="shared" si="536"/>
        <v>6.1041490501929246E-4</v>
      </c>
      <c r="AT321" s="13">
        <f t="shared" si="537"/>
        <v>3.0067503345912466E-4</v>
      </c>
      <c r="AU321" s="13">
        <f t="shared" si="538"/>
        <v>9.873664071466108E-5</v>
      </c>
      <c r="AV321" s="13">
        <f t="shared" si="539"/>
        <v>2.4317593252071716E-5</v>
      </c>
      <c r="AW321" s="13">
        <f t="shared" si="540"/>
        <v>1.1276836667321808E-7</v>
      </c>
      <c r="AX321" s="13">
        <f t="shared" si="541"/>
        <v>2.005909627793892E-4</v>
      </c>
      <c r="AY321" s="13">
        <f t="shared" si="542"/>
        <v>1.7252264195137076E-4</v>
      </c>
      <c r="AZ321" s="13">
        <f t="shared" si="543"/>
        <v>7.4190934560236198E-5</v>
      </c>
      <c r="BA321" s="13">
        <f t="shared" si="544"/>
        <v>2.1269844965133157E-5</v>
      </c>
      <c r="BB321" s="13">
        <f t="shared" si="545"/>
        <v>4.5733987668684232E-6</v>
      </c>
      <c r="BC321" s="13">
        <f t="shared" si="546"/>
        <v>7.866903144834532E-7</v>
      </c>
      <c r="BD321" s="13">
        <f t="shared" si="547"/>
        <v>8.8819102930637231E-5</v>
      </c>
      <c r="BE321" s="13">
        <f t="shared" si="548"/>
        <v>8.7500113532236712E-5</v>
      </c>
      <c r="BF321" s="13">
        <f t="shared" si="549"/>
        <v>4.3100355754175058E-5</v>
      </c>
      <c r="BG321" s="13">
        <f t="shared" si="550"/>
        <v>1.4153434330132316E-5</v>
      </c>
      <c r="BH321" s="13">
        <f t="shared" si="551"/>
        <v>3.4858129329587372E-6</v>
      </c>
      <c r="BI321" s="13">
        <f t="shared" si="552"/>
        <v>6.8680952029930709E-7</v>
      </c>
      <c r="BJ321" s="14">
        <f t="shared" si="553"/>
        <v>0.37222962117088254</v>
      </c>
      <c r="BK321" s="14">
        <f t="shared" si="554"/>
        <v>0.323199631648661</v>
      </c>
      <c r="BL321" s="14">
        <f t="shared" si="555"/>
        <v>0.2878818856661664</v>
      </c>
      <c r="BM321" s="14">
        <f t="shared" si="556"/>
        <v>0.28140785910425953</v>
      </c>
      <c r="BN321" s="14">
        <f t="shared" si="557"/>
        <v>0.71848351570652291</v>
      </c>
    </row>
    <row r="322" spans="1:66" x14ac:dyDescent="0.25">
      <c r="A322" t="s">
        <v>339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0.87570000000000003</v>
      </c>
      <c r="H322" s="10">
        <f>VLOOKUP(A322,away!$A$2:$E$405,3,FALSE)</f>
        <v>1.3068</v>
      </c>
      <c r="I322" s="10">
        <f>VLOOKUP(C322,away!$B$2:$E$405,3,FALSE)</f>
        <v>1.2024999999999999</v>
      </c>
      <c r="J322" s="10">
        <f>VLOOKUP(B322,home!$B$2:$E$405,4,FALSE)</f>
        <v>1.3134999999999999</v>
      </c>
      <c r="K322" s="12">
        <f t="shared" si="502"/>
        <v>1.0216888577280001</v>
      </c>
      <c r="L322" s="12">
        <f t="shared" si="503"/>
        <v>2.0640693644999999</v>
      </c>
      <c r="M322" s="13">
        <f t="shared" si="504"/>
        <v>4.5695373513826125E-2</v>
      </c>
      <c r="N322" s="13">
        <f t="shared" si="505"/>
        <v>4.6686453968795324E-2</v>
      </c>
      <c r="O322" s="13">
        <f t="shared" si="506"/>
        <v>9.4318420569273212E-2</v>
      </c>
      <c r="P322" s="13">
        <f t="shared" si="507"/>
        <v>9.6364079374129871E-2</v>
      </c>
      <c r="Q322" s="13">
        <f t="shared" si="508"/>
        <v>2.3849514913374677E-2</v>
      </c>
      <c r="R322" s="13">
        <f t="shared" si="509"/>
        <v>9.7339881202531758E-2</v>
      </c>
      <c r="S322" s="13">
        <f t="shared" si="510"/>
        <v>5.0804026094752847E-2</v>
      </c>
      <c r="T322" s="13">
        <f t="shared" si="511"/>
        <v>4.9227053090882537E-2</v>
      </c>
      <c r="U322" s="13">
        <f t="shared" si="512"/>
        <v>9.9451072037193916E-2</v>
      </c>
      <c r="V322" s="13">
        <f t="shared" si="513"/>
        <v>1.1904154808628329E-2</v>
      </c>
      <c r="W322" s="13">
        <f t="shared" si="514"/>
        <v>8.1222612164042248E-3</v>
      </c>
      <c r="X322" s="13">
        <f t="shared" si="515"/>
        <v>1.6764910547246464E-2</v>
      </c>
      <c r="Y322" s="13">
        <f t="shared" si="516"/>
        <v>1.7301969129577183E-2</v>
      </c>
      <c r="Z322" s="13">
        <f t="shared" si="517"/>
        <v>6.6972088911405075E-2</v>
      </c>
      <c r="AA322" s="13">
        <f t="shared" si="518"/>
        <v>6.842463701955151E-2</v>
      </c>
      <c r="AB322" s="13">
        <f t="shared" si="519"/>
        <v>3.4954344618479308E-2</v>
      </c>
      <c r="AC322" s="13">
        <f t="shared" si="520"/>
        <v>1.5689948875698269E-3</v>
      </c>
      <c r="AD322" s="13">
        <f t="shared" si="521"/>
        <v>2.074605946089117E-3</v>
      </c>
      <c r="AE322" s="13">
        <f t="shared" si="522"/>
        <v>4.2821305767320843E-3</v>
      </c>
      <c r="AF322" s="13">
        <f t="shared" si="523"/>
        <v>4.4193072691107067E-3</v>
      </c>
      <c r="AG322" s="13">
        <f t="shared" si="524"/>
        <v>3.0405855821611888E-3</v>
      </c>
      <c r="AH322" s="13">
        <f t="shared" si="525"/>
        <v>3.4558759249650337E-2</v>
      </c>
      <c r="AI322" s="13">
        <f t="shared" si="526"/>
        <v>3.5308299262272219E-2</v>
      </c>
      <c r="AJ322" s="13">
        <f t="shared" si="527"/>
        <v>1.8037047970794643E-2</v>
      </c>
      <c r="AK322" s="13">
        <f t="shared" si="528"/>
        <v>6.142750312688774E-3</v>
      </c>
      <c r="AL322" s="13">
        <f t="shared" si="529"/>
        <v>1.3235015823878584E-4</v>
      </c>
      <c r="AM322" s="13">
        <f t="shared" si="530"/>
        <v>4.2392035585910162E-4</v>
      </c>
      <c r="AN322" s="13">
        <f t="shared" si="531"/>
        <v>8.7500101951670968E-4</v>
      </c>
      <c r="AO322" s="13">
        <f t="shared" si="532"/>
        <v>9.030313991453537E-4</v>
      </c>
      <c r="AP322" s="13">
        <f t="shared" si="533"/>
        <v>6.2130648205249858E-4</v>
      </c>
      <c r="AQ322" s="13">
        <f t="shared" si="534"/>
        <v>3.2060491889245783E-4</v>
      </c>
      <c r="AR322" s="13">
        <f t="shared" si="535"/>
        <v>1.4266335248466846E-2</v>
      </c>
      <c r="AS322" s="13">
        <f t="shared" si="536"/>
        <v>1.4575755763970797E-2</v>
      </c>
      <c r="AT322" s="13">
        <f t="shared" si="537"/>
        <v>7.4459436285068186E-3</v>
      </c>
      <c r="AU322" s="13">
        <f t="shared" si="538"/>
        <v>2.5358125468387372E-3</v>
      </c>
      <c r="AV322" s="13">
        <f t="shared" si="539"/>
        <v>6.4770285609799989E-4</v>
      </c>
      <c r="AW322" s="13">
        <f t="shared" si="540"/>
        <v>7.7529129762399132E-6</v>
      </c>
      <c r="AX322" s="13">
        <f t="shared" si="541"/>
        <v>7.2185784024222092E-5</v>
      </c>
      <c r="AY322" s="13">
        <f t="shared" si="542"/>
        <v>1.4899646535681033E-4</v>
      </c>
      <c r="AZ322" s="13">
        <f t="shared" si="543"/>
        <v>1.5376951978088893E-4</v>
      </c>
      <c r="BA322" s="13">
        <f t="shared" si="544"/>
        <v>1.0579698499120319E-4</v>
      </c>
      <c r="BB322" s="13">
        <f t="shared" si="545"/>
        <v>5.4593078894202197E-5</v>
      </c>
      <c r="BC322" s="13">
        <f t="shared" si="546"/>
        <v>2.2536780331850842E-5</v>
      </c>
      <c r="BD322" s="13">
        <f t="shared" si="547"/>
        <v>4.9077842550078197E-3</v>
      </c>
      <c r="BE322" s="13">
        <f t="shared" si="548"/>
        <v>5.0142284894744036E-3</v>
      </c>
      <c r="BF322" s="13">
        <f t="shared" si="549"/>
        <v>2.5614906888991496E-3</v>
      </c>
      <c r="BG322" s="13">
        <f t="shared" si="550"/>
        <v>8.7234883200742672E-4</v>
      </c>
      <c r="BH322" s="13">
        <f t="shared" si="551"/>
        <v>2.2281727042850564E-4</v>
      </c>
      <c r="BI322" s="13">
        <f t="shared" si="552"/>
        <v>4.5529984501234195E-5</v>
      </c>
      <c r="BJ322" s="14">
        <f t="shared" si="553"/>
        <v>0.17947053502921881</v>
      </c>
      <c r="BK322" s="14">
        <f t="shared" si="554"/>
        <v>0.20661797530250259</v>
      </c>
      <c r="BL322" s="14">
        <f t="shared" si="555"/>
        <v>0.54163096180663539</v>
      </c>
      <c r="BM322" s="14">
        <f t="shared" si="556"/>
        <v>0.59029659395545031</v>
      </c>
      <c r="BN322" s="14">
        <f t="shared" si="557"/>
        <v>0.40425372354193101</v>
      </c>
    </row>
    <row r="323" spans="1:66" x14ac:dyDescent="0.25">
      <c r="A323" t="s">
        <v>339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0.50039999999999996</v>
      </c>
      <c r="H323" s="10">
        <f>VLOOKUP(A323,away!$A$2:$E$405,3,FALSE)</f>
        <v>1.3068</v>
      </c>
      <c r="I323" s="10">
        <f>VLOOKUP(C323,away!$B$2:$E$405,3,FALSE)</f>
        <v>0.87450000000000006</v>
      </c>
      <c r="J323" s="10">
        <f>VLOOKUP(B323,home!$B$2:$E$405,4,FALSE)</f>
        <v>1.3134999999999999</v>
      </c>
      <c r="K323" s="12">
        <f t="shared" si="502"/>
        <v>0.25019083267199999</v>
      </c>
      <c r="L323" s="12">
        <f t="shared" si="503"/>
        <v>1.5010633340999999</v>
      </c>
      <c r="M323" s="13">
        <f t="shared" si="504"/>
        <v>0.17355613855511084</v>
      </c>
      <c r="N323" s="13">
        <f t="shared" si="505"/>
        <v>4.3422154820440179E-2</v>
      </c>
      <c r="O323" s="13">
        <f t="shared" si="506"/>
        <v>0.26051875599305624</v>
      </c>
      <c r="P323" s="13">
        <f t="shared" si="507"/>
        <v>6.5179404488576329E-2</v>
      </c>
      <c r="Q323" s="13">
        <f t="shared" si="508"/>
        <v>5.4319125354692129E-3</v>
      </c>
      <c r="R323" s="13">
        <f t="shared" si="509"/>
        <v>0.1955275762332607</v>
      </c>
      <c r="S323" s="13">
        <f t="shared" si="510"/>
        <v>6.1195685800194636E-3</v>
      </c>
      <c r="T323" s="13">
        <f t="shared" si="511"/>
        <v>8.153644741031002E-3</v>
      </c>
      <c r="U323" s="13">
        <f t="shared" si="512"/>
        <v>4.8919207108137443E-2</v>
      </c>
      <c r="V323" s="13">
        <f t="shared" si="513"/>
        <v>2.5535755180065237E-4</v>
      </c>
      <c r="W323" s="13">
        <f t="shared" si="514"/>
        <v>4.5300490675017236E-4</v>
      </c>
      <c r="X323" s="13">
        <f t="shared" si="515"/>
        <v>6.7998905569007331E-4</v>
      </c>
      <c r="Y323" s="13">
        <f t="shared" si="516"/>
        <v>5.1035331954282608E-4</v>
      </c>
      <c r="Z323" s="13">
        <f t="shared" si="517"/>
        <v>9.7833091829730073E-2</v>
      </c>
      <c r="AA323" s="13">
        <f t="shared" si="518"/>
        <v>2.4476942707756404E-2</v>
      </c>
      <c r="AB323" s="13">
        <f t="shared" si="519"/>
        <v>3.0619533386592062E-3</v>
      </c>
      <c r="AC323" s="13">
        <f t="shared" si="520"/>
        <v>5.9937570116333588E-6</v>
      </c>
      <c r="AD323" s="13">
        <f t="shared" si="521"/>
        <v>2.833441870608183E-5</v>
      </c>
      <c r="AE323" s="13">
        <f t="shared" si="522"/>
        <v>4.2531757012736605E-5</v>
      </c>
      <c r="AF323" s="13">
        <f t="shared" si="523"/>
        <v>3.1921430493334734E-5</v>
      </c>
      <c r="AG323" s="13">
        <f t="shared" si="524"/>
        <v>1.5972029628522148E-5</v>
      </c>
      <c r="AH323" s="13">
        <f t="shared" si="525"/>
        <v>3.6713416751811515E-2</v>
      </c>
      <c r="AI323" s="13">
        <f t="shared" si="526"/>
        <v>9.1853603073698761E-3</v>
      </c>
      <c r="AJ323" s="13">
        <f t="shared" si="527"/>
        <v>1.1490464718466034E-3</v>
      </c>
      <c r="AK323" s="13">
        <f t="shared" si="528"/>
        <v>9.5826964523375164E-5</v>
      </c>
      <c r="AL323" s="13">
        <f t="shared" si="529"/>
        <v>9.0038765766487417E-8</v>
      </c>
      <c r="AM323" s="13">
        <f t="shared" si="530"/>
        <v>1.4178023618703418E-6</v>
      </c>
      <c r="AN323" s="13">
        <f t="shared" si="531"/>
        <v>2.12821114040395E-6</v>
      </c>
      <c r="AO323" s="13">
        <f t="shared" si="532"/>
        <v>1.5972898550417584E-6</v>
      </c>
      <c r="AP323" s="13">
        <f t="shared" si="533"/>
        <v>7.9921107844436244E-7</v>
      </c>
      <c r="AQ323" s="13">
        <f t="shared" si="534"/>
        <v>2.9991661151483779E-7</v>
      </c>
      <c r="AR323" s="13">
        <f t="shared" si="535"/>
        <v>1.1021832751135403E-2</v>
      </c>
      <c r="AS323" s="13">
        <f t="shared" si="536"/>
        <v>2.7575615135780867E-3</v>
      </c>
      <c r="AT323" s="13">
        <f t="shared" si="537"/>
        <v>3.4495830561318106E-4</v>
      </c>
      <c r="AU323" s="13">
        <f t="shared" si="538"/>
        <v>2.8768468572828003E-5</v>
      </c>
      <c r="AV323" s="13">
        <f t="shared" si="539"/>
        <v>1.7994017767335252E-6</v>
      </c>
      <c r="AW323" s="13">
        <f t="shared" si="540"/>
        <v>9.3928511841309675E-10</v>
      </c>
      <c r="AX323" s="13">
        <f t="shared" si="541"/>
        <v>5.9120192246778104E-8</v>
      </c>
      <c r="AY323" s="13">
        <f t="shared" si="542"/>
        <v>8.8743152886581708E-8</v>
      </c>
      <c r="AZ323" s="13">
        <f t="shared" si="543"/>
        <v>6.6604546475239191E-8</v>
      </c>
      <c r="BA323" s="13">
        <f t="shared" si="544"/>
        <v>3.3325880866113646E-8</v>
      </c>
      <c r="BB323" s="13">
        <f t="shared" si="545"/>
        <v>1.2506064461176985E-8</v>
      </c>
      <c r="BC323" s="13">
        <f t="shared" si="546"/>
        <v>3.754478963312771E-9</v>
      </c>
      <c r="BD323" s="13">
        <f t="shared" si="547"/>
        <v>2.7574115028853145E-3</v>
      </c>
      <c r="BE323" s="13">
        <f t="shared" si="548"/>
        <v>6.8987907992622765E-4</v>
      </c>
      <c r="BF323" s="13">
        <f t="shared" si="549"/>
        <v>8.6300710724868061E-5</v>
      </c>
      <c r="BG323" s="13">
        <f t="shared" si="550"/>
        <v>7.1972155588133797E-6</v>
      </c>
      <c r="BH323" s="13">
        <f t="shared" si="551"/>
        <v>4.5016933839484827E-7</v>
      </c>
      <c r="BI323" s="13">
        <f t="shared" si="552"/>
        <v>2.2525648323282095E-8</v>
      </c>
      <c r="BJ323" s="14">
        <f t="shared" si="553"/>
        <v>5.8776325500127326E-2</v>
      </c>
      <c r="BK323" s="14">
        <f t="shared" si="554"/>
        <v>0.24511664171443756</v>
      </c>
      <c r="BL323" s="14">
        <f t="shared" si="555"/>
        <v>0.59734426752117953</v>
      </c>
      <c r="BM323" s="14">
        <f t="shared" si="556"/>
        <v>0.25543429613569335</v>
      </c>
      <c r="BN323" s="14">
        <f t="shared" si="557"/>
        <v>0.74363594262591348</v>
      </c>
    </row>
    <row r="324" spans="1:66" x14ac:dyDescent="0.25">
      <c r="A324" t="s">
        <v>342</v>
      </c>
      <c r="B324" t="s">
        <v>151</v>
      </c>
      <c r="C324" t="s">
        <v>152</v>
      </c>
      <c r="D324" s="11">
        <v>44417</v>
      </c>
      <c r="E324" s="10">
        <f>VLOOKUP(A324,home!$A$2:$E$405,3,FALSE)</f>
        <v>1.2082999999999999</v>
      </c>
      <c r="F324" s="10">
        <f>VLOOKUP(B324,home!$B$2:$E$405,3,FALSE)</f>
        <v>1.1034999999999999</v>
      </c>
      <c r="G324" s="10">
        <f>VLOOKUP(C324,away!$B$2:$E$405,4,FALSE)</f>
        <v>1.7778</v>
      </c>
      <c r="H324" s="10">
        <f>VLOOKUP(A324,away!$A$2:$E$405,3,FALSE)</f>
        <v>1.2082999999999999</v>
      </c>
      <c r="I324" s="10">
        <f>VLOOKUP(C324,away!$B$2:$E$405,3,FALSE)</f>
        <v>0</v>
      </c>
      <c r="J324" s="10">
        <f>VLOOKUP(B324,home!$B$2:$E$405,4,FALSE)</f>
        <v>0.88890000000000002</v>
      </c>
      <c r="K324" s="12">
        <f t="shared" si="502"/>
        <v>2.3704457190899997</v>
      </c>
      <c r="L324" s="12">
        <f t="shared" si="503"/>
        <v>0</v>
      </c>
      <c r="M324" s="13">
        <f t="shared" si="504"/>
        <v>9.343906941812781E-2</v>
      </c>
      <c r="N324" s="13">
        <f t="shared" si="505"/>
        <v>0.22149224209795437</v>
      </c>
      <c r="O324" s="13">
        <f t="shared" si="506"/>
        <v>0</v>
      </c>
      <c r="P324" s="13">
        <f t="shared" si="507"/>
        <v>0</v>
      </c>
      <c r="Q324" s="13">
        <f t="shared" si="508"/>
        <v>0.26251766854637087</v>
      </c>
      <c r="R324" s="13">
        <f t="shared" si="509"/>
        <v>0</v>
      </c>
      <c r="S324" s="13">
        <f t="shared" si="510"/>
        <v>0</v>
      </c>
      <c r="T324" s="13">
        <f t="shared" si="511"/>
        <v>0</v>
      </c>
      <c r="U324" s="13">
        <f t="shared" si="512"/>
        <v>0</v>
      </c>
      <c r="V324" s="13">
        <f t="shared" si="513"/>
        <v>0</v>
      </c>
      <c r="W324" s="13">
        <f t="shared" si="514"/>
        <v>0.20742796119707746</v>
      </c>
      <c r="X324" s="13">
        <f t="shared" si="515"/>
        <v>0</v>
      </c>
      <c r="Y324" s="13">
        <f t="shared" si="516"/>
        <v>0</v>
      </c>
      <c r="Z324" s="13">
        <f t="shared" si="517"/>
        <v>0</v>
      </c>
      <c r="AA324" s="13">
        <f t="shared" si="518"/>
        <v>0</v>
      </c>
      <c r="AB324" s="13">
        <f t="shared" si="519"/>
        <v>0</v>
      </c>
      <c r="AC324" s="13">
        <f t="shared" si="520"/>
        <v>0</v>
      </c>
      <c r="AD324" s="13">
        <f t="shared" si="521"/>
        <v>0.12292418065979469</v>
      </c>
      <c r="AE324" s="13">
        <f t="shared" si="522"/>
        <v>0</v>
      </c>
      <c r="AF324" s="13">
        <f t="shared" si="523"/>
        <v>0</v>
      </c>
      <c r="AG324" s="13">
        <f t="shared" si="524"/>
        <v>0</v>
      </c>
      <c r="AH324" s="13">
        <f t="shared" si="525"/>
        <v>0</v>
      </c>
      <c r="AI324" s="13">
        <f t="shared" si="526"/>
        <v>0</v>
      </c>
      <c r="AJ324" s="13">
        <f t="shared" si="527"/>
        <v>0</v>
      </c>
      <c r="AK324" s="13">
        <f t="shared" si="528"/>
        <v>0</v>
      </c>
      <c r="AL324" s="13">
        <f t="shared" si="529"/>
        <v>0</v>
      </c>
      <c r="AM324" s="13">
        <f t="shared" si="530"/>
        <v>5.8277019563531207E-2</v>
      </c>
      <c r="AN324" s="13">
        <f t="shared" si="531"/>
        <v>0</v>
      </c>
      <c r="AO324" s="13">
        <f t="shared" si="532"/>
        <v>0</v>
      </c>
      <c r="AP324" s="13">
        <f t="shared" si="533"/>
        <v>0</v>
      </c>
      <c r="AQ324" s="13">
        <f t="shared" si="534"/>
        <v>0</v>
      </c>
      <c r="AR324" s="13">
        <f t="shared" si="535"/>
        <v>0</v>
      </c>
      <c r="AS324" s="13">
        <f t="shared" si="536"/>
        <v>0</v>
      </c>
      <c r="AT324" s="13">
        <f t="shared" si="537"/>
        <v>0</v>
      </c>
      <c r="AU324" s="13">
        <f t="shared" si="538"/>
        <v>0</v>
      </c>
      <c r="AV324" s="13">
        <f t="shared" si="539"/>
        <v>0</v>
      </c>
      <c r="AW324" s="13">
        <f t="shared" si="540"/>
        <v>0</v>
      </c>
      <c r="AX324" s="13">
        <f t="shared" si="541"/>
        <v>2.3023751924282791E-2</v>
      </c>
      <c r="AY324" s="13">
        <f t="shared" si="542"/>
        <v>0</v>
      </c>
      <c r="AZ324" s="13">
        <f t="shared" si="543"/>
        <v>0</v>
      </c>
      <c r="BA324" s="13">
        <f t="shared" si="544"/>
        <v>0</v>
      </c>
      <c r="BB324" s="13">
        <f t="shared" si="545"/>
        <v>0</v>
      </c>
      <c r="BC324" s="13">
        <f t="shared" si="546"/>
        <v>0</v>
      </c>
      <c r="BD324" s="13">
        <f t="shared" si="547"/>
        <v>0</v>
      </c>
      <c r="BE324" s="13">
        <f t="shared" si="548"/>
        <v>0</v>
      </c>
      <c r="BF324" s="13">
        <f t="shared" si="549"/>
        <v>0</v>
      </c>
      <c r="BG324" s="13">
        <f t="shared" si="550"/>
        <v>0</v>
      </c>
      <c r="BH324" s="13">
        <f t="shared" si="551"/>
        <v>0</v>
      </c>
      <c r="BI324" s="13">
        <f t="shared" si="552"/>
        <v>0</v>
      </c>
      <c r="BJ324" s="14">
        <f t="shared" si="553"/>
        <v>0.89566282398901131</v>
      </c>
      <c r="BK324" s="14">
        <f t="shared" si="554"/>
        <v>9.343906941812781E-2</v>
      </c>
      <c r="BL324" s="14">
        <f t="shared" si="555"/>
        <v>0</v>
      </c>
      <c r="BM324" s="14">
        <f t="shared" si="556"/>
        <v>0.41165291334468612</v>
      </c>
      <c r="BN324" s="14">
        <f t="shared" si="557"/>
        <v>0.57744898006245304</v>
      </c>
    </row>
    <row r="325" spans="1:66" x14ac:dyDescent="0.25">
      <c r="A325" t="s">
        <v>344</v>
      </c>
      <c r="B325" t="s">
        <v>182</v>
      </c>
      <c r="C325" t="s">
        <v>193</v>
      </c>
      <c r="D325" s="11">
        <v>44417</v>
      </c>
      <c r="E325" s="10">
        <f>VLOOKUP(A325,home!$A$2:$E$405,3,FALSE)</f>
        <v>1.3012999999999999</v>
      </c>
      <c r="F325" s="10">
        <f>VLOOKUP(B325,home!$B$2:$E$405,3,FALSE)</f>
        <v>1.3972</v>
      </c>
      <c r="G325" s="10">
        <f>VLOOKUP(C325,away!$B$2:$E$405,4,FALSE)</f>
        <v>0.91600000000000004</v>
      </c>
      <c r="H325" s="10">
        <f>VLOOKUP(A325,away!$A$2:$E$405,3,FALSE)</f>
        <v>1.3012999999999999</v>
      </c>
      <c r="I325" s="10">
        <f>VLOOKUP(C325,away!$B$2:$E$405,3,FALSE)</f>
        <v>1.0887</v>
      </c>
      <c r="J325" s="10">
        <f>VLOOKUP(B325,home!$B$2:$E$405,4,FALSE)</f>
        <v>1.1657999999999999</v>
      </c>
      <c r="K325" s="12">
        <f t="shared" si="502"/>
        <v>1.6654495457599998</v>
      </c>
      <c r="L325" s="12">
        <f t="shared" si="503"/>
        <v>1.6516183663979997</v>
      </c>
      <c r="M325" s="13">
        <f t="shared" si="504"/>
        <v>3.62589905899472E-2</v>
      </c>
      <c r="N325" s="13">
        <f t="shared" si="505"/>
        <v>6.0387519407743673E-2</v>
      </c>
      <c r="O325" s="13">
        <f t="shared" si="506"/>
        <v>5.9886014805409039E-2</v>
      </c>
      <c r="P325" s="13">
        <f t="shared" si="507"/>
        <v>9.9737136155045106E-2</v>
      </c>
      <c r="Q325" s="13">
        <f t="shared" si="508"/>
        <v>5.0286183383599942E-2</v>
      </c>
      <c r="R325" s="13">
        <f t="shared" si="509"/>
        <v>4.9454420971498061E-2</v>
      </c>
      <c r="S325" s="13">
        <f t="shared" si="510"/>
        <v>6.8586412408071493E-2</v>
      </c>
      <c r="T325" s="13">
        <f t="shared" si="511"/>
        <v>8.3053584052411575E-2</v>
      </c>
      <c r="U325" s="13">
        <f t="shared" si="512"/>
        <v>8.2363842942805257E-2</v>
      </c>
      <c r="V325" s="13">
        <f t="shared" si="513"/>
        <v>2.0962195219051138E-2</v>
      </c>
      <c r="W325" s="13">
        <f t="shared" si="514"/>
        <v>2.7916367091406869E-2</v>
      </c>
      <c r="X325" s="13">
        <f t="shared" si="515"/>
        <v>4.6107184611276289E-2</v>
      </c>
      <c r="Y325" s="13">
        <f t="shared" si="516"/>
        <v>3.8075736463443581E-2</v>
      </c>
      <c r="Z325" s="13">
        <f t="shared" si="517"/>
        <v>2.7226609992034863E-2</v>
      </c>
      <c r="AA325" s="13">
        <f t="shared" si="518"/>
        <v>4.5344545243819132E-2</v>
      </c>
      <c r="AB325" s="13">
        <f t="shared" si="519"/>
        <v>3.7759526139506165E-2</v>
      </c>
      <c r="AC325" s="13">
        <f t="shared" si="520"/>
        <v>3.6037774436328152E-3</v>
      </c>
      <c r="AD325" s="13">
        <f t="shared" si="521"/>
        <v>1.1623325222913249E-2</v>
      </c>
      <c r="AE325" s="13">
        <f t="shared" si="522"/>
        <v>1.9197297416780643E-2</v>
      </c>
      <c r="AF325" s="13">
        <f t="shared" si="523"/>
        <v>1.5853304499379897E-2</v>
      </c>
      <c r="AG325" s="13">
        <f t="shared" si="524"/>
        <v>8.7278696264252928E-3</v>
      </c>
      <c r="AH325" s="13">
        <f t="shared" si="525"/>
        <v>1.1241992279400018E-2</v>
      </c>
      <c r="AI325" s="13">
        <f t="shared" si="526"/>
        <v>1.8722970935164184E-2</v>
      </c>
      <c r="AJ325" s="13">
        <f t="shared" si="527"/>
        <v>1.5591081719623437E-2</v>
      </c>
      <c r="AK325" s="13">
        <f t="shared" si="528"/>
        <v>8.6553866559512995E-3</v>
      </c>
      <c r="AL325" s="13">
        <f t="shared" si="529"/>
        <v>3.9651455897698172E-4</v>
      </c>
      <c r="AM325" s="13">
        <f t="shared" si="530"/>
        <v>3.8716123425443188E-3</v>
      </c>
      <c r="AN325" s="13">
        <f t="shared" si="531"/>
        <v>6.3944260525193803E-3</v>
      </c>
      <c r="AO325" s="13">
        <f t="shared" si="532"/>
        <v>5.2805757554574353E-3</v>
      </c>
      <c r="AP325" s="13">
        <f t="shared" si="533"/>
        <v>2.9071653009564965E-3</v>
      </c>
      <c r="AQ325" s="13">
        <f t="shared" si="534"/>
        <v>1.2003819013036796E-3</v>
      </c>
      <c r="AR325" s="13">
        <f t="shared" si="535"/>
        <v>3.7134961847123172E-3</v>
      </c>
      <c r="AS325" s="13">
        <f t="shared" si="536"/>
        <v>6.1846405340106204E-3</v>
      </c>
      <c r="AT325" s="13">
        <f t="shared" si="537"/>
        <v>5.1501033840284363E-3</v>
      </c>
      <c r="AU325" s="13">
        <f t="shared" si="538"/>
        <v>2.8590791138490669E-3</v>
      </c>
      <c r="AV325" s="13">
        <f t="shared" si="539"/>
        <v>1.1904130028629581E-3</v>
      </c>
      <c r="AW325" s="13">
        <f t="shared" si="540"/>
        <v>3.029687404780081E-5</v>
      </c>
      <c r="AX325" s="13">
        <f t="shared" si="541"/>
        <v>1.0746625028748749E-3</v>
      </c>
      <c r="AY325" s="13">
        <f t="shared" si="542"/>
        <v>1.7749323274273863E-3</v>
      </c>
      <c r="AZ325" s="13">
        <f t="shared" si="543"/>
        <v>1.46575541554631E-3</v>
      </c>
      <c r="BA325" s="13">
        <f t="shared" si="544"/>
        <v>8.0695618832120569E-4</v>
      </c>
      <c r="BB325" s="13">
        <f t="shared" si="545"/>
        <v>3.3319591537745661E-4</v>
      </c>
      <c r="BC325" s="13">
        <f t="shared" si="546"/>
        <v>1.1006249868924022E-4</v>
      </c>
      <c r="BD325" s="13">
        <f t="shared" si="547"/>
        <v>1.0222130837032933E-3</v>
      </c>
      <c r="BE325" s="13">
        <f t="shared" si="548"/>
        <v>1.7024443159235785E-3</v>
      </c>
      <c r="BF325" s="13">
        <f t="shared" si="549"/>
        <v>1.4176675563183088E-3</v>
      </c>
      <c r="BG325" s="13">
        <f t="shared" si="550"/>
        <v>7.8701792923633912E-4</v>
      </c>
      <c r="BH325" s="13">
        <f t="shared" si="551"/>
        <v>3.2768466318790928E-4</v>
      </c>
      <c r="BI325" s="13">
        <f t="shared" si="552"/>
        <v>1.0914845469176427E-4</v>
      </c>
      <c r="BJ325" s="14">
        <f t="shared" si="553"/>
        <v>0.38644809797639873</v>
      </c>
      <c r="BK325" s="14">
        <f t="shared" si="554"/>
        <v>0.23131995870215213</v>
      </c>
      <c r="BL325" s="14">
        <f t="shared" si="555"/>
        <v>0.35348368991570128</v>
      </c>
      <c r="BM325" s="14">
        <f t="shared" si="556"/>
        <v>0.64072345581966439</v>
      </c>
      <c r="BN325" s="14">
        <f t="shared" si="557"/>
        <v>0.35601026531324304</v>
      </c>
    </row>
    <row r="326" spans="1:66" x14ac:dyDescent="0.25">
      <c r="A326" t="s">
        <v>344</v>
      </c>
      <c r="B326" t="s">
        <v>190</v>
      </c>
      <c r="C326" t="s">
        <v>196</v>
      </c>
      <c r="D326" s="11">
        <v>44417</v>
      </c>
      <c r="E326" s="10">
        <f>VLOOKUP(A326,home!$A$2:$E$405,3,FALSE)</f>
        <v>1.3012999999999999</v>
      </c>
      <c r="F326" s="10">
        <f>VLOOKUP(B326,home!$B$2:$E$405,3,FALSE)</f>
        <v>0.6986</v>
      </c>
      <c r="G326" s="10">
        <f>VLOOKUP(C326,away!$B$2:$E$405,4,FALSE)</f>
        <v>0.45800000000000002</v>
      </c>
      <c r="H326" s="10">
        <f>VLOOKUP(A326,away!$A$2:$E$405,3,FALSE)</f>
        <v>1.3012999999999999</v>
      </c>
      <c r="I326" s="10">
        <f>VLOOKUP(C326,away!$B$2:$E$405,3,FALSE)</f>
        <v>1.601</v>
      </c>
      <c r="J326" s="10">
        <f>VLOOKUP(B326,home!$B$2:$E$405,4,FALSE)</f>
        <v>1.3324</v>
      </c>
      <c r="K326" s="12">
        <f t="shared" si="502"/>
        <v>0.41636238643999995</v>
      </c>
      <c r="L326" s="12">
        <f t="shared" si="503"/>
        <v>2.7758972441199994</v>
      </c>
      <c r="M326" s="13">
        <f t="shared" si="504"/>
        <v>4.1078942752506988E-2</v>
      </c>
      <c r="N326" s="13">
        <f t="shared" si="505"/>
        <v>1.7103726636865949E-2</v>
      </c>
      <c r="O326" s="13">
        <f t="shared" si="506"/>
        <v>0.11403092397804737</v>
      </c>
      <c r="P326" s="13">
        <f t="shared" si="507"/>
        <v>4.7478187635458018E-2</v>
      </c>
      <c r="Q326" s="13">
        <f t="shared" si="508"/>
        <v>3.5606742197714508E-3</v>
      </c>
      <c r="R326" s="13">
        <f t="shared" si="509"/>
        <v>0.15826906380755945</v>
      </c>
      <c r="S326" s="13">
        <f t="shared" si="510"/>
        <v>1.3718575443438049E-2</v>
      </c>
      <c r="T326" s="13">
        <f t="shared" si="511"/>
        <v>9.8840657538726995E-3</v>
      </c>
      <c r="U326" s="13">
        <f t="shared" si="512"/>
        <v>6.5897285106540082E-2</v>
      </c>
      <c r="V326" s="13">
        <f t="shared" si="513"/>
        <v>1.7617382406545027E-3</v>
      </c>
      <c r="W326" s="13">
        <f t="shared" si="514"/>
        <v>4.9417693849314207E-4</v>
      </c>
      <c r="X326" s="13">
        <f t="shared" si="515"/>
        <v>1.3717844016707715E-3</v>
      </c>
      <c r="Y326" s="13">
        <f t="shared" si="516"/>
        <v>1.9039662700623488E-3</v>
      </c>
      <c r="Z326" s="13">
        <f t="shared" si="517"/>
        <v>0.1464462193509522</v>
      </c>
      <c r="AA326" s="13">
        <f t="shared" si="518"/>
        <v>6.0974697374078166E-2</v>
      </c>
      <c r="AB326" s="13">
        <f t="shared" si="519"/>
        <v>1.2693785255563991E-2</v>
      </c>
      <c r="AC326" s="13">
        <f t="shared" si="520"/>
        <v>1.2726127601782588E-4</v>
      </c>
      <c r="AD326" s="13">
        <f t="shared" si="521"/>
        <v>5.1439172358654408E-5</v>
      </c>
      <c r="AE326" s="13">
        <f t="shared" si="522"/>
        <v>1.4278985679020244E-4</v>
      </c>
      <c r="AF326" s="13">
        <f t="shared" si="523"/>
        <v>1.981849849761062E-4</v>
      </c>
      <c r="AG326" s="13">
        <f t="shared" si="524"/>
        <v>1.8338038454037889E-4</v>
      </c>
      <c r="AH326" s="13">
        <f t="shared" si="525"/>
        <v>0.1016299141770253</v>
      </c>
      <c r="AI326" s="13">
        <f t="shared" si="526"/>
        <v>4.2314873600438639E-2</v>
      </c>
      <c r="AJ326" s="13">
        <f t="shared" si="527"/>
        <v>8.8091608770927924E-3</v>
      </c>
      <c r="AK326" s="13">
        <f t="shared" si="528"/>
        <v>1.2226010817734127E-3</v>
      </c>
      <c r="AL326" s="13">
        <f t="shared" si="529"/>
        <v>5.8834374369417364E-6</v>
      </c>
      <c r="AM326" s="13">
        <f t="shared" si="530"/>
        <v>4.2834673119495674E-6</v>
      </c>
      <c r="AN326" s="13">
        <f t="shared" si="531"/>
        <v>1.1890465106518906E-5</v>
      </c>
      <c r="AO326" s="13">
        <f t="shared" si="532"/>
        <v>1.6503354660245427E-5</v>
      </c>
      <c r="AP326" s="13">
        <f t="shared" si="533"/>
        <v>1.5270538906703409E-5</v>
      </c>
      <c r="AQ326" s="13">
        <f t="shared" si="534"/>
        <v>1.0597361716836307E-5</v>
      </c>
      <c r="AR326" s="13">
        <f t="shared" si="535"/>
        <v>5.6422839736831307E-2</v>
      </c>
      <c r="AS326" s="13">
        <f t="shared" si="536"/>
        <v>2.3492348202548741E-2</v>
      </c>
      <c r="AT326" s="13">
        <f t="shared" si="537"/>
        <v>4.8906650803463188E-3</v>
      </c>
      <c r="AU326" s="13">
        <f t="shared" si="538"/>
        <v>6.7876299471058914E-4</v>
      </c>
      <c r="AV326" s="13">
        <f t="shared" si="539"/>
        <v>7.0652845076215481E-5</v>
      </c>
      <c r="AW326" s="13">
        <f t="shared" si="540"/>
        <v>1.8888762834548641E-7</v>
      </c>
      <c r="AX326" s="13">
        <f t="shared" si="541"/>
        <v>2.9724577870684214E-7</v>
      </c>
      <c r="AY326" s="13">
        <f t="shared" si="542"/>
        <v>8.251237379386263E-7</v>
      </c>
      <c r="AZ326" s="13">
        <f t="shared" si="543"/>
        <v>1.1452293551009129E-6</v>
      </c>
      <c r="BA326" s="13">
        <f t="shared" si="544"/>
        <v>1.0596796702366493E-6</v>
      </c>
      <c r="BB326" s="13">
        <f t="shared" si="545"/>
        <v>7.3539046906497624E-7</v>
      </c>
      <c r="BC326" s="13">
        <f t="shared" si="546"/>
        <v>4.0827367528591616E-7</v>
      </c>
      <c r="BD326" s="13">
        <f t="shared" si="547"/>
        <v>2.6104000888482408E-2</v>
      </c>
      <c r="BE326" s="13">
        <f t="shared" si="548"/>
        <v>1.0868724105560414E-2</v>
      </c>
      <c r="BF326" s="13">
        <f t="shared" si="549"/>
        <v>2.262663953074544E-3</v>
      </c>
      <c r="BG326" s="13">
        <f t="shared" si="550"/>
        <v>3.140293877379604E-4</v>
      </c>
      <c r="BH326" s="13">
        <f t="shared" si="551"/>
        <v>3.2687506322717308E-5</v>
      </c>
      <c r="BI326" s="13">
        <f t="shared" si="552"/>
        <v>2.7219696278598337E-6</v>
      </c>
      <c r="BJ326" s="14">
        <f t="shared" si="553"/>
        <v>3.4957204749790277E-2</v>
      </c>
      <c r="BK326" s="14">
        <f t="shared" si="554"/>
        <v>0.10417141390925026</v>
      </c>
      <c r="BL326" s="14">
        <f t="shared" si="555"/>
        <v>0.69098240192843807</v>
      </c>
      <c r="BM326" s="14">
        <f t="shared" si="556"/>
        <v>0.59503508467211197</v>
      </c>
      <c r="BN326" s="14">
        <f t="shared" si="557"/>
        <v>0.38152151903020926</v>
      </c>
    </row>
    <row r="327" spans="1:66" x14ac:dyDescent="0.25">
      <c r="A327" t="s">
        <v>344</v>
      </c>
      <c r="B327" t="s">
        <v>195</v>
      </c>
      <c r="C327" t="s">
        <v>184</v>
      </c>
      <c r="D327" s="11">
        <v>44417</v>
      </c>
      <c r="E327" s="10">
        <f>VLOOKUP(A327,home!$A$2:$E$405,3,FALSE)</f>
        <v>1.3012999999999999</v>
      </c>
      <c r="F327" s="10">
        <f>VLOOKUP(B327,home!$B$2:$E$405,3,FALSE)</f>
        <v>1.2575000000000001</v>
      </c>
      <c r="G327" s="10">
        <f>VLOOKUP(C327,away!$B$2:$E$405,4,FALSE)</f>
        <v>1.4988999999999999</v>
      </c>
      <c r="H327" s="10">
        <f>VLOOKUP(A327,away!$A$2:$E$405,3,FALSE)</f>
        <v>1.3012999999999999</v>
      </c>
      <c r="I327" s="10">
        <f>VLOOKUP(C327,away!$B$2:$E$405,3,FALSE)</f>
        <v>0.97799999999999998</v>
      </c>
      <c r="J327" s="10">
        <f>VLOOKUP(B327,home!$B$2:$E$405,4,FALSE)</f>
        <v>0.66620000000000001</v>
      </c>
      <c r="K327" s="12">
        <f t="shared" si="502"/>
        <v>2.4527771017749997</v>
      </c>
      <c r="L327" s="12">
        <f t="shared" si="503"/>
        <v>0.84785368667999994</v>
      </c>
      <c r="M327" s="13">
        <f t="shared" si="504"/>
        <v>3.6859909261313745E-2</v>
      </c>
      <c r="N327" s="13">
        <f t="shared" si="505"/>
        <v>9.04091414096546E-2</v>
      </c>
      <c r="O327" s="13">
        <f t="shared" si="506"/>
        <v>3.125180995789513E-2</v>
      </c>
      <c r="P327" s="13">
        <f t="shared" si="507"/>
        <v>7.6653723853749092E-2</v>
      </c>
      <c r="Q327" s="13">
        <f t="shared" si="508"/>
        <v>0.1108767359203694</v>
      </c>
      <c r="R327" s="13">
        <f t="shared" si="509"/>
        <v>1.324848114411206E-2</v>
      </c>
      <c r="S327" s="13">
        <f t="shared" si="510"/>
        <v>3.9852196454087267E-2</v>
      </c>
      <c r="T327" s="13">
        <f t="shared" si="511"/>
        <v>9.4007249317129948E-2</v>
      </c>
      <c r="U327" s="13">
        <f t="shared" si="512"/>
        <v>3.2495571183575912E-2</v>
      </c>
      <c r="V327" s="13">
        <f t="shared" si="513"/>
        <v>9.2084969616543517E-3</v>
      </c>
      <c r="W327" s="13">
        <f t="shared" si="514"/>
        <v>9.065197299501189E-2</v>
      </c>
      <c r="X327" s="13">
        <f t="shared" si="515"/>
        <v>7.6859609508636614E-2</v>
      </c>
      <c r="Y327" s="13">
        <f t="shared" si="516"/>
        <v>3.2582851639341368E-2</v>
      </c>
      <c r="Z327" s="13">
        <f t="shared" si="517"/>
        <v>3.7442578603152912E-3</v>
      </c>
      <c r="AA327" s="13">
        <f t="shared" si="518"/>
        <v>9.1838299429224026E-3</v>
      </c>
      <c r="AB327" s="13">
        <f t="shared" si="519"/>
        <v>1.1262943895297839E-2</v>
      </c>
      <c r="AC327" s="13">
        <f t="shared" si="520"/>
        <v>1.1968721528222473E-3</v>
      </c>
      <c r="AD327" s="13">
        <f t="shared" si="521"/>
        <v>5.5587270898222713E-2</v>
      </c>
      <c r="AE327" s="13">
        <f t="shared" si="522"/>
        <v>4.712987256353799E-2</v>
      </c>
      <c r="AF327" s="13">
        <f t="shared" si="523"/>
        <v>1.9979618102877131E-2</v>
      </c>
      <c r="AG327" s="13">
        <f t="shared" si="524"/>
        <v>5.6465976223276145E-3</v>
      </c>
      <c r="AH327" s="13">
        <f t="shared" si="525"/>
        <v>7.9364570768722181E-4</v>
      </c>
      <c r="AI327" s="13">
        <f t="shared" si="526"/>
        <v>1.9466360187372328E-3</v>
      </c>
      <c r="AJ327" s="13">
        <f t="shared" si="527"/>
        <v>2.3873321261245672E-3</v>
      </c>
      <c r="AK327" s="13">
        <f t="shared" si="528"/>
        <v>1.9518645244300549E-3</v>
      </c>
      <c r="AL327" s="13">
        <f t="shared" si="529"/>
        <v>9.9560426847788522E-5</v>
      </c>
      <c r="AM327" s="13">
        <f t="shared" si="530"/>
        <v>2.7268637041864888E-2</v>
      </c>
      <c r="AN327" s="13">
        <f t="shared" si="531"/>
        <v>2.3119814446683949E-2</v>
      </c>
      <c r="AO327" s="13">
        <f t="shared" si="532"/>
        <v>9.8011099569892558E-3</v>
      </c>
      <c r="AP327" s="13">
        <f t="shared" si="533"/>
        <v>2.7699690701964656E-3</v>
      </c>
      <c r="AQ327" s="13">
        <f t="shared" si="534"/>
        <v>5.8713212203891107E-4</v>
      </c>
      <c r="AR327" s="13">
        <f t="shared" si="535"/>
        <v>1.3457908783607377E-4</v>
      </c>
      <c r="AS327" s="13">
        <f t="shared" si="536"/>
        <v>3.3009250502208815E-4</v>
      </c>
      <c r="AT327" s="13">
        <f t="shared" si="537"/>
        <v>4.0482166889286355E-4</v>
      </c>
      <c r="AU327" s="13">
        <f t="shared" si="538"/>
        <v>3.3097910658758551E-4</v>
      </c>
      <c r="AV327" s="13">
        <f t="shared" si="539"/>
        <v>2.0295449345099421E-4</v>
      </c>
      <c r="AW327" s="13">
        <f t="shared" si="540"/>
        <v>5.7512632282708425E-6</v>
      </c>
      <c r="AX327" s="13">
        <f t="shared" si="541"/>
        <v>1.1147314755483301E-2</v>
      </c>
      <c r="AY327" s="13">
        <f t="shared" si="542"/>
        <v>9.4512919120188776E-3</v>
      </c>
      <c r="AZ327" s="13">
        <f t="shared" si="543"/>
        <v>4.006656345747036E-3</v>
      </c>
      <c r="BA327" s="13">
        <f t="shared" si="544"/>
        <v>1.1323527846671469E-3</v>
      </c>
      <c r="BB327" s="13">
        <f t="shared" si="545"/>
        <v>2.4001737077560112E-4</v>
      </c>
      <c r="BC327" s="13">
        <f t="shared" si="546"/>
        <v>4.0699922535866795E-5</v>
      </c>
      <c r="BD327" s="13">
        <f t="shared" si="547"/>
        <v>1.9017229295307772E-5</v>
      </c>
      <c r="BE327" s="13">
        <f t="shared" si="548"/>
        <v>4.6645024554735616E-5</v>
      </c>
      <c r="BF327" s="13">
        <f t="shared" si="549"/>
        <v>5.7204924069794076E-5</v>
      </c>
      <c r="BG327" s="13">
        <f t="shared" si="550"/>
        <v>4.6770309289056146E-5</v>
      </c>
      <c r="BH327" s="13">
        <f t="shared" si="551"/>
        <v>2.8679285916782879E-5</v>
      </c>
      <c r="BI327" s="13">
        <f t="shared" si="552"/>
        <v>1.4068779158388652E-5</v>
      </c>
      <c r="BJ327" s="14">
        <f t="shared" si="553"/>
        <v>0.71329591570611062</v>
      </c>
      <c r="BK327" s="14">
        <f t="shared" si="554"/>
        <v>0.17332205102249335</v>
      </c>
      <c r="BL327" s="14">
        <f t="shared" si="555"/>
        <v>0.10613792691485605</v>
      </c>
      <c r="BM327" s="14">
        <f t="shared" si="556"/>
        <v>0.62775480930789096</v>
      </c>
      <c r="BN327" s="14">
        <f t="shared" si="557"/>
        <v>0.35929980154709396</v>
      </c>
    </row>
    <row r="328" spans="1:66" x14ac:dyDescent="0.25">
      <c r="A328" t="s">
        <v>344</v>
      </c>
      <c r="B328" t="s">
        <v>197</v>
      </c>
      <c r="C328" t="s">
        <v>186</v>
      </c>
      <c r="D328" s="11">
        <v>44417</v>
      </c>
      <c r="E328" s="10">
        <f>VLOOKUP(A328,home!$A$2:$E$405,3,FALSE)</f>
        <v>1.3012999999999999</v>
      </c>
      <c r="F328" s="10">
        <f>VLOOKUP(B328,home!$B$2:$E$405,3,FALSE)</f>
        <v>0.70440000000000003</v>
      </c>
      <c r="G328" s="10">
        <f>VLOOKUP(C328,away!$B$2:$E$405,4,FALSE)</f>
        <v>0.82440000000000002</v>
      </c>
      <c r="H328" s="10">
        <f>VLOOKUP(A328,away!$A$2:$E$405,3,FALSE)</f>
        <v>1.3012999999999999</v>
      </c>
      <c r="I328" s="10">
        <f>VLOOKUP(C328,away!$B$2:$E$405,3,FALSE)</f>
        <v>0.69159999999999999</v>
      </c>
      <c r="J328" s="10">
        <f>VLOOKUP(B328,home!$B$2:$E$405,4,FALSE)</f>
        <v>1.5266999999999999</v>
      </c>
      <c r="K328" s="12">
        <f t="shared" si="502"/>
        <v>0.75567448756799993</v>
      </c>
      <c r="L328" s="12">
        <f t="shared" si="503"/>
        <v>1.3739980614359999</v>
      </c>
      <c r="M328" s="13">
        <f t="shared" si="504"/>
        <v>0.11887621361445325</v>
      </c>
      <c r="N328" s="13">
        <f t="shared" si="505"/>
        <v>8.983172180712605E-2</v>
      </c>
      <c r="O328" s="13">
        <f t="shared" si="506"/>
        <v>0.16333568705711055</v>
      </c>
      <c r="P328" s="13">
        <f t="shared" si="507"/>
        <v>0.1234286116184492</v>
      </c>
      <c r="Q328" s="13">
        <f t="shared" si="508"/>
        <v>3.3941770171975548E-2</v>
      </c>
      <c r="R328" s="13">
        <f t="shared" si="509"/>
        <v>0.11221145868989355</v>
      </c>
      <c r="S328" s="13">
        <f t="shared" si="510"/>
        <v>3.2038836245802414E-2</v>
      </c>
      <c r="T328" s="13">
        <f t="shared" si="511"/>
        <v>4.6635926418000642E-2</v>
      </c>
      <c r="U328" s="13">
        <f t="shared" si="512"/>
        <v>8.4795336544743097E-2</v>
      </c>
      <c r="V328" s="13">
        <f t="shared" si="513"/>
        <v>3.6961969425100649E-3</v>
      </c>
      <c r="W328" s="13">
        <f t="shared" si="514"/>
        <v>8.5496432606194835E-3</v>
      </c>
      <c r="X328" s="13">
        <f t="shared" si="515"/>
        <v>1.1747193266060529E-2</v>
      </c>
      <c r="Y328" s="13">
        <f t="shared" si="516"/>
        <v>8.0703103874406011E-3</v>
      </c>
      <c r="Z328" s="13">
        <f t="shared" si="517"/>
        <v>5.139277557027315E-2</v>
      </c>
      <c r="AA328" s="13">
        <f t="shared" si="518"/>
        <v>3.8836209343763382E-2</v>
      </c>
      <c r="AB328" s="13">
        <f t="shared" si="519"/>
        <v>1.4673766297465982E-2</v>
      </c>
      <c r="AC328" s="13">
        <f t="shared" si="520"/>
        <v>2.3985899018978915E-4</v>
      </c>
      <c r="AD328" s="13">
        <f t="shared" si="521"/>
        <v>1.6151868224644579E-3</v>
      </c>
      <c r="AE328" s="13">
        <f t="shared" si="522"/>
        <v>2.2192635629231373E-3</v>
      </c>
      <c r="AF328" s="13">
        <f t="shared" si="523"/>
        <v>1.5246319166359709E-3</v>
      </c>
      <c r="AG328" s="13">
        <f t="shared" si="524"/>
        <v>6.9828043262042529E-4</v>
      </c>
      <c r="AH328" s="13">
        <f t="shared" si="525"/>
        <v>1.7653393501342696E-2</v>
      </c>
      <c r="AI328" s="13">
        <f t="shared" si="526"/>
        <v>1.3340219087963401E-2</v>
      </c>
      <c r="AJ328" s="13">
        <f t="shared" si="527"/>
        <v>5.0404316116707971E-3</v>
      </c>
      <c r="AK328" s="13">
        <f t="shared" si="528"/>
        <v>1.269641858423626E-3</v>
      </c>
      <c r="AL328" s="13">
        <f t="shared" si="529"/>
        <v>9.9617783047320831E-6</v>
      </c>
      <c r="AM328" s="13">
        <f t="shared" si="530"/>
        <v>2.4411109487848317E-4</v>
      </c>
      <c r="AN328" s="13">
        <f t="shared" si="531"/>
        <v>3.3540817113805526E-4</v>
      </c>
      <c r="AO328" s="13">
        <f t="shared" si="532"/>
        <v>2.3042508846674107E-4</v>
      </c>
      <c r="AP328" s="13">
        <f t="shared" si="533"/>
        <v>1.0553454161984028E-4</v>
      </c>
      <c r="AQ328" s="13">
        <f t="shared" si="534"/>
        <v>3.6251063900049385E-5</v>
      </c>
      <c r="AR328" s="13">
        <f t="shared" si="535"/>
        <v>4.851145689722349E-3</v>
      </c>
      <c r="AS328" s="13">
        <f t="shared" si="536"/>
        <v>3.6658870331986474E-3</v>
      </c>
      <c r="AT328" s="13">
        <f t="shared" si="537"/>
        <v>1.3851086526472816E-3</v>
      </c>
      <c r="AU328" s="13">
        <f t="shared" si="538"/>
        <v>3.4889709043841249E-4</v>
      </c>
      <c r="AV328" s="13">
        <f t="shared" si="539"/>
        <v>6.5913157507753372E-5</v>
      </c>
      <c r="AW328" s="13">
        <f t="shared" si="540"/>
        <v>2.8731298344784508E-7</v>
      </c>
      <c r="AX328" s="13">
        <f t="shared" si="541"/>
        <v>3.0744754421993513E-5</v>
      </c>
      <c r="AY328" s="13">
        <f t="shared" si="542"/>
        <v>4.2243232975144969E-5</v>
      </c>
      <c r="AZ328" s="13">
        <f t="shared" si="543"/>
        <v>2.9021060108319254E-5</v>
      </c>
      <c r="BA328" s="13">
        <f t="shared" si="544"/>
        <v>1.3291626776549422E-5</v>
      </c>
      <c r="BB328" s="13">
        <f t="shared" si="545"/>
        <v>4.5656673560774382E-6</v>
      </c>
      <c r="BC328" s="13">
        <f t="shared" si="546"/>
        <v>1.2546436192824054E-6</v>
      </c>
      <c r="BD328" s="13">
        <f t="shared" si="547"/>
        <v>1.1109107955703515E-3</v>
      </c>
      <c r="BE328" s="13">
        <f t="shared" si="548"/>
        <v>8.3948694617638449E-4</v>
      </c>
      <c r="BF328" s="13">
        <f t="shared" si="549"/>
        <v>3.1718943393593222E-4</v>
      </c>
      <c r="BG328" s="13">
        <f t="shared" si="550"/>
        <v>7.9897320983839861E-5</v>
      </c>
      <c r="BH328" s="13">
        <f t="shared" si="551"/>
        <v>1.5094091773129797E-5</v>
      </c>
      <c r="BI328" s="13">
        <f t="shared" si="552"/>
        <v>2.2812440131928454E-6</v>
      </c>
      <c r="BJ328" s="14">
        <f t="shared" si="553"/>
        <v>0.20590677899112733</v>
      </c>
      <c r="BK328" s="14">
        <f t="shared" si="554"/>
        <v>0.27833192242268462</v>
      </c>
      <c r="BL328" s="14">
        <f t="shared" si="555"/>
        <v>0.46383795544834433</v>
      </c>
      <c r="BM328" s="14">
        <f t="shared" si="556"/>
        <v>0.35780201355342967</v>
      </c>
      <c r="BN328" s="14">
        <f t="shared" si="557"/>
        <v>0.64162546295900813</v>
      </c>
    </row>
    <row r="329" spans="1:66" x14ac:dyDescent="0.25">
      <c r="A329" t="s">
        <v>344</v>
      </c>
      <c r="B329" t="s">
        <v>178</v>
      </c>
      <c r="C329" t="s">
        <v>189</v>
      </c>
      <c r="D329" s="11">
        <v>44417</v>
      </c>
      <c r="E329" s="10">
        <f>VLOOKUP(A329,home!$A$2:$E$405,3,FALSE)</f>
        <v>1.3012999999999999</v>
      </c>
      <c r="F329" s="10">
        <f>VLOOKUP(B329,home!$B$2:$E$405,3,FALSE)</f>
        <v>0.83830000000000005</v>
      </c>
      <c r="G329" s="10">
        <f>VLOOKUP(C329,away!$B$2:$E$405,4,FALSE)</f>
        <v>0.8327</v>
      </c>
      <c r="H329" s="10">
        <f>VLOOKUP(A329,away!$A$2:$E$405,3,FALSE)</f>
        <v>1.3012999999999999</v>
      </c>
      <c r="I329" s="10">
        <f>VLOOKUP(C329,away!$B$2:$E$405,3,FALSE)</f>
        <v>0.62870000000000004</v>
      </c>
      <c r="J329" s="10">
        <f>VLOOKUP(B329,home!$B$2:$E$405,4,FALSE)</f>
        <v>0.99929999999999997</v>
      </c>
      <c r="K329" s="12">
        <f t="shared" si="502"/>
        <v>0.90837560113299998</v>
      </c>
      <c r="L329" s="12">
        <f t="shared" si="503"/>
        <v>0.81755462088299991</v>
      </c>
      <c r="M329" s="13">
        <f t="shared" si="504"/>
        <v>0.17800738834131294</v>
      </c>
      <c r="N329" s="13">
        <f t="shared" si="505"/>
        <v>0.16169756839065552</v>
      </c>
      <c r="O329" s="13">
        <f t="shared" si="506"/>
        <v>0.14553076288975503</v>
      </c>
      <c r="P329" s="13">
        <f t="shared" si="507"/>
        <v>0.1321965942233253</v>
      </c>
      <c r="Q329" s="13">
        <f t="shared" si="508"/>
        <v>7.344106294430304E-2</v>
      </c>
      <c r="R329" s="13">
        <f t="shared" si="509"/>
        <v>5.9489673840573708E-2</v>
      </c>
      <c r="S329" s="13">
        <f t="shared" si="510"/>
        <v>2.4543840128054131E-2</v>
      </c>
      <c r="T329" s="13">
        <f t="shared" si="511"/>
        <v>6.0042080372674188E-2</v>
      </c>
      <c r="U329" s="13">
        <f t="shared" si="512"/>
        <v>5.4038968236137241E-2</v>
      </c>
      <c r="V329" s="13">
        <f t="shared" si="513"/>
        <v>2.0252667939011444E-3</v>
      </c>
      <c r="W329" s="13">
        <f t="shared" si="514"/>
        <v>2.2237356566625923E-2</v>
      </c>
      <c r="X329" s="13">
        <f t="shared" si="515"/>
        <v>1.8180253617267942E-2</v>
      </c>
      <c r="Y329" s="13">
        <f t="shared" si="516"/>
        <v>7.4316751768111399E-3</v>
      </c>
      <c r="Z329" s="13">
        <f t="shared" si="517"/>
        <v>1.6212019247727853E-2</v>
      </c>
      <c r="AA329" s="13">
        <f t="shared" si="518"/>
        <v>1.4726602729734554E-2</v>
      </c>
      <c r="AB329" s="13">
        <f t="shared" si="519"/>
        <v>6.6886433036347521E-3</v>
      </c>
      <c r="AC329" s="13">
        <f t="shared" si="520"/>
        <v>9.4003602547795026E-5</v>
      </c>
      <c r="AD329" s="13">
        <f t="shared" si="521"/>
        <v>5.0499680347044209E-3</v>
      </c>
      <c r="AE329" s="13">
        <f t="shared" si="522"/>
        <v>4.1286247020840402E-3</v>
      </c>
      <c r="AF329" s="13">
        <f t="shared" si="523"/>
        <v>1.6876881015402529E-3</v>
      </c>
      <c r="AG329" s="13">
        <f t="shared" si="524"/>
        <v>4.5992573534116385E-4</v>
      </c>
      <c r="AH329" s="13">
        <f t="shared" si="525"/>
        <v>3.31355281245601E-3</v>
      </c>
      <c r="AI329" s="13">
        <f t="shared" si="526"/>
        <v>3.0099505279006706E-3</v>
      </c>
      <c r="AJ329" s="13">
        <f t="shared" si="527"/>
        <v>1.3670828100811811E-3</v>
      </c>
      <c r="AK329" s="13">
        <f t="shared" si="528"/>
        <v>4.1394155646869466E-4</v>
      </c>
      <c r="AL329" s="13">
        <f t="shared" si="529"/>
        <v>2.7924584967707205E-6</v>
      </c>
      <c r="AM329" s="13">
        <f t="shared" si="530"/>
        <v>9.1745354984541284E-4</v>
      </c>
      <c r="AN329" s="13">
        <f t="shared" si="531"/>
        <v>7.500683891216288E-4</v>
      </c>
      <c r="AO329" s="13">
        <f t="shared" si="532"/>
        <v>3.0661093875232785E-4</v>
      </c>
      <c r="AP329" s="13">
        <f t="shared" si="533"/>
        <v>8.3557063263413374E-5</v>
      </c>
      <c r="AQ329" s="13">
        <f t="shared" si="534"/>
        <v>1.7078115794604189E-5</v>
      </c>
      <c r="AR329" s="13">
        <f t="shared" si="535"/>
        <v>5.4180208267265439E-4</v>
      </c>
      <c r="AS329" s="13">
        <f t="shared" si="536"/>
        <v>4.9215979254288379E-4</v>
      </c>
      <c r="AT329" s="13">
        <f t="shared" si="537"/>
        <v>2.2353297370231729E-4</v>
      </c>
      <c r="AU329" s="13">
        <f t="shared" si="538"/>
        <v>6.7683966453296524E-5</v>
      </c>
      <c r="AV329" s="13">
        <f t="shared" si="539"/>
        <v>1.5370615928519756E-5</v>
      </c>
      <c r="AW329" s="13">
        <f t="shared" si="540"/>
        <v>5.7605833453018965E-8</v>
      </c>
      <c r="AX329" s="13">
        <f t="shared" si="541"/>
        <v>1.3889873664207184E-4</v>
      </c>
      <c r="AY329" s="13">
        <f t="shared" si="542"/>
        <v>1.1355730397653667E-4</v>
      </c>
      <c r="AZ329" s="13">
        <f t="shared" si="543"/>
        <v>4.6419649300516515E-5</v>
      </c>
      <c r="BA329" s="13">
        <f t="shared" si="544"/>
        <v>1.2650199595135198E-5</v>
      </c>
      <c r="BB329" s="13">
        <f t="shared" si="545"/>
        <v>2.5855572835237586E-6</v>
      </c>
      <c r="BC329" s="13">
        <f t="shared" si="546"/>
        <v>4.2276686094050913E-7</v>
      </c>
      <c r="BD329" s="13">
        <f t="shared" si="547"/>
        <v>7.3825466048843593E-5</v>
      </c>
      <c r="BE329" s="13">
        <f t="shared" si="548"/>
        <v>6.7061252101042177E-5</v>
      </c>
      <c r="BF329" s="13">
        <f t="shared" si="549"/>
        <v>3.0458402595007925E-5</v>
      </c>
      <c r="BG329" s="13">
        <f t="shared" si="550"/>
        <v>9.2225565889304175E-6</v>
      </c>
      <c r="BH329" s="13">
        <f t="shared" si="551"/>
        <v>2.0943863463631942E-6</v>
      </c>
      <c r="BI329" s="13">
        <f t="shared" si="552"/>
        <v>3.8049789127648291E-7</v>
      </c>
      <c r="BJ329" s="14">
        <f t="shared" si="553"/>
        <v>0.35674550591244364</v>
      </c>
      <c r="BK329" s="14">
        <f t="shared" si="554"/>
        <v>0.33698344285161458</v>
      </c>
      <c r="BL329" s="14">
        <f t="shared" si="555"/>
        <v>0.29010277069961282</v>
      </c>
      <c r="BM329" s="14">
        <f t="shared" si="556"/>
        <v>0.24956718838333056</v>
      </c>
      <c r="BN329" s="14">
        <f t="shared" si="557"/>
        <v>0.75036305062992559</v>
      </c>
    </row>
    <row r="330" spans="1:66" x14ac:dyDescent="0.25">
      <c r="A330" t="s">
        <v>344</v>
      </c>
      <c r="B330" t="s">
        <v>179</v>
      </c>
      <c r="C330" t="s">
        <v>194</v>
      </c>
      <c r="D330" s="11">
        <v>44417</v>
      </c>
      <c r="E330" s="10">
        <f>VLOOKUP(A330,home!$A$2:$E$405,3,FALSE)</f>
        <v>1.3012999999999999</v>
      </c>
      <c r="F330" s="10">
        <f>VLOOKUP(B330,home!$B$2:$E$405,3,FALSE)</f>
        <v>1.0246</v>
      </c>
      <c r="G330" s="10">
        <f>VLOOKUP(C330,away!$B$2:$E$405,4,FALSE)</f>
        <v>1.2491000000000001</v>
      </c>
      <c r="H330" s="10">
        <f>VLOOKUP(A330,away!$A$2:$E$405,3,FALSE)</f>
        <v>1.3012999999999999</v>
      </c>
      <c r="I330" s="10">
        <f>VLOOKUP(C330,away!$B$2:$E$405,3,FALSE)</f>
        <v>0.55889999999999995</v>
      </c>
      <c r="J330" s="10">
        <f>VLOOKUP(B330,home!$B$2:$E$405,4,FALSE)</f>
        <v>0.91600000000000004</v>
      </c>
      <c r="K330" s="12">
        <f t="shared" si="502"/>
        <v>1.6654399942179998</v>
      </c>
      <c r="L330" s="12">
        <f t="shared" si="503"/>
        <v>0.66620365811999993</v>
      </c>
      <c r="M330" s="13">
        <f t="shared" si="504"/>
        <v>9.7135958062129615E-2</v>
      </c>
      <c r="N330" s="13">
        <f t="shared" si="505"/>
        <v>0.16177410943335302</v>
      </c>
      <c r="O330" s="13">
        <f t="shared" si="506"/>
        <v>6.4712330595981651E-2</v>
      </c>
      <c r="P330" s="13">
        <f t="shared" si="507"/>
        <v>0.10777450349360496</v>
      </c>
      <c r="Q330" s="13">
        <f t="shared" si="508"/>
        <v>0.13471253593965279</v>
      </c>
      <c r="R330" s="13">
        <f t="shared" si="509"/>
        <v>2.1555795684256883E-2</v>
      </c>
      <c r="S330" s="13">
        <f t="shared" si="510"/>
        <v>2.9894551500340694E-2</v>
      </c>
      <c r="T330" s="13">
        <f t="shared" si="511"/>
        <v>8.9745984237618634E-2</v>
      </c>
      <c r="U330" s="13">
        <f t="shared" si="512"/>
        <v>3.5899884239753169E-2</v>
      </c>
      <c r="V330" s="13">
        <f t="shared" si="513"/>
        <v>3.6854076714166691E-3</v>
      </c>
      <c r="W330" s="13">
        <f t="shared" si="514"/>
        <v>7.4785215025475818E-2</v>
      </c>
      <c r="X330" s="13">
        <f t="shared" si="515"/>
        <v>4.982218382326277E-2</v>
      </c>
      <c r="Y330" s="13">
        <f t="shared" si="516"/>
        <v>1.659586055929237E-2</v>
      </c>
      <c r="Z330" s="13">
        <f t="shared" si="517"/>
        <v>4.7868499795130819E-3</v>
      </c>
      <c r="AA330" s="13">
        <f t="shared" si="518"/>
        <v>7.9722114022026998E-3</v>
      </c>
      <c r="AB330" s="13">
        <f t="shared" si="519"/>
        <v>6.638619855794569E-3</v>
      </c>
      <c r="AC330" s="13">
        <f t="shared" si="520"/>
        <v>2.5556510552482772E-4</v>
      </c>
      <c r="AD330" s="13">
        <f t="shared" si="521"/>
        <v>3.113757201990508E-2</v>
      </c>
      <c r="AE330" s="13">
        <f t="shared" si="522"/>
        <v>2.0743964384635719E-2</v>
      </c>
      <c r="AF330" s="13">
        <f t="shared" si="523"/>
        <v>6.9098524784776544E-3</v>
      </c>
      <c r="AG330" s="13">
        <f t="shared" si="524"/>
        <v>1.5344563327437874E-3</v>
      </c>
      <c r="AH330" s="13">
        <f t="shared" si="525"/>
        <v>7.9725424180581523E-4</v>
      </c>
      <c r="AI330" s="13">
        <f t="shared" si="526"/>
        <v>1.3277790998633529E-3</v>
      </c>
      <c r="AJ330" s="13">
        <f t="shared" si="527"/>
        <v>1.1056682081996018E-3</v>
      </c>
      <c r="AK330" s="13">
        <f t="shared" si="528"/>
        <v>6.1380801809032381E-4</v>
      </c>
      <c r="AL330" s="13">
        <f t="shared" si="529"/>
        <v>1.1342206493958464E-5</v>
      </c>
      <c r="AM330" s="13">
        <f t="shared" si="530"/>
        <v>1.0371551552958658E-2</v>
      </c>
      <c r="AN330" s="13">
        <f t="shared" si="531"/>
        <v>6.909565584961223E-3</v>
      </c>
      <c r="AO330" s="13">
        <f t="shared" si="532"/>
        <v>2.3015889343606121E-3</v>
      </c>
      <c r="AP330" s="13">
        <f t="shared" si="533"/>
        <v>5.1110898918651745E-4</v>
      </c>
      <c r="AQ330" s="13">
        <f t="shared" si="534"/>
        <v>8.5125669573518344E-5</v>
      </c>
      <c r="AR330" s="13">
        <f t="shared" si="535"/>
        <v>1.0622673846854427E-4</v>
      </c>
      <c r="AS330" s="13">
        <f t="shared" si="536"/>
        <v>1.7691425870084934E-4</v>
      </c>
      <c r="AT330" s="13">
        <f t="shared" si="537"/>
        <v>1.4732004099391214E-4</v>
      </c>
      <c r="AU330" s="13">
        <f t="shared" si="538"/>
        <v>8.1784229407032204E-5</v>
      </c>
      <c r="AV330" s="13">
        <f t="shared" si="539"/>
        <v>3.4051681637692819E-5</v>
      </c>
      <c r="AW330" s="13">
        <f t="shared" si="540"/>
        <v>3.4956750248577977E-7</v>
      </c>
      <c r="AX330" s="13">
        <f t="shared" si="541"/>
        <v>2.878866126398527E-3</v>
      </c>
      <c r="AY330" s="13">
        <f t="shared" si="542"/>
        <v>1.9179111446444527E-3</v>
      </c>
      <c r="AZ330" s="13">
        <f t="shared" si="543"/>
        <v>6.3885971025562534E-4</v>
      </c>
      <c r="BA330" s="13">
        <f t="shared" si="544"/>
        <v>1.4187022533259364E-4</v>
      </c>
      <c r="BB330" s="13">
        <f t="shared" si="545"/>
        <v>2.3628615773720637E-5</v>
      </c>
      <c r="BC330" s="13">
        <f t="shared" si="546"/>
        <v>3.1482940529529252E-6</v>
      </c>
      <c r="BD330" s="13">
        <f t="shared" si="547"/>
        <v>1.1794773626316778E-5</v>
      </c>
      <c r="BE330" s="13">
        <f t="shared" si="548"/>
        <v>1.9643487720015634E-5</v>
      </c>
      <c r="BF330" s="13">
        <f t="shared" si="549"/>
        <v>1.6357525037422097E-5</v>
      </c>
      <c r="BG330" s="13">
        <f t="shared" si="550"/>
        <v>9.0808254679150163E-6</v>
      </c>
      <c r="BH330" s="13">
        <f t="shared" si="551"/>
        <v>3.7808924786947624E-6</v>
      </c>
      <c r="BI330" s="13">
        <f t="shared" si="552"/>
        <v>1.2593699095712572E-6</v>
      </c>
      <c r="BJ330" s="14">
        <f t="shared" si="553"/>
        <v>0.6135449590819162</v>
      </c>
      <c r="BK330" s="14">
        <f t="shared" si="554"/>
        <v>0.24067523918415518</v>
      </c>
      <c r="BL330" s="14">
        <f t="shared" si="555"/>
        <v>0.141231565169396</v>
      </c>
      <c r="BM330" s="14">
        <f t="shared" si="556"/>
        <v>0.41065581862885941</v>
      </c>
      <c r="BN330" s="14">
        <f t="shared" si="557"/>
        <v>0.5876652332089789</v>
      </c>
    </row>
    <row r="331" spans="1:66" x14ac:dyDescent="0.25">
      <c r="A331" t="s">
        <v>344</v>
      </c>
      <c r="B331" t="s">
        <v>187</v>
      </c>
      <c r="C331" t="s">
        <v>185</v>
      </c>
      <c r="D331" s="11">
        <v>44417</v>
      </c>
      <c r="E331" s="10">
        <f>VLOOKUP(A331,home!$A$2:$E$405,3,FALSE)</f>
        <v>1.3012999999999999</v>
      </c>
      <c r="F331" s="10">
        <f>VLOOKUP(B331,home!$B$2:$E$405,3,FALSE)</f>
        <v>0.51229999999999998</v>
      </c>
      <c r="G331" s="10">
        <f>VLOOKUP(C331,away!$B$2:$E$405,4,FALSE)</f>
        <v>0.7046</v>
      </c>
      <c r="H331" s="10">
        <f>VLOOKUP(A331,away!$A$2:$E$405,3,FALSE)</f>
        <v>1.3012999999999999</v>
      </c>
      <c r="I331" s="10">
        <f>VLOOKUP(C331,away!$B$2:$E$405,3,FALSE)</f>
        <v>1.5960000000000001</v>
      </c>
      <c r="J331" s="10">
        <f>VLOOKUP(B331,home!$B$2:$E$405,4,FALSE)</f>
        <v>1.0687</v>
      </c>
      <c r="K331" s="12">
        <f t="shared" si="502"/>
        <v>0.46972581055399992</v>
      </c>
      <c r="L331" s="12">
        <f t="shared" si="503"/>
        <v>2.21955609876</v>
      </c>
      <c r="M331" s="13">
        <f t="shared" si="504"/>
        <v>6.7929701547818092E-2</v>
      </c>
      <c r="N331" s="13">
        <f t="shared" si="505"/>
        <v>3.1908334120240148E-2</v>
      </c>
      <c r="O331" s="13">
        <f t="shared" si="506"/>
        <v>0.15077378335740627</v>
      </c>
      <c r="P331" s="13">
        <f t="shared" si="507"/>
        <v>7.0822337597850823E-2</v>
      </c>
      <c r="Q331" s="13">
        <f t="shared" si="508"/>
        <v>7.494084054028829E-3</v>
      </c>
      <c r="R331" s="13">
        <f t="shared" si="509"/>
        <v>0.16732543519202506</v>
      </c>
      <c r="S331" s="13">
        <f t="shared" si="510"/>
        <v>1.8459537538572716E-2</v>
      </c>
      <c r="T331" s="13">
        <f t="shared" si="511"/>
        <v>1.6633539966739753E-2</v>
      </c>
      <c r="U331" s="13">
        <f t="shared" si="512"/>
        <v>7.8597075671874739E-2</v>
      </c>
      <c r="V331" s="13">
        <f t="shared" si="513"/>
        <v>2.1383995671150811E-3</v>
      </c>
      <c r="W331" s="13">
        <f t="shared" si="514"/>
        <v>1.1733882355461662E-3</v>
      </c>
      <c r="X331" s="13">
        <f t="shared" si="515"/>
        <v>2.6044010144197285E-3</v>
      </c>
      <c r="Y331" s="13">
        <f t="shared" si="516"/>
        <v>2.89030707758602E-3</v>
      </c>
      <c r="Z331" s="13">
        <f t="shared" si="517"/>
        <v>0.12379606338604345</v>
      </c>
      <c r="AA331" s="13">
        <f t="shared" si="518"/>
        <v>5.8150206217403591E-2</v>
      </c>
      <c r="AB331" s="13">
        <f t="shared" si="519"/>
        <v>1.3657326374676076E-2</v>
      </c>
      <c r="AC331" s="13">
        <f t="shared" si="520"/>
        <v>1.3934116135001152E-4</v>
      </c>
      <c r="AD331" s="13">
        <f t="shared" si="521"/>
        <v>1.3779268500911261E-4</v>
      </c>
      <c r="AE331" s="13">
        <f t="shared" si="522"/>
        <v>3.0583859437649156E-4</v>
      </c>
      <c r="AF331" s="13">
        <f t="shared" si="523"/>
        <v>3.394129586922639E-4</v>
      </c>
      <c r="AG331" s="13">
        <f t="shared" si="524"/>
        <v>2.5111536748786338E-4</v>
      </c>
      <c r="AH331" s="13">
        <f t="shared" si="525"/>
        <v>6.8693076872743106E-2</v>
      </c>
      <c r="AI331" s="13">
        <f t="shared" si="526"/>
        <v>3.2266911213497472E-2</v>
      </c>
      <c r="AJ331" s="13">
        <f t="shared" si="527"/>
        <v>7.5783005119170249E-3</v>
      </c>
      <c r="AK331" s="13">
        <f t="shared" si="528"/>
        <v>1.1865744501940061E-3</v>
      </c>
      <c r="AL331" s="13">
        <f t="shared" si="529"/>
        <v>5.8109878568863488E-6</v>
      </c>
      <c r="AM331" s="13">
        <f t="shared" si="530"/>
        <v>1.2944956130863487E-5</v>
      </c>
      <c r="AN331" s="13">
        <f t="shared" si="531"/>
        <v>2.8732056328438704E-5</v>
      </c>
      <c r="AO331" s="13">
        <f t="shared" si="532"/>
        <v>3.1886205426850998E-5</v>
      </c>
      <c r="AP331" s="13">
        <f t="shared" si="533"/>
        <v>2.3591073907160443E-5</v>
      </c>
      <c r="AQ331" s="13">
        <f t="shared" si="534"/>
        <v>1.3090427991733974E-5</v>
      </c>
      <c r="AR331" s="13">
        <f t="shared" si="535"/>
        <v>3.0493627543097274E-2</v>
      </c>
      <c r="AS331" s="13">
        <f t="shared" si="536"/>
        <v>1.4323643914413141E-2</v>
      </c>
      <c r="AT331" s="13">
        <f t="shared" si="537"/>
        <v>3.3640926238922906E-3</v>
      </c>
      <c r="AU331" s="13">
        <f t="shared" si="538"/>
        <v>5.2673371151217973E-4</v>
      </c>
      <c r="AV331" s="13">
        <f t="shared" si="539"/>
        <v>6.1855104896543827E-5</v>
      </c>
      <c r="AW331" s="13">
        <f t="shared" si="540"/>
        <v>1.6828988661973731E-7</v>
      </c>
      <c r="AX331" s="13">
        <f t="shared" si="541"/>
        <v>1.0134300018593035E-6</v>
      </c>
      <c r="AY331" s="13">
        <f t="shared" si="542"/>
        <v>2.2493647412931754E-6</v>
      </c>
      <c r="AZ331" s="13">
        <f t="shared" si="543"/>
        <v>2.4962956149364891E-6</v>
      </c>
      <c r="BA331" s="13">
        <f t="shared" si="544"/>
        <v>1.8468893854800426E-6</v>
      </c>
      <c r="BB331" s="13">
        <f t="shared" si="545"/>
        <v>1.0248186498193349E-6</v>
      </c>
      <c r="BC331" s="13">
        <f t="shared" si="546"/>
        <v>4.5492849686589844E-7</v>
      </c>
      <c r="BD331" s="13">
        <f t="shared" si="547"/>
        <v>1.1280386164432905E-2</v>
      </c>
      <c r="BE331" s="13">
        <f t="shared" si="548"/>
        <v>5.2986885344503713E-3</v>
      </c>
      <c r="BF331" s="13">
        <f t="shared" si="549"/>
        <v>1.2444653833589433E-3</v>
      </c>
      <c r="BG331" s="13">
        <f t="shared" si="550"/>
        <v>1.9485250363489136E-4</v>
      </c>
      <c r="BH331" s="13">
        <f t="shared" si="551"/>
        <v>2.2881812552093881E-5</v>
      </c>
      <c r="BI331" s="13">
        <f t="shared" si="552"/>
        <v>2.1496355895953981E-6</v>
      </c>
      <c r="BJ331" s="14">
        <f t="shared" si="553"/>
        <v>6.3857544520801696E-2</v>
      </c>
      <c r="BK331" s="14">
        <f t="shared" si="554"/>
        <v>0.1594973777653049</v>
      </c>
      <c r="BL331" s="14">
        <f t="shared" si="555"/>
        <v>0.64504206679356746</v>
      </c>
      <c r="BM331" s="14">
        <f t="shared" si="556"/>
        <v>0.49593729552149374</v>
      </c>
      <c r="BN331" s="14">
        <f t="shared" si="557"/>
        <v>0.49625367586936919</v>
      </c>
    </row>
    <row r="332" spans="1:66" x14ac:dyDescent="0.25">
      <c r="A332" t="s">
        <v>344</v>
      </c>
      <c r="B332" t="s">
        <v>188</v>
      </c>
      <c r="C332" t="s">
        <v>180</v>
      </c>
      <c r="D332" s="11">
        <v>44417</v>
      </c>
      <c r="E332" s="10">
        <f>VLOOKUP(A332,home!$A$2:$E$405,3,FALSE)</f>
        <v>1.3012999999999999</v>
      </c>
      <c r="F332" s="10">
        <f>VLOOKUP(B332,home!$B$2:$E$405,3,FALSE)</f>
        <v>1.4729000000000001</v>
      </c>
      <c r="G332" s="10">
        <f>VLOOKUP(C332,away!$B$2:$E$405,4,FALSE)</f>
        <v>1.4988999999999999</v>
      </c>
      <c r="H332" s="10">
        <f>VLOOKUP(A332,away!$A$2:$E$405,3,FALSE)</f>
        <v>1.3012999999999999</v>
      </c>
      <c r="I332" s="10">
        <f>VLOOKUP(C332,away!$B$2:$E$405,3,FALSE)</f>
        <v>1.3272999999999999</v>
      </c>
      <c r="J332" s="10">
        <f>VLOOKUP(B332,home!$B$2:$E$405,4,FALSE)</f>
        <v>0.45800000000000002</v>
      </c>
      <c r="K332" s="12">
        <f t="shared" si="502"/>
        <v>2.8729188017529999</v>
      </c>
      <c r="L332" s="12">
        <f t="shared" si="503"/>
        <v>0.79106469441999994</v>
      </c>
      <c r="M332" s="13">
        <f t="shared" si="504"/>
        <v>2.5630211254432451E-2</v>
      </c>
      <c r="N332" s="13">
        <f t="shared" si="505"/>
        <v>7.363351580576033E-2</v>
      </c>
      <c r="O332" s="13">
        <f t="shared" si="506"/>
        <v>2.027515523390765E-2</v>
      </c>
      <c r="P332" s="13">
        <f t="shared" si="507"/>
        <v>5.824887467995403E-2</v>
      </c>
      <c r="Q332" s="13">
        <f t="shared" si="508"/>
        <v>0.10577155599877279</v>
      </c>
      <c r="R332" s="13">
        <f t="shared" si="509"/>
        <v>8.0194797397146085E-3</v>
      </c>
      <c r="S332" s="13">
        <f t="shared" si="510"/>
        <v>3.3095039363889571E-2</v>
      </c>
      <c r="T332" s="13">
        <f t="shared" si="511"/>
        <v>8.3672143624497111E-2</v>
      </c>
      <c r="U332" s="13">
        <f t="shared" si="512"/>
        <v>2.303931412450335E-2</v>
      </c>
      <c r="V332" s="13">
        <f t="shared" si="513"/>
        <v>8.3571028359136455E-3</v>
      </c>
      <c r="W332" s="13">
        <f t="shared" si="514"/>
        <v>0.10129103063984822</v>
      </c>
      <c r="X332" s="13">
        <f t="shared" si="515"/>
        <v>8.0127758200598379E-2</v>
      </c>
      <c r="Y332" s="13">
        <f t="shared" si="516"/>
        <v>3.1693120277757995E-2</v>
      </c>
      <c r="Z332" s="13">
        <f t="shared" si="517"/>
        <v>2.1146424299015726E-3</v>
      </c>
      <c r="AA332" s="13">
        <f t="shared" si="518"/>
        <v>6.0751959958488776E-3</v>
      </c>
      <c r="AB332" s="13">
        <f t="shared" si="519"/>
        <v>8.7267724004043926E-3</v>
      </c>
      <c r="AC332" s="13">
        <f t="shared" si="520"/>
        <v>1.1870557536187818E-3</v>
      </c>
      <c r="AD332" s="13">
        <f t="shared" si="521"/>
        <v>7.2750226593539788E-2</v>
      </c>
      <c r="AE332" s="13">
        <f t="shared" si="522"/>
        <v>5.7550135769204307E-2</v>
      </c>
      <c r="AF332" s="13">
        <f t="shared" si="523"/>
        <v>2.2762940283047556E-2</v>
      </c>
      <c r="AG332" s="13">
        <f t="shared" si="524"/>
        <v>6.002319466369907E-3</v>
      </c>
      <c r="AH332" s="13">
        <f t="shared" si="525"/>
        <v>4.1820474190441332E-4</v>
      </c>
      <c r="AI332" s="13">
        <f t="shared" si="526"/>
        <v>1.2014682659994497E-3</v>
      </c>
      <c r="AJ332" s="13">
        <f t="shared" si="527"/>
        <v>1.7258603855496973E-3</v>
      </c>
      <c r="AK332" s="13">
        <f t="shared" si="528"/>
        <v>1.6527522502821355E-3</v>
      </c>
      <c r="AL332" s="13">
        <f t="shared" si="529"/>
        <v>1.0791118519352977E-4</v>
      </c>
      <c r="AM332" s="13">
        <f t="shared" si="530"/>
        <v>4.1801098762474287E-2</v>
      </c>
      <c r="AN332" s="13">
        <f t="shared" si="531"/>
        <v>3.3067373418956957E-2</v>
      </c>
      <c r="AO332" s="13">
        <f t="shared" si="532"/>
        <v>1.3079215824469607E-2</v>
      </c>
      <c r="AP332" s="13">
        <f t="shared" si="533"/>
        <v>3.4488352898124257E-3</v>
      </c>
      <c r="AQ332" s="13">
        <f t="shared" si="534"/>
        <v>6.8206295866009455E-4</v>
      </c>
      <c r="AR332" s="13">
        <f t="shared" si="535"/>
        <v>6.6165401271921955E-5</v>
      </c>
      <c r="AS332" s="13">
        <f t="shared" si="536"/>
        <v>1.9008782533963642E-4</v>
      </c>
      <c r="AT332" s="13">
        <f t="shared" si="537"/>
        <v>2.7305344370129098E-4</v>
      </c>
      <c r="AU332" s="13">
        <f t="shared" si="538"/>
        <v>2.61486790764281E-4</v>
      </c>
      <c r="AV332" s="13">
        <f t="shared" si="539"/>
        <v>1.8780757939918893E-4</v>
      </c>
      <c r="AW332" s="13">
        <f t="shared" si="540"/>
        <v>6.8123870611832706E-6</v>
      </c>
      <c r="AX332" s="13">
        <f t="shared" si="541"/>
        <v>2.001519376144106E-2</v>
      </c>
      <c r="AY332" s="13">
        <f t="shared" si="542"/>
        <v>1.5833313136651463E-2</v>
      </c>
      <c r="AZ332" s="13">
        <f t="shared" si="543"/>
        <v>6.2625875090506792E-3</v>
      </c>
      <c r="BA332" s="13">
        <f t="shared" si="544"/>
        <v>1.6513706247085615E-3</v>
      </c>
      <c r="BB332" s="13">
        <f t="shared" si="545"/>
        <v>3.265852496523106E-4</v>
      </c>
      <c r="BC332" s="13">
        <f t="shared" si="546"/>
        <v>5.1670012143656908E-5</v>
      </c>
      <c r="BD332" s="13">
        <f t="shared" si="547"/>
        <v>8.7235188230582655E-6</v>
      </c>
      <c r="BE332" s="13">
        <f t="shared" si="548"/>
        <v>2.5061961244210293E-5</v>
      </c>
      <c r="BF332" s="13">
        <f t="shared" si="549"/>
        <v>3.6000489833648389E-5</v>
      </c>
      <c r="BG332" s="13">
        <f t="shared" si="550"/>
        <v>3.4475494705135388E-5</v>
      </c>
      <c r="BH332" s="13">
        <f t="shared" si="551"/>
        <v>2.4761324234529869E-5</v>
      </c>
      <c r="BI332" s="13">
        <f t="shared" si="552"/>
        <v>1.4227454789936604E-5</v>
      </c>
      <c r="BJ332" s="14">
        <f t="shared" si="553"/>
        <v>0.77147405320741758</v>
      </c>
      <c r="BK332" s="14">
        <f t="shared" si="554"/>
        <v>0.14245950820965347</v>
      </c>
      <c r="BL332" s="14">
        <f t="shared" si="555"/>
        <v>7.2256054422221438E-2</v>
      </c>
      <c r="BM332" s="14">
        <f t="shared" si="556"/>
        <v>0.68089896480706191</v>
      </c>
      <c r="BN332" s="14">
        <f t="shared" si="557"/>
        <v>0.29157879271254189</v>
      </c>
    </row>
    <row r="333" spans="1:66" x14ac:dyDescent="0.25">
      <c r="A333" t="s">
        <v>344</v>
      </c>
      <c r="B333" t="s">
        <v>191</v>
      </c>
      <c r="C333" t="s">
        <v>183</v>
      </c>
      <c r="D333" s="11">
        <v>44417</v>
      </c>
      <c r="E333" s="10">
        <f>VLOOKUP(A333,home!$A$2:$E$405,3,FALSE)</f>
        <v>1.3012999999999999</v>
      </c>
      <c r="F333" s="10">
        <f>VLOOKUP(B333,home!$B$2:$E$405,3,FALSE)</f>
        <v>0.57630000000000003</v>
      </c>
      <c r="G333" s="10">
        <f>VLOOKUP(C333,away!$B$2:$E$405,4,FALSE)</f>
        <v>0.99929999999999997</v>
      </c>
      <c r="H333" s="10">
        <f>VLOOKUP(A333,away!$A$2:$E$405,3,FALSE)</f>
        <v>1.3012999999999999</v>
      </c>
      <c r="I333" s="10">
        <f>VLOOKUP(C333,away!$B$2:$E$405,3,FALSE)</f>
        <v>1.5368999999999999</v>
      </c>
      <c r="J333" s="10">
        <f>VLOOKUP(B333,home!$B$2:$E$405,4,FALSE)</f>
        <v>0.76329999999999998</v>
      </c>
      <c r="K333" s="12">
        <f t="shared" si="502"/>
        <v>0.7494142325669999</v>
      </c>
      <c r="L333" s="12">
        <f t="shared" si="503"/>
        <v>1.5265755515009998</v>
      </c>
      <c r="M333" s="13">
        <f t="shared" si="504"/>
        <v>0.10269521203012075</v>
      </c>
      <c r="N333" s="13">
        <f t="shared" si="505"/>
        <v>7.6961253511858271E-2</v>
      </c>
      <c r="O333" s="13">
        <f t="shared" si="506"/>
        <v>0.15677199994139371</v>
      </c>
      <c r="P333" s="13">
        <f t="shared" si="507"/>
        <v>0.11748716802407332</v>
      </c>
      <c r="Q333" s="13">
        <f t="shared" si="508"/>
        <v>2.8837929368991797E-2</v>
      </c>
      <c r="R333" s="13">
        <f t="shared" si="509"/>
        <v>0.11966215113522392</v>
      </c>
      <c r="S333" s="13">
        <f t="shared" si="510"/>
        <v>3.3602429892905614E-2</v>
      </c>
      <c r="T333" s="13">
        <f t="shared" si="511"/>
        <v>4.4023277930615536E-2</v>
      </c>
      <c r="U333" s="13">
        <f t="shared" si="512"/>
        <v>8.9676519160320198E-2</v>
      </c>
      <c r="V333" s="13">
        <f t="shared" si="513"/>
        <v>4.2713820059292751E-3</v>
      </c>
      <c r="W333" s="13">
        <f t="shared" si="514"/>
        <v>7.2038515689614464E-3</v>
      </c>
      <c r="X333" s="13">
        <f t="shared" si="515"/>
        <v>1.0997223681818663E-2</v>
      </c>
      <c r="Y333" s="13">
        <f t="shared" si="516"/>
        <v>8.3940464035260932E-3</v>
      </c>
      <c r="Z333" s="13">
        <f t="shared" si="517"/>
        <v>6.0891104787683469E-2</v>
      </c>
      <c r="AA333" s="13">
        <f t="shared" si="518"/>
        <v>4.563266056461858E-2</v>
      </c>
      <c r="AB333" s="13">
        <f t="shared" si="519"/>
        <v>1.7098882648512018E-2</v>
      </c>
      <c r="AC333" s="13">
        <f t="shared" si="520"/>
        <v>3.0541380989506799E-4</v>
      </c>
      <c r="AD333" s="13">
        <f t="shared" si="521"/>
        <v>1.3496672237699547E-3</v>
      </c>
      <c r="AE333" s="13">
        <f t="shared" si="522"/>
        <v>2.0603689864694421E-3</v>
      </c>
      <c r="AF333" s="13">
        <f t="shared" si="523"/>
        <v>1.5726544609075727E-3</v>
      </c>
      <c r="AG333" s="13">
        <f t="shared" si="524"/>
        <v>8.002586169934949E-4</v>
      </c>
      <c r="AH333" s="13">
        <f t="shared" si="525"/>
        <v>2.323871796819077E-2</v>
      </c>
      <c r="AI333" s="13">
        <f t="shared" si="526"/>
        <v>1.7415425991972634E-2</v>
      </c>
      <c r="AJ333" s="13">
        <f t="shared" si="527"/>
        <v>6.5256840523007778E-3</v>
      </c>
      <c r="AK333" s="13">
        <f t="shared" si="528"/>
        <v>1.6301468353432328E-3</v>
      </c>
      <c r="AL333" s="13">
        <f t="shared" si="529"/>
        <v>1.3976193394289847E-5</v>
      </c>
      <c r="AM333" s="13">
        <f t="shared" si="530"/>
        <v>2.0229196534447887E-4</v>
      </c>
      <c r="AN333" s="13">
        <f t="shared" si="531"/>
        <v>3.08813968559969E-4</v>
      </c>
      <c r="AO333" s="13">
        <f t="shared" si="532"/>
        <v>2.357139271828236E-4</v>
      </c>
      <c r="AP333" s="13">
        <f t="shared" si="533"/>
        <v>1.1994503946186179E-4</v>
      </c>
      <c r="AQ333" s="13">
        <f t="shared" si="534"/>
        <v>4.5776291191575217E-5</v>
      </c>
      <c r="AR333" s="13">
        <f t="shared" si="535"/>
        <v>7.095131739693397E-3</v>
      </c>
      <c r="AS333" s="13">
        <f t="shared" si="536"/>
        <v>5.3171927076640898E-3</v>
      </c>
      <c r="AT333" s="13">
        <f t="shared" si="537"/>
        <v>1.9923899462124662E-3</v>
      </c>
      <c r="AU333" s="13">
        <f t="shared" si="538"/>
        <v>4.977084608383406E-4</v>
      </c>
      <c r="AV333" s="13">
        <f t="shared" si="539"/>
        <v>9.3247451055316914E-5</v>
      </c>
      <c r="AW333" s="13">
        <f t="shared" si="540"/>
        <v>4.4414690519420656E-7</v>
      </c>
      <c r="AX333" s="13">
        <f t="shared" si="541"/>
        <v>2.5266746327183785E-5</v>
      </c>
      <c r="AY333" s="13">
        <f t="shared" si="542"/>
        <v>3.8571597209056453E-5</v>
      </c>
      <c r="AZ333" s="13">
        <f t="shared" si="543"/>
        <v>2.9441228640844896E-5</v>
      </c>
      <c r="BA333" s="13">
        <f t="shared" si="544"/>
        <v>1.4981419949754939E-5</v>
      </c>
      <c r="BB333" s="13">
        <f t="shared" si="545"/>
        <v>5.7175673555163068E-6</v>
      </c>
      <c r="BC333" s="13">
        <f t="shared" si="546"/>
        <v>1.7456597077982823E-6</v>
      </c>
      <c r="BD333" s="13">
        <f t="shared" si="547"/>
        <v>1.8052091080824509E-3</v>
      </c>
      <c r="BE333" s="13">
        <f t="shared" si="548"/>
        <v>1.3528493983565684E-3</v>
      </c>
      <c r="BF333" s="13">
        <f t="shared" si="549"/>
        <v>5.0692229682405756E-4</v>
      </c>
      <c r="BG333" s="13">
        <f t="shared" si="550"/>
        <v>1.2663159468183404E-4</v>
      </c>
      <c r="BH333" s="13">
        <f t="shared" si="551"/>
        <v>2.3724879836805505E-5</v>
      </c>
      <c r="BI333" s="13">
        <f t="shared" si="552"/>
        <v>3.5559525231287784E-6</v>
      </c>
      <c r="BJ333" s="14">
        <f t="shared" si="553"/>
        <v>0.18322879716484311</v>
      </c>
      <c r="BK333" s="14">
        <f t="shared" si="554"/>
        <v>0.25841415355352737</v>
      </c>
      <c r="BL333" s="14">
        <f t="shared" si="555"/>
        <v>0.49646675183364425</v>
      </c>
      <c r="BM333" s="14">
        <f t="shared" si="556"/>
        <v>0.39654696587773258</v>
      </c>
      <c r="BN333" s="14">
        <f t="shared" si="557"/>
        <v>0.60241571401166172</v>
      </c>
    </row>
    <row r="334" spans="1:66" x14ac:dyDescent="0.25">
      <c r="A334" t="s">
        <v>344</v>
      </c>
      <c r="B334" t="s">
        <v>192</v>
      </c>
      <c r="C334" t="s">
        <v>181</v>
      </c>
      <c r="D334" s="11">
        <v>44417</v>
      </c>
      <c r="E334" s="10">
        <f>VLOOKUP(A334,home!$A$2:$E$405,3,FALSE)</f>
        <v>1.3012999999999999</v>
      </c>
      <c r="F334" s="10">
        <f>VLOOKUP(B334,home!$B$2:$E$405,3,FALSE)</f>
        <v>0.70440000000000003</v>
      </c>
      <c r="G334" s="10">
        <f>VLOOKUP(C334,away!$B$2:$E$405,4,FALSE)</f>
        <v>1.2491000000000001</v>
      </c>
      <c r="H334" s="10">
        <f>VLOOKUP(A334,away!$A$2:$E$405,3,FALSE)</f>
        <v>1.3012999999999999</v>
      </c>
      <c r="I334" s="10">
        <f>VLOOKUP(C334,away!$B$2:$E$405,3,FALSE)</f>
        <v>0.6986</v>
      </c>
      <c r="J334" s="10">
        <f>VLOOKUP(B334,home!$B$2:$E$405,4,FALSE)</f>
        <v>0.99229999999999996</v>
      </c>
      <c r="K334" s="12">
        <f t="shared" si="502"/>
        <v>1.144969677852</v>
      </c>
      <c r="L334" s="12">
        <f t="shared" si="503"/>
        <v>0.90208820101399989</v>
      </c>
      <c r="M334" s="13">
        <f t="shared" si="504"/>
        <v>0.1291142149847597</v>
      </c>
      <c r="N334" s="13">
        <f t="shared" si="505"/>
        <v>0.14783186113721417</v>
      </c>
      <c r="O334" s="13">
        <f t="shared" si="506"/>
        <v>0.1164724099209367</v>
      </c>
      <c r="P334" s="13">
        <f t="shared" si="507"/>
        <v>0.13335737766582095</v>
      </c>
      <c r="Q334" s="13">
        <f t="shared" si="508"/>
        <v>8.4631499211268862E-2</v>
      </c>
      <c r="R334" s="13">
        <f t="shared" si="509"/>
        <v>5.2534193366671464E-2</v>
      </c>
      <c r="S334" s="13">
        <f t="shared" si="510"/>
        <v>3.4434996526144714E-2</v>
      </c>
      <c r="T334" s="13">
        <f t="shared" si="511"/>
        <v>7.6345076872611273E-2</v>
      </c>
      <c r="U334" s="13">
        <f t="shared" si="512"/>
        <v>6.0150058455252495E-2</v>
      </c>
      <c r="V334" s="13">
        <f t="shared" si="513"/>
        <v>3.9518506387717436E-3</v>
      </c>
      <c r="W334" s="13">
        <f t="shared" si="514"/>
        <v>3.2300166796019429E-2</v>
      </c>
      <c r="X334" s="13">
        <f t="shared" si="515"/>
        <v>2.9137599357473294E-2</v>
      </c>
      <c r="Y334" s="13">
        <f t="shared" si="516"/>
        <v>1.3142342293124882E-2</v>
      </c>
      <c r="Z334" s="13">
        <f t="shared" si="517"/>
        <v>1.579682532862076E-2</v>
      </c>
      <c r="AA334" s="13">
        <f t="shared" si="518"/>
        <v>1.8086886007595223E-2</v>
      </c>
      <c r="AB334" s="13">
        <f t="shared" si="519"/>
        <v>1.0354468022731076E-2</v>
      </c>
      <c r="AC334" s="13">
        <f t="shared" si="520"/>
        <v>2.5510767645520589E-4</v>
      </c>
      <c r="AD334" s="13">
        <f t="shared" si="521"/>
        <v>9.2456778927510613E-3</v>
      </c>
      <c r="AE334" s="13">
        <f t="shared" si="522"/>
        <v>8.3404169374267142E-3</v>
      </c>
      <c r="AF334" s="13">
        <f t="shared" si="523"/>
        <v>3.7618958553949792E-3</v>
      </c>
      <c r="AG334" s="13">
        <f t="shared" si="524"/>
        <v>1.1311872881984266E-3</v>
      </c>
      <c r="AH334" s="13">
        <f t="shared" si="525"/>
        <v>3.5625324356069717E-3</v>
      </c>
      <c r="AI334" s="13">
        <f t="shared" si="526"/>
        <v>4.078991615134215E-3</v>
      </c>
      <c r="AJ334" s="13">
        <f t="shared" si="527"/>
        <v>2.335160857770616E-3</v>
      </c>
      <c r="AK334" s="13">
        <f t="shared" si="528"/>
        <v>8.9122945835140707E-4</v>
      </c>
      <c r="AL334" s="13">
        <f t="shared" si="529"/>
        <v>1.0539657700278052E-5</v>
      </c>
      <c r="AM334" s="13">
        <f t="shared" si="530"/>
        <v>2.1172041676773084E-3</v>
      </c>
      <c r="AN334" s="13">
        <f t="shared" si="531"/>
        <v>1.9099048987993657E-3</v>
      </c>
      <c r="AO334" s="13">
        <f t="shared" si="532"/>
        <v>8.6145133713287267E-4</v>
      </c>
      <c r="AP334" s="13">
        <f t="shared" si="533"/>
        <v>2.5903502899176598E-4</v>
      </c>
      <c r="AQ334" s="13">
        <f t="shared" si="534"/>
        <v>5.8418110825697864E-5</v>
      </c>
      <c r="AR334" s="13">
        <f t="shared" si="535"/>
        <v>6.4274369517814333E-4</v>
      </c>
      <c r="AS334" s="13">
        <f t="shared" si="536"/>
        <v>7.3592204160952287E-4</v>
      </c>
      <c r="AT334" s="13">
        <f t="shared" si="537"/>
        <v>4.2130421145292082E-4</v>
      </c>
      <c r="AU334" s="13">
        <f t="shared" si="538"/>
        <v>1.607935157549805E-4</v>
      </c>
      <c r="AV334" s="13">
        <f t="shared" si="539"/>
        <v>4.6025924983667651E-5</v>
      </c>
      <c r="AW334" s="13">
        <f t="shared" si="540"/>
        <v>3.0238969955794628E-7</v>
      </c>
      <c r="AX334" s="13">
        <f t="shared" si="541"/>
        <v>4.0402242896873285E-4</v>
      </c>
      <c r="AY334" s="13">
        <f t="shared" si="542"/>
        <v>3.6446386611771074E-4</v>
      </c>
      <c r="AZ334" s="13">
        <f t="shared" si="543"/>
        <v>1.6438927666036649E-4</v>
      </c>
      <c r="BA334" s="13">
        <f t="shared" si="544"/>
        <v>4.9431208949514248E-5</v>
      </c>
      <c r="BB334" s="13">
        <f t="shared" si="545"/>
        <v>1.1147827588803609E-5</v>
      </c>
      <c r="BC334" s="13">
        <f t="shared" si="546"/>
        <v>2.0112647469596171E-6</v>
      </c>
      <c r="BD334" s="13">
        <f t="shared" si="547"/>
        <v>9.6635250616056959E-5</v>
      </c>
      <c r="BE334" s="13">
        <f t="shared" si="548"/>
        <v>1.1064443176701402E-4</v>
      </c>
      <c r="BF334" s="13">
        <f t="shared" si="549"/>
        <v>6.334225969819782E-5</v>
      </c>
      <c r="BG334" s="13">
        <f t="shared" si="550"/>
        <v>2.4174988893687758E-5</v>
      </c>
      <c r="BH334" s="13">
        <f t="shared" si="551"/>
        <v>6.9199073114203405E-6</v>
      </c>
      <c r="BI334" s="13">
        <f t="shared" si="552"/>
        <v>1.5846168090245292E-6</v>
      </c>
      <c r="BJ334" s="14">
        <f t="shared" si="553"/>
        <v>0.41206920305794226</v>
      </c>
      <c r="BK334" s="14">
        <f t="shared" si="554"/>
        <v>0.30148855101577027</v>
      </c>
      <c r="BL334" s="14">
        <f t="shared" si="555"/>
        <v>0.27077602098412479</v>
      </c>
      <c r="BM334" s="14">
        <f t="shared" si="556"/>
        <v>0.33582488262336807</v>
      </c>
      <c r="BN334" s="14">
        <f t="shared" si="557"/>
        <v>0.66394155628667184</v>
      </c>
    </row>
    <row r="335" spans="1:66" x14ac:dyDescent="0.25">
      <c r="A335" t="s">
        <v>347</v>
      </c>
      <c r="B335" t="s">
        <v>245</v>
      </c>
      <c r="C335" t="s">
        <v>322</v>
      </c>
      <c r="D335" s="11">
        <v>44417</v>
      </c>
      <c r="E335" s="10">
        <f>VLOOKUP(A335,home!$A$2:$E$405,3,FALSE)</f>
        <v>1.3846000000000001</v>
      </c>
      <c r="F335" s="10">
        <f>VLOOKUP(B335,home!$B$2:$E$405,3,FALSE)</f>
        <v>0.72219999999999995</v>
      </c>
      <c r="G335" s="10">
        <f>VLOOKUP(C335,away!$B$2:$E$405,4,FALSE)</f>
        <v>0.96289999999999998</v>
      </c>
      <c r="H335" s="10">
        <f>VLOOKUP(A335,away!$A$2:$E$405,3,FALSE)</f>
        <v>1.3846000000000001</v>
      </c>
      <c r="I335" s="10">
        <f>VLOOKUP(C335,away!$B$2:$E$405,3,FALSE)</f>
        <v>2.1667000000000001</v>
      </c>
      <c r="J335" s="10">
        <f>VLOOKUP(B335,home!$B$2:$E$405,4,FALSE)</f>
        <v>0</v>
      </c>
      <c r="K335" s="12">
        <f t="shared" si="502"/>
        <v>0.96285967374799997</v>
      </c>
      <c r="L335" s="12">
        <f t="shared" si="503"/>
        <v>0</v>
      </c>
      <c r="M335" s="13">
        <f t="shared" si="504"/>
        <v>0.38179950134756824</v>
      </c>
      <c r="N335" s="13">
        <f t="shared" si="505"/>
        <v>0.36761934330466867</v>
      </c>
      <c r="O335" s="13">
        <f t="shared" si="506"/>
        <v>0</v>
      </c>
      <c r="P335" s="13">
        <f t="shared" si="507"/>
        <v>0</v>
      </c>
      <c r="Q335" s="13">
        <f t="shared" si="508"/>
        <v>0.17698292047889361</v>
      </c>
      <c r="R335" s="13">
        <f t="shared" si="509"/>
        <v>0</v>
      </c>
      <c r="S335" s="13">
        <f t="shared" si="510"/>
        <v>0</v>
      </c>
      <c r="T335" s="13">
        <f t="shared" si="511"/>
        <v>0</v>
      </c>
      <c r="U335" s="13">
        <f t="shared" si="512"/>
        <v>0</v>
      </c>
      <c r="V335" s="13">
        <f t="shared" si="513"/>
        <v>0</v>
      </c>
      <c r="W335" s="13">
        <f t="shared" si="514"/>
        <v>5.6803239023758577E-2</v>
      </c>
      <c r="X335" s="13">
        <f t="shared" si="515"/>
        <v>0</v>
      </c>
      <c r="Y335" s="13">
        <f t="shared" si="516"/>
        <v>0</v>
      </c>
      <c r="Z335" s="13">
        <f t="shared" si="517"/>
        <v>0</v>
      </c>
      <c r="AA335" s="13">
        <f t="shared" si="518"/>
        <v>0</v>
      </c>
      <c r="AB335" s="13">
        <f t="shared" si="519"/>
        <v>0</v>
      </c>
      <c r="AC335" s="13">
        <f t="shared" si="520"/>
        <v>0</v>
      </c>
      <c r="AD335" s="13">
        <f t="shared" si="521"/>
        <v>1.3673387048561459E-2</v>
      </c>
      <c r="AE335" s="13">
        <f t="shared" si="522"/>
        <v>0</v>
      </c>
      <c r="AF335" s="13">
        <f t="shared" si="523"/>
        <v>0</v>
      </c>
      <c r="AG335" s="13">
        <f t="shared" si="524"/>
        <v>0</v>
      </c>
      <c r="AH335" s="13">
        <f t="shared" si="525"/>
        <v>0</v>
      </c>
      <c r="AI335" s="13">
        <f t="shared" si="526"/>
        <v>0</v>
      </c>
      <c r="AJ335" s="13">
        <f t="shared" si="527"/>
        <v>0</v>
      </c>
      <c r="AK335" s="13">
        <f t="shared" si="528"/>
        <v>0</v>
      </c>
      <c r="AL335" s="13">
        <f t="shared" si="529"/>
        <v>0</v>
      </c>
      <c r="AM335" s="13">
        <f t="shared" si="530"/>
        <v>2.6331105985216039E-3</v>
      </c>
      <c r="AN335" s="13">
        <f t="shared" si="531"/>
        <v>0</v>
      </c>
      <c r="AO335" s="13">
        <f t="shared" si="532"/>
        <v>0</v>
      </c>
      <c r="AP335" s="13">
        <f t="shared" si="533"/>
        <v>0</v>
      </c>
      <c r="AQ335" s="13">
        <f t="shared" si="534"/>
        <v>0</v>
      </c>
      <c r="AR335" s="13">
        <f t="shared" si="535"/>
        <v>0</v>
      </c>
      <c r="AS335" s="13">
        <f t="shared" si="536"/>
        <v>0</v>
      </c>
      <c r="AT335" s="13">
        <f t="shared" si="537"/>
        <v>0</v>
      </c>
      <c r="AU335" s="13">
        <f t="shared" si="538"/>
        <v>0</v>
      </c>
      <c r="AV335" s="13">
        <f t="shared" si="539"/>
        <v>0</v>
      </c>
      <c r="AW335" s="13">
        <f t="shared" si="540"/>
        <v>0</v>
      </c>
      <c r="AX335" s="13">
        <f t="shared" si="541"/>
        <v>4.2255266863915183E-4</v>
      </c>
      <c r="AY335" s="13">
        <f t="shared" si="542"/>
        <v>0</v>
      </c>
      <c r="AZ335" s="13">
        <f t="shared" si="543"/>
        <v>0</v>
      </c>
      <c r="BA335" s="13">
        <f t="shared" si="544"/>
        <v>0</v>
      </c>
      <c r="BB335" s="13">
        <f t="shared" si="545"/>
        <v>0</v>
      </c>
      <c r="BC335" s="13">
        <f t="shared" si="546"/>
        <v>0</v>
      </c>
      <c r="BD335" s="13">
        <f t="shared" si="547"/>
        <v>0</v>
      </c>
      <c r="BE335" s="13">
        <f t="shared" si="548"/>
        <v>0</v>
      </c>
      <c r="BF335" s="13">
        <f t="shared" si="549"/>
        <v>0</v>
      </c>
      <c r="BG335" s="13">
        <f t="shared" si="550"/>
        <v>0</v>
      </c>
      <c r="BH335" s="13">
        <f t="shared" si="551"/>
        <v>0</v>
      </c>
      <c r="BI335" s="13">
        <f t="shared" si="552"/>
        <v>0</v>
      </c>
      <c r="BJ335" s="14">
        <f t="shared" si="553"/>
        <v>0.618134553123043</v>
      </c>
      <c r="BK335" s="14">
        <f t="shared" si="554"/>
        <v>0.38179950134756824</v>
      </c>
      <c r="BL335" s="14">
        <f t="shared" si="555"/>
        <v>0</v>
      </c>
      <c r="BM335" s="14">
        <f t="shared" si="556"/>
        <v>7.3532289339480791E-2</v>
      </c>
      <c r="BN335" s="14">
        <f t="shared" si="557"/>
        <v>0.92640176513113059</v>
      </c>
    </row>
    <row r="336" spans="1:66" x14ac:dyDescent="0.25">
      <c r="A336" t="s">
        <v>348</v>
      </c>
      <c r="B336" t="s">
        <v>325</v>
      </c>
      <c r="C336" t="s">
        <v>258</v>
      </c>
      <c r="D336" s="11">
        <v>44417</v>
      </c>
      <c r="E336" s="10">
        <f>VLOOKUP(A336,home!$A$2:$E$405,3,FALSE)</f>
        <v>1.2811999999999999</v>
      </c>
      <c r="F336" s="10">
        <f>VLOOKUP(B336,home!$B$2:$E$405,3,FALSE)</f>
        <v>1.1708000000000001</v>
      </c>
      <c r="G336" s="10">
        <f>VLOOKUP(C336,away!$B$2:$E$405,4,FALSE)</f>
        <v>1.1851</v>
      </c>
      <c r="H336" s="10">
        <f>VLOOKUP(A336,away!$A$2:$E$405,3,FALSE)</f>
        <v>1.2811999999999999</v>
      </c>
      <c r="I336" s="10">
        <f>VLOOKUP(C336,away!$B$2:$E$405,3,FALSE)</f>
        <v>1.1708000000000001</v>
      </c>
      <c r="J336" s="10">
        <f>VLOOKUP(B336,home!$B$2:$E$405,4,FALSE)</f>
        <v>0</v>
      </c>
      <c r="K336" s="12">
        <f t="shared" si="502"/>
        <v>1.777684320496</v>
      </c>
      <c r="L336" s="12">
        <f t="shared" si="503"/>
        <v>0</v>
      </c>
      <c r="M336" s="13">
        <f t="shared" si="504"/>
        <v>0.16902911166923459</v>
      </c>
      <c r="N336" s="13">
        <f t="shared" si="505"/>
        <v>0.30048040152176575</v>
      </c>
      <c r="O336" s="13">
        <f t="shared" si="506"/>
        <v>0</v>
      </c>
      <c r="P336" s="13">
        <f t="shared" si="507"/>
        <v>0</v>
      </c>
      <c r="Q336" s="13">
        <f t="shared" si="508"/>
        <v>0.2670796492007928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0.15826110156927381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7.0334569701030691E-2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2.5006532349271068E-2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7.4089534112125347E-3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0.82857120775334658</v>
      </c>
      <c r="BK336" s="14">
        <f t="shared" si="554"/>
        <v>0.16902911166923459</v>
      </c>
      <c r="BL336" s="14">
        <f t="shared" si="555"/>
        <v>0</v>
      </c>
      <c r="BM336" s="14">
        <f t="shared" si="556"/>
        <v>0.26101115703078814</v>
      </c>
      <c r="BN336" s="14">
        <f t="shared" si="557"/>
        <v>0.73658916239179306</v>
      </c>
    </row>
    <row r="337" spans="1:66" x14ac:dyDescent="0.25">
      <c r="A337" t="s">
        <v>348</v>
      </c>
      <c r="B337" t="s">
        <v>259</v>
      </c>
      <c r="C337" t="s">
        <v>254</v>
      </c>
      <c r="D337" s="11">
        <v>44417</v>
      </c>
      <c r="E337" s="10">
        <f>VLOOKUP(A337,home!$A$2:$E$405,3,FALSE)</f>
        <v>1.2811999999999999</v>
      </c>
      <c r="F337" s="10">
        <f>VLOOKUP(B337,home!$B$2:$E$405,3,FALSE)</f>
        <v>1.3008999999999999</v>
      </c>
      <c r="G337" s="10">
        <f>VLOOKUP(C337,away!$B$2:$E$405,4,FALSE)</f>
        <v>1.1851</v>
      </c>
      <c r="H337" s="10">
        <f>VLOOKUP(A337,away!$A$2:$E$405,3,FALSE)</f>
        <v>1.2811999999999999</v>
      </c>
      <c r="I337" s="10">
        <f>VLOOKUP(C337,away!$B$2:$E$405,3,FALSE)</f>
        <v>0.78049999999999997</v>
      </c>
      <c r="J337" s="10">
        <f>VLOOKUP(B337,home!$B$2:$E$405,4,FALSE)</f>
        <v>0.79010000000000002</v>
      </c>
      <c r="K337" s="12">
        <f t="shared" si="502"/>
        <v>1.975221671108</v>
      </c>
      <c r="L337" s="12">
        <f t="shared" si="503"/>
        <v>0.79008151165999996</v>
      </c>
      <c r="M337" s="13">
        <f t="shared" si="504"/>
        <v>6.2957008973979378E-2</v>
      </c>
      <c r="N337" s="13">
        <f t="shared" si="505"/>
        <v>0.12435404847354488</v>
      </c>
      <c r="O337" s="13">
        <f t="shared" si="506"/>
        <v>4.9741168819753802E-2</v>
      </c>
      <c r="P337" s="13">
        <f t="shared" si="507"/>
        <v>9.8249834599019231E-2</v>
      </c>
      <c r="Q337" s="13">
        <f t="shared" si="508"/>
        <v>0.1228134057174803</v>
      </c>
      <c r="R337" s="13">
        <f t="shared" si="509"/>
        <v>1.9649788926423169E-2</v>
      </c>
      <c r="S337" s="13">
        <f t="shared" si="510"/>
        <v>3.8331832134545635E-2</v>
      </c>
      <c r="T337" s="13">
        <f t="shared" si="511"/>
        <v>9.7032601241379704E-2</v>
      </c>
      <c r="U337" s="13">
        <f t="shared" si="512"/>
        <v>3.8812688920169043E-2</v>
      </c>
      <c r="V337" s="13">
        <f t="shared" si="513"/>
        <v>6.646680591994727E-3</v>
      </c>
      <c r="W337" s="13">
        <f t="shared" si="514"/>
        <v>8.0861233491915388E-2</v>
      </c>
      <c r="X337" s="13">
        <f t="shared" si="515"/>
        <v>6.3886965591984715E-2</v>
      </c>
      <c r="Y337" s="13">
        <f t="shared" si="516"/>
        <v>2.5237955175142848E-2</v>
      </c>
      <c r="Z337" s="13">
        <f t="shared" si="517"/>
        <v>5.1749783129294491E-3</v>
      </c>
      <c r="AA337" s="13">
        <f t="shared" si="518"/>
        <v>1.0221729311212164E-2</v>
      </c>
      <c r="AB337" s="13">
        <f t="shared" si="519"/>
        <v>1.009509062585306E-2</v>
      </c>
      <c r="AC337" s="13">
        <f t="shared" si="520"/>
        <v>6.4829484381347655E-4</v>
      </c>
      <c r="AD337" s="13">
        <f t="shared" si="521"/>
        <v>3.9929715186438848E-2</v>
      </c>
      <c r="AE337" s="13">
        <f t="shared" si="522"/>
        <v>3.1547729734654861E-2</v>
      </c>
      <c r="AF337" s="13">
        <f t="shared" si="523"/>
        <v>1.2462638999098621E-2</v>
      </c>
      <c r="AG337" s="13">
        <f t="shared" si="524"/>
        <v>3.2821668865602358E-3</v>
      </c>
      <c r="AH337" s="13">
        <f t="shared" si="525"/>
        <v>1.0221636720717537E-3</v>
      </c>
      <c r="AI337" s="13">
        <f t="shared" si="526"/>
        <v>2.0189998364954589E-3</v>
      </c>
      <c r="AJ337" s="13">
        <f t="shared" si="527"/>
        <v>1.9939861155046697E-3</v>
      </c>
      <c r="AK337" s="13">
        <f t="shared" si="528"/>
        <v>1.3128548624110942E-3</v>
      </c>
      <c r="AL337" s="13">
        <f t="shared" si="529"/>
        <v>4.0468797494745446E-5</v>
      </c>
      <c r="AM337" s="13">
        <f t="shared" si="530"/>
        <v>1.5774007751484836E-2</v>
      </c>
      <c r="AN337" s="13">
        <f t="shared" si="531"/>
        <v>1.2462751889229694E-2</v>
      </c>
      <c r="AO337" s="13">
        <f t="shared" si="532"/>
        <v>4.923294926043059E-3</v>
      </c>
      <c r="AP337" s="13">
        <f t="shared" si="533"/>
        <v>1.2966014325053693E-3</v>
      </c>
      <c r="AQ337" s="13">
        <f t="shared" si="534"/>
        <v>2.5610520495359084E-4</v>
      </c>
      <c r="AR337" s="13">
        <f t="shared" si="535"/>
        <v>1.6151852383887756E-4</v>
      </c>
      <c r="AS337" s="13">
        <f t="shared" si="536"/>
        <v>3.1903488857192502E-4</v>
      </c>
      <c r="AT337" s="13">
        <f t="shared" si="537"/>
        <v>3.1508231287339625E-4</v>
      </c>
      <c r="AU337" s="13">
        <f t="shared" si="538"/>
        <v>2.0745247085678776E-4</v>
      </c>
      <c r="AV337" s="13">
        <f t="shared" si="539"/>
        <v>1.0244115404030706E-4</v>
      </c>
      <c r="AW337" s="13">
        <f t="shared" si="540"/>
        <v>1.7543067726684173E-6</v>
      </c>
      <c r="AX337" s="13">
        <f t="shared" si="541"/>
        <v>5.192860325159733E-3</v>
      </c>
      <c r="AY337" s="13">
        <f t="shared" si="542"/>
        <v>4.1027829355414405E-3</v>
      </c>
      <c r="AZ337" s="13">
        <f t="shared" si="543"/>
        <v>1.6207664718627167E-3</v>
      </c>
      <c r="BA337" s="13">
        <f t="shared" si="544"/>
        <v>4.2684587471238003E-4</v>
      </c>
      <c r="BB337" s="13">
        <f t="shared" si="545"/>
        <v>8.4310758484648025E-5</v>
      </c>
      <c r="BC337" s="13">
        <f t="shared" si="546"/>
        <v>1.3322474302550379E-5</v>
      </c>
      <c r="BD337" s="13">
        <f t="shared" si="547"/>
        <v>2.1268799912618681E-5</v>
      </c>
      <c r="BE337" s="13">
        <f t="shared" si="548"/>
        <v>4.201059450586435E-5</v>
      </c>
      <c r="BF337" s="13">
        <f t="shared" si="549"/>
        <v>4.1490118342056983E-5</v>
      </c>
      <c r="BG337" s="13">
        <f t="shared" si="550"/>
        <v>2.7317393628688817E-5</v>
      </c>
      <c r="BH337" s="13">
        <f t="shared" si="551"/>
        <v>1.3489476973393447E-5</v>
      </c>
      <c r="BI337" s="13">
        <f t="shared" si="552"/>
        <v>5.328941449951815E-6</v>
      </c>
      <c r="BJ337" s="14">
        <f t="shared" si="553"/>
        <v>0.64756211054248047</v>
      </c>
      <c r="BK337" s="14">
        <f t="shared" si="554"/>
        <v>0.21097690287638865</v>
      </c>
      <c r="BL337" s="14">
        <f t="shared" si="555"/>
        <v>0.13612490576488809</v>
      </c>
      <c r="BM337" s="14">
        <f t="shared" si="556"/>
        <v>0.51797261335771694</v>
      </c>
      <c r="BN337" s="14">
        <f t="shared" si="557"/>
        <v>0.47776525551020071</v>
      </c>
    </row>
    <row r="338" spans="1:66" s="10" customFormat="1" x14ac:dyDescent="0.25">
      <c r="A338" t="s">
        <v>349</v>
      </c>
      <c r="B338" t="s">
        <v>270</v>
      </c>
      <c r="C338" t="s">
        <v>273</v>
      </c>
      <c r="D338" s="11">
        <v>44417</v>
      </c>
      <c r="E338" s="10">
        <f>VLOOKUP(A338,home!$A$2:$E$405,3,FALSE)</f>
        <v>1.2082999999999999</v>
      </c>
      <c r="F338" s="10">
        <f>VLOOKUP(B338,home!$B$2:$E$405,3,FALSE)</f>
        <v>1.6552</v>
      </c>
      <c r="G338" s="10">
        <f>VLOOKUP(C338,away!$B$2:$E$405,4,FALSE)</f>
        <v>1.2972999999999999</v>
      </c>
      <c r="H338" s="10">
        <f>VLOOKUP(A338,away!$A$2:$E$405,3,FALSE)</f>
        <v>1.2082999999999999</v>
      </c>
      <c r="I338" s="10">
        <f>VLOOKUP(C338,away!$B$2:$E$405,3,FALSE)</f>
        <v>0.4138</v>
      </c>
      <c r="J338" s="10">
        <f>VLOOKUP(B338,home!$B$2:$E$405,4,FALSE)</f>
        <v>0</v>
      </c>
      <c r="K338" s="12">
        <f t="shared" si="502"/>
        <v>2.5945716669679997</v>
      </c>
      <c r="L338" s="12">
        <f t="shared" si="503"/>
        <v>0</v>
      </c>
      <c r="M338" s="13">
        <f t="shared" si="504"/>
        <v>7.4677856217447727E-2</v>
      </c>
      <c r="N338" s="13">
        <f t="shared" si="505"/>
        <v>0.19375704989169995</v>
      </c>
      <c r="O338" s="13">
        <f t="shared" si="506"/>
        <v>0</v>
      </c>
      <c r="P338" s="13">
        <f t="shared" si="507"/>
        <v>0</v>
      </c>
      <c r="Q338" s="13">
        <f t="shared" si="508"/>
        <v>0.25135827596215499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0.21738902035644361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0.1410078482316896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7.3170993568413084E-2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3.1641231126083705E-2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0.90832441913648487</v>
      </c>
      <c r="BK338" s="14">
        <f t="shared" si="554"/>
        <v>7.4677856217447727E-2</v>
      </c>
      <c r="BL338" s="14">
        <f t="shared" si="555"/>
        <v>0</v>
      </c>
      <c r="BM338" s="14">
        <f t="shared" si="556"/>
        <v>0.46320909328262999</v>
      </c>
      <c r="BN338" s="14">
        <f t="shared" si="557"/>
        <v>0.51979318207130265</v>
      </c>
    </row>
    <row r="339" spans="1:66" x14ac:dyDescent="0.25">
      <c r="A339" t="s">
        <v>350</v>
      </c>
      <c r="B339" t="s">
        <v>286</v>
      </c>
      <c r="C339" t="s">
        <v>283</v>
      </c>
      <c r="D339" s="11">
        <v>44417</v>
      </c>
      <c r="E339" s="10">
        <f>VLOOKUP(A339,home!$A$2:$E$405,3,FALSE)</f>
        <v>1.4911000000000001</v>
      </c>
      <c r="F339" s="10">
        <f>VLOOKUP(B339,home!$B$2:$E$405,3,FALSE)</f>
        <v>0.95809999999999995</v>
      </c>
      <c r="G339" s="10">
        <f>VLOOKUP(C339,away!$B$2:$E$405,4,FALSE)</f>
        <v>0.67230000000000001</v>
      </c>
      <c r="H339" s="10">
        <f>VLOOKUP(A339,away!$A$2:$E$405,3,FALSE)</f>
        <v>1.4911000000000001</v>
      </c>
      <c r="I339" s="10">
        <f>VLOOKUP(C339,away!$B$2:$E$405,3,FALSE)</f>
        <v>0.57479999999999998</v>
      </c>
      <c r="J339" s="10">
        <f>VLOOKUP(B339,home!$B$2:$E$405,4,FALSE)</f>
        <v>1.0755999999999999</v>
      </c>
      <c r="K339" s="12">
        <f t="shared" si="502"/>
        <v>0.9604631823930001</v>
      </c>
      <c r="L339" s="12">
        <f t="shared" si="503"/>
        <v>0.9218798515679999</v>
      </c>
      <c r="M339" s="13">
        <f t="shared" si="504"/>
        <v>0.15223300047525409</v>
      </c>
      <c r="N339" s="13">
        <f t="shared" si="505"/>
        <v>0.14621419210169764</v>
      </c>
      <c r="O339" s="13">
        <f t="shared" si="506"/>
        <v>0.1403405358818785</v>
      </c>
      <c r="P339" s="13">
        <f t="shared" si="507"/>
        <v>0.13479191771184804</v>
      </c>
      <c r="Q339" s="13">
        <f t="shared" si="508"/>
        <v>7.0216674128508974E-2</v>
      </c>
      <c r="R339" s="13">
        <f t="shared" si="509"/>
        <v>6.4688556193879851E-2</v>
      </c>
      <c r="S339" s="13">
        <f t="shared" si="510"/>
        <v>2.983725772946157E-2</v>
      </c>
      <c r="T339" s="13">
        <f t="shared" si="511"/>
        <v>6.4731337123188473E-2</v>
      </c>
      <c r="U339" s="13">
        <f t="shared" si="512"/>
        <v>6.2130976546382249E-2</v>
      </c>
      <c r="V339" s="13">
        <f t="shared" si="513"/>
        <v>2.935428058058021E-3</v>
      </c>
      <c r="W339" s="13">
        <f t="shared" si="514"/>
        <v>2.2480176763506662E-2</v>
      </c>
      <c r="X339" s="13">
        <f t="shared" si="515"/>
        <v>2.072402201796392E-2</v>
      </c>
      <c r="Y339" s="13">
        <f t="shared" si="516"/>
        <v>9.5525291709062689E-3</v>
      </c>
      <c r="Z339" s="13">
        <f t="shared" si="517"/>
        <v>1.987835886072073E-2</v>
      </c>
      <c r="AA339" s="13">
        <f t="shared" si="518"/>
        <v>1.9092431812117925E-2</v>
      </c>
      <c r="AB339" s="13">
        <f t="shared" si="519"/>
        <v>9.1687889089440665E-3</v>
      </c>
      <c r="AC339" s="13">
        <f t="shared" si="520"/>
        <v>1.6244505791104902E-4</v>
      </c>
      <c r="AD339" s="13">
        <f t="shared" si="521"/>
        <v>5.397845528758694E-3</v>
      </c>
      <c r="AE339" s="13">
        <f t="shared" si="522"/>
        <v>4.9761650348390564E-3</v>
      </c>
      <c r="AF339" s="13">
        <f t="shared" si="523"/>
        <v>2.2937131418476497E-3</v>
      </c>
      <c r="AG339" s="13">
        <f t="shared" si="524"/>
        <v>7.0484264358202763E-4</v>
      </c>
      <c r="AH339" s="13">
        <f t="shared" si="525"/>
        <v>4.5813646289841652E-3</v>
      </c>
      <c r="AI339" s="13">
        <f t="shared" si="526"/>
        <v>4.4002320512568568E-3</v>
      </c>
      <c r="AJ339" s="13">
        <f t="shared" si="527"/>
        <v>2.1131304396089195E-3</v>
      </c>
      <c r="AK339" s="13">
        <f t="shared" si="528"/>
        <v>6.7652799561276759E-4</v>
      </c>
      <c r="AL339" s="13">
        <f t="shared" si="529"/>
        <v>5.7533598655442206E-6</v>
      </c>
      <c r="AM339" s="13">
        <f t="shared" si="530"/>
        <v>1.0368863789234806E-3</v>
      </c>
      <c r="AN339" s="13">
        <f t="shared" si="531"/>
        <v>9.5588466109485914E-4</v>
      </c>
      <c r="AO339" s="13">
        <f t="shared" si="532"/>
        <v>4.4060540474312828E-4</v>
      </c>
      <c r="AP339" s="13">
        <f t="shared" si="533"/>
        <v>1.353950817082179E-4</v>
      </c>
      <c r="AQ339" s="13">
        <f t="shared" si="534"/>
        <v>3.1204499457052283E-5</v>
      </c>
      <c r="AR339" s="13">
        <f t="shared" si="535"/>
        <v>8.4469354882936172E-4</v>
      </c>
      <c r="AS339" s="13">
        <f t="shared" si="536"/>
        <v>8.1129705405548567E-4</v>
      </c>
      <c r="AT339" s="13">
        <f t="shared" si="537"/>
        <v>3.8961047520209879E-4</v>
      </c>
      <c r="AU339" s="13">
        <f t="shared" si="538"/>
        <v>1.2473550563541898E-4</v>
      </c>
      <c r="AV339" s="13">
        <f t="shared" si="539"/>
        <v>2.9950965174998619E-5</v>
      </c>
      <c r="AW339" s="13">
        <f t="shared" si="540"/>
        <v>1.4150574870648618E-7</v>
      </c>
      <c r="AX339" s="13">
        <f t="shared" si="541"/>
        <v>1.659818652134667E-4</v>
      </c>
      <c r="AY339" s="13">
        <f t="shared" si="542"/>
        <v>1.5301533726597044E-4</v>
      </c>
      <c r="AZ339" s="13">
        <f t="shared" si="543"/>
        <v>7.0530878203190118E-5</v>
      </c>
      <c r="BA339" s="13">
        <f t="shared" si="544"/>
        <v>2.1673665176305869E-5</v>
      </c>
      <c r="BB339" s="13">
        <f t="shared" si="545"/>
        <v>4.9951288089168447E-6</v>
      </c>
      <c r="BC339" s="13">
        <f t="shared" si="546"/>
        <v>9.209817209854606E-7</v>
      </c>
      <c r="BD339" s="13">
        <f t="shared" si="547"/>
        <v>1.2978432723587645E-4</v>
      </c>
      <c r="BE339" s="13">
        <f t="shared" si="548"/>
        <v>1.2465306796170439E-4</v>
      </c>
      <c r="BF339" s="13">
        <f t="shared" si="549"/>
        <v>5.9862341174774756E-5</v>
      </c>
      <c r="BG339" s="13">
        <f t="shared" si="550"/>
        <v>1.9165191570073231E-5</v>
      </c>
      <c r="BH339" s="13">
        <f t="shared" si="551"/>
        <v>4.6018652216410073E-6</v>
      </c>
      <c r="BI339" s="13">
        <f t="shared" si="552"/>
        <v>8.8398442314419842E-7</v>
      </c>
      <c r="BJ339" s="14">
        <f t="shared" si="553"/>
        <v>0.35030859153711497</v>
      </c>
      <c r="BK339" s="14">
        <f t="shared" si="554"/>
        <v>0.32011881772966427</v>
      </c>
      <c r="BL339" s="14">
        <f t="shared" si="555"/>
        <v>0.3097317827851499</v>
      </c>
      <c r="BM339" s="14">
        <f t="shared" si="556"/>
        <v>0.29139980058806553</v>
      </c>
      <c r="BN339" s="14">
        <f t="shared" si="557"/>
        <v>0.70848487649306702</v>
      </c>
    </row>
    <row r="340" spans="1:66" x14ac:dyDescent="0.25">
      <c r="A340" t="s">
        <v>350</v>
      </c>
      <c r="B340" t="s">
        <v>290</v>
      </c>
      <c r="C340" t="s">
        <v>289</v>
      </c>
      <c r="D340" s="11">
        <v>44417</v>
      </c>
      <c r="E340" s="10">
        <f>VLOOKUP(A340,home!$A$2:$E$405,3,FALSE)</f>
        <v>1.4911000000000001</v>
      </c>
      <c r="F340" s="10">
        <f>VLOOKUP(B340,home!$B$2:$E$405,3,FALSE)</f>
        <v>0.76649999999999996</v>
      </c>
      <c r="G340" s="10">
        <f>VLOOKUP(C340,away!$B$2:$E$405,4,FALSE)</f>
        <v>0.94120000000000004</v>
      </c>
      <c r="H340" s="10">
        <f>VLOOKUP(A340,away!$A$2:$E$405,3,FALSE)</f>
        <v>1.4911000000000001</v>
      </c>
      <c r="I340" s="10">
        <f>VLOOKUP(C340,away!$B$2:$E$405,3,FALSE)</f>
        <v>0.78239999999999998</v>
      </c>
      <c r="J340" s="10">
        <f>VLOOKUP(B340,home!$B$2:$E$405,4,FALSE)</f>
        <v>1.4790000000000001</v>
      </c>
      <c r="K340" s="12">
        <f t="shared" si="502"/>
        <v>1.07572397478</v>
      </c>
      <c r="L340" s="12">
        <f t="shared" si="503"/>
        <v>1.7254555905600002</v>
      </c>
      <c r="M340" s="13">
        <f t="shared" si="504"/>
        <v>6.0738375471175103E-2</v>
      </c>
      <c r="N340" s="13">
        <f t="shared" si="505"/>
        <v>6.5337726683532535E-2</v>
      </c>
      <c r="O340" s="13">
        <f t="shared" si="506"/>
        <v>0.10480136951827147</v>
      </c>
      <c r="P340" s="13">
        <f t="shared" si="507"/>
        <v>0.11273734578058252</v>
      </c>
      <c r="Q340" s="13">
        <f t="shared" si="508"/>
        <v>3.514267952554944E-2</v>
      </c>
      <c r="R340" s="13">
        <f t="shared" si="509"/>
        <v>9.0415054466822964E-2</v>
      </c>
      <c r="S340" s="13">
        <f t="shared" si="510"/>
        <v>5.2313339939764829E-2</v>
      </c>
      <c r="T340" s="13">
        <f t="shared" si="511"/>
        <v>6.0637132854617741E-2</v>
      </c>
      <c r="U340" s="13">
        <f t="shared" si="512"/>
        <v>9.7261641771000995E-2</v>
      </c>
      <c r="V340" s="13">
        <f t="shared" si="513"/>
        <v>1.0788835537071084E-2</v>
      </c>
      <c r="W340" s="13">
        <f t="shared" si="514"/>
        <v>1.2601274301214592E-2</v>
      </c>
      <c r="X340" s="13">
        <f t="shared" si="515"/>
        <v>2.1742939191210779E-2</v>
      </c>
      <c r="Y340" s="13">
        <f t="shared" si="516"/>
        <v>1.8758237991340385E-2</v>
      </c>
      <c r="Z340" s="13">
        <f t="shared" si="517"/>
        <v>5.2002387066855518E-2</v>
      </c>
      <c r="AA340" s="13">
        <f t="shared" si="518"/>
        <v>5.5940214513605882E-2</v>
      </c>
      <c r="AB340" s="13">
        <f t="shared" si="519"/>
        <v>3.0088114953310981E-2</v>
      </c>
      <c r="AC340" s="13">
        <f t="shared" si="520"/>
        <v>1.2515817564649127E-3</v>
      </c>
      <c r="AD340" s="13">
        <f t="shared" si="521"/>
        <v>3.3888732196489064E-3</v>
      </c>
      <c r="AE340" s="13">
        <f t="shared" si="522"/>
        <v>5.847350242542273E-3</v>
      </c>
      <c r="AF340" s="13">
        <f t="shared" si="523"/>
        <v>5.0446715829784699E-3</v>
      </c>
      <c r="AG340" s="13">
        <f t="shared" si="524"/>
        <v>2.9014522617964549E-3</v>
      </c>
      <c r="AH340" s="13">
        <f t="shared" si="525"/>
        <v>2.2431952371742732E-2</v>
      </c>
      <c r="AI340" s="13">
        <f t="shared" si="526"/>
        <v>2.4130588967406739E-2</v>
      </c>
      <c r="AJ340" s="13">
        <f t="shared" si="527"/>
        <v>1.2978926538900596E-2</v>
      </c>
      <c r="AK340" s="13">
        <f t="shared" si="528"/>
        <v>4.6539141482679269E-3</v>
      </c>
      <c r="AL340" s="13">
        <f t="shared" si="529"/>
        <v>9.2923134118538423E-5</v>
      </c>
      <c r="AM340" s="13">
        <f t="shared" si="530"/>
        <v>7.290984339732437E-4</v>
      </c>
      <c r="AN340" s="13">
        <f t="shared" si="531"/>
        <v>1.2580269689676745E-3</v>
      </c>
      <c r="AO340" s="13">
        <f t="shared" si="532"/>
        <v>1.0853348333402632E-3</v>
      </c>
      <c r="AP340" s="13">
        <f t="shared" si="533"/>
        <v>6.2423235193882081E-4</v>
      </c>
      <c r="AQ340" s="13">
        <f t="shared" si="534"/>
        <v>2.6927130036531407E-4</v>
      </c>
      <c r="AR340" s="13">
        <f t="shared" si="535"/>
        <v>7.7410675253998295E-3</v>
      </c>
      <c r="AS340" s="13">
        <f t="shared" si="536"/>
        <v>8.3272519274634835E-3</v>
      </c>
      <c r="AT340" s="13">
        <f t="shared" si="537"/>
        <v>4.4789122712027172E-3</v>
      </c>
      <c r="AU340" s="13">
        <f t="shared" si="538"/>
        <v>1.6060244370230349E-3</v>
      </c>
      <c r="AV340" s="13">
        <f t="shared" si="539"/>
        <v>4.3190974774705765E-4</v>
      </c>
      <c r="AW340" s="13">
        <f t="shared" si="540"/>
        <v>4.790997921125166E-6</v>
      </c>
      <c r="AX340" s="13">
        <f t="shared" si="541"/>
        <v>1.307181108999285E-4</v>
      </c>
      <c r="AY340" s="13">
        <f t="shared" si="542"/>
        <v>2.2554829523972373E-4</v>
      </c>
      <c r="AZ340" s="13">
        <f t="shared" si="543"/>
        <v>1.9458678348132941E-4</v>
      </c>
      <c r="BA340" s="13">
        <f t="shared" si="544"/>
        <v>1.1191695113564934E-4</v>
      </c>
      <c r="BB340" s="13">
        <f t="shared" si="545"/>
        <v>4.8276932253859141E-5</v>
      </c>
      <c r="BC340" s="13">
        <f t="shared" si="546"/>
        <v>1.6659940530501528E-5</v>
      </c>
      <c r="BD340" s="13">
        <f t="shared" si="547"/>
        <v>2.2261447064339333E-3</v>
      </c>
      <c r="BE340" s="13">
        <f t="shared" si="548"/>
        <v>2.3947172320405671E-3</v>
      </c>
      <c r="BF340" s="13">
        <f t="shared" si="549"/>
        <v>1.2880273696624191E-3</v>
      </c>
      <c r="BG340" s="13">
        <f t="shared" si="550"/>
        <v>4.6185397390622875E-4</v>
      </c>
      <c r="BH340" s="13">
        <f t="shared" si="551"/>
        <v>1.2420684814458668E-4</v>
      </c>
      <c r="BI340" s="13">
        <f t="shared" si="552"/>
        <v>2.6722456876198135E-5</v>
      </c>
      <c r="BJ340" s="14">
        <f t="shared" si="553"/>
        <v>0.23609600875655787</v>
      </c>
      <c r="BK340" s="14">
        <f t="shared" si="554"/>
        <v>0.23814794991441671</v>
      </c>
      <c r="BL340" s="14">
        <f t="shared" si="555"/>
        <v>0.47180861574523025</v>
      </c>
      <c r="BM340" s="14">
        <f t="shared" si="556"/>
        <v>0.52866165273980759</v>
      </c>
      <c r="BN340" s="14">
        <f t="shared" si="557"/>
        <v>0.46917255144593406</v>
      </c>
    </row>
    <row r="341" spans="1:66" x14ac:dyDescent="0.25">
      <c r="A341" t="s">
        <v>291</v>
      </c>
      <c r="B341" t="s">
        <v>314</v>
      </c>
      <c r="C341" t="s">
        <v>303</v>
      </c>
      <c r="D341" s="11">
        <v>44417</v>
      </c>
      <c r="E341" s="10">
        <f>VLOOKUP(A341,home!$A$2:$E$405,3,FALSE)</f>
        <v>1.5840000000000001</v>
      </c>
      <c r="F341" s="10">
        <f>VLOOKUP(B341,home!$B$2:$E$405,3,FALSE)</f>
        <v>0.94699999999999995</v>
      </c>
      <c r="G341" s="10">
        <f>VLOOKUP(C341,away!$B$2:$E$405,4,FALSE)</f>
        <v>1.2915000000000001</v>
      </c>
      <c r="H341" s="10">
        <f>VLOOKUP(A341,away!$A$2:$E$405,3,FALSE)</f>
        <v>1.5840000000000001</v>
      </c>
      <c r="I341" s="10">
        <f>VLOOKUP(C341,away!$B$2:$E$405,3,FALSE)</f>
        <v>1.0101</v>
      </c>
      <c r="J341" s="10">
        <f>VLOOKUP(B341,home!$B$2:$E$405,4,FALSE)</f>
        <v>1.4991000000000001</v>
      </c>
      <c r="K341" s="12">
        <f t="shared" si="502"/>
        <v>1.9373119920000001</v>
      </c>
      <c r="L341" s="12">
        <f t="shared" si="503"/>
        <v>2.3985576014400003</v>
      </c>
      <c r="M341" s="13">
        <f t="shared" si="504"/>
        <v>1.309048572158154E-2</v>
      </c>
      <c r="N341" s="13">
        <f t="shared" si="505"/>
        <v>2.5360354969524688E-2</v>
      </c>
      <c r="O341" s="13">
        <f t="shared" si="506"/>
        <v>3.1398284034041192E-2</v>
      </c>
      <c r="P341" s="13">
        <f t="shared" si="507"/>
        <v>6.0828272187370129E-2</v>
      </c>
      <c r="Q341" s="13">
        <f t="shared" si="508"/>
        <v>2.4565459901918493E-2</v>
      </c>
      <c r="R341" s="13">
        <f t="shared" si="509"/>
        <v>3.7655296421010856E-2</v>
      </c>
      <c r="S341" s="13">
        <f t="shared" si="510"/>
        <v>7.0663510430340234E-2</v>
      </c>
      <c r="T341" s="13">
        <f t="shared" si="511"/>
        <v>5.8921670580616127E-2</v>
      </c>
      <c r="U341" s="13">
        <f t="shared" si="512"/>
        <v>7.2950057318739006E-2</v>
      </c>
      <c r="V341" s="13">
        <f t="shared" si="513"/>
        <v>3.6483997594318758E-2</v>
      </c>
      <c r="W341" s="13">
        <f t="shared" si="514"/>
        <v>1.586365335232728E-2</v>
      </c>
      <c r="X341" s="13">
        <f t="shared" si="515"/>
        <v>3.8049886334833742E-2</v>
      </c>
      <c r="Y341" s="13">
        <f t="shared" si="516"/>
        <v>4.5632422051171746E-2</v>
      </c>
      <c r="Z341" s="13">
        <f t="shared" si="517"/>
        <v>3.0106132488364006E-2</v>
      </c>
      <c r="AA341" s="13">
        <f t="shared" si="518"/>
        <v>5.8324971502448385E-2</v>
      </c>
      <c r="AB341" s="13">
        <f t="shared" si="519"/>
        <v>5.6496833362375765E-2</v>
      </c>
      <c r="AC341" s="13">
        <f t="shared" si="520"/>
        <v>1.05957610328193E-2</v>
      </c>
      <c r="AD341" s="13">
        <f t="shared" si="521"/>
        <v>7.6832114690986598E-3</v>
      </c>
      <c r="AE341" s="13">
        <f t="shared" si="522"/>
        <v>1.8428625272677582E-2</v>
      </c>
      <c r="AF341" s="13">
        <f t="shared" si="523"/>
        <v>2.2101059615935063E-2</v>
      </c>
      <c r="AG341" s="13">
        <f t="shared" si="524"/>
        <v>1.7670221513893216E-2</v>
      </c>
      <c r="AH341" s="13">
        <f t="shared" si="525"/>
        <v>1.8052823232481308E-2</v>
      </c>
      <c r="AI341" s="13">
        <f t="shared" si="526"/>
        <v>3.4973950937742235E-2</v>
      </c>
      <c r="AJ341" s="13">
        <f t="shared" si="527"/>
        <v>3.3877727279653845E-2</v>
      </c>
      <c r="AK341" s="13">
        <f t="shared" si="528"/>
        <v>2.1877242440192981E-2</v>
      </c>
      <c r="AL341" s="13">
        <f t="shared" si="529"/>
        <v>1.9694359700467819E-3</v>
      </c>
      <c r="AM341" s="13">
        <f t="shared" si="530"/>
        <v>2.9769555432313543E-3</v>
      </c>
      <c r="AN341" s="13">
        <f t="shared" si="531"/>
        <v>7.1403993473665101E-3</v>
      </c>
      <c r="AO341" s="13">
        <f t="shared" si="532"/>
        <v>8.5633295659715818E-3</v>
      </c>
      <c r="AP341" s="13">
        <f t="shared" si="533"/>
        <v>6.8465464080323443E-3</v>
      </c>
      <c r="AQ341" s="13">
        <f t="shared" si="534"/>
        <v>4.1054589826494273E-3</v>
      </c>
      <c r="AR341" s="13">
        <f t="shared" si="535"/>
        <v>8.6601472783441324E-3</v>
      </c>
      <c r="AS341" s="13">
        <f t="shared" si="536"/>
        <v>1.6777407174822248E-2</v>
      </c>
      <c r="AT341" s="13">
        <f t="shared" si="537"/>
        <v>1.6251536057224993E-2</v>
      </c>
      <c r="AU341" s="13">
        <f t="shared" si="538"/>
        <v>1.0494765230694127E-2</v>
      </c>
      <c r="AV341" s="13">
        <f t="shared" si="539"/>
        <v>5.0829086336620947E-3</v>
      </c>
      <c r="AW341" s="13">
        <f t="shared" si="540"/>
        <v>2.5420792413145089E-4</v>
      </c>
      <c r="AX341" s="13">
        <f t="shared" si="541"/>
        <v>9.6121527892549649E-4</v>
      </c>
      <c r="AY341" s="13">
        <f t="shared" si="542"/>
        <v>2.3055302138870197E-3</v>
      </c>
      <c r="AZ341" s="13">
        <f t="shared" si="543"/>
        <v>2.7649735099341509E-3</v>
      </c>
      <c r="BA341" s="13">
        <f t="shared" si="544"/>
        <v>2.2106494100109318E-3</v>
      </c>
      <c r="BB341" s="13">
        <f t="shared" si="545"/>
        <v>1.325592486625143E-3</v>
      </c>
      <c r="BC341" s="13">
        <f t="shared" si="546"/>
        <v>6.3590198704129746E-4</v>
      </c>
      <c r="BD341" s="13">
        <f t="shared" si="547"/>
        <v>3.4619770140103764E-3</v>
      </c>
      <c r="BE341" s="13">
        <f t="shared" si="548"/>
        <v>6.7069295852706544E-3</v>
      </c>
      <c r="BF341" s="13">
        <f t="shared" si="549"/>
        <v>6.4967075575222133E-3</v>
      </c>
      <c r="BG341" s="13">
        <f t="shared" si="550"/>
        <v>4.1953831532349382E-3</v>
      </c>
      <c r="BH341" s="13">
        <f t="shared" si="551"/>
        <v>2.0319415234492048E-3</v>
      </c>
      <c r="BI341" s="13">
        <f t="shared" si="552"/>
        <v>7.873009360841787E-4</v>
      </c>
      <c r="BJ341" s="14">
        <f t="shared" si="553"/>
        <v>0.31411311779567175</v>
      </c>
      <c r="BK341" s="14">
        <f t="shared" si="554"/>
        <v>0.19593699315036375</v>
      </c>
      <c r="BL341" s="14">
        <f t="shared" si="555"/>
        <v>0.44655419067300473</v>
      </c>
      <c r="BM341" s="14">
        <f t="shared" si="556"/>
        <v>0.79176095858220186</v>
      </c>
      <c r="BN341" s="14">
        <f t="shared" si="557"/>
        <v>0.1928981532354469</v>
      </c>
    </row>
    <row r="342" spans="1:66" x14ac:dyDescent="0.25">
      <c r="A342" t="s">
        <v>291</v>
      </c>
      <c r="B342" t="s">
        <v>298</v>
      </c>
      <c r="C342" t="s">
        <v>295</v>
      </c>
      <c r="D342" s="11">
        <v>44417</v>
      </c>
      <c r="E342" s="10">
        <f>VLOOKUP(A342,home!$A$2:$E$405,3,FALSE)</f>
        <v>1.5840000000000001</v>
      </c>
      <c r="F342" s="10">
        <f>VLOOKUP(B342,home!$B$2:$E$405,3,FALSE)</f>
        <v>1.1048</v>
      </c>
      <c r="G342" s="10">
        <f>VLOOKUP(C342,away!$B$2:$E$405,4,FALSE)</f>
        <v>1.2685</v>
      </c>
      <c r="H342" s="10">
        <f>VLOOKUP(A342,away!$A$2:$E$405,3,FALSE)</f>
        <v>1.5840000000000001</v>
      </c>
      <c r="I342" s="10">
        <f>VLOOKUP(C342,away!$B$2:$E$405,3,FALSE)</f>
        <v>1.1837</v>
      </c>
      <c r="J342" s="10">
        <f>VLOOKUP(B342,home!$B$2:$E$405,4,FALSE)</f>
        <v>0.5766</v>
      </c>
      <c r="K342" s="12">
        <f t="shared" si="502"/>
        <v>2.2198790592000002</v>
      </c>
      <c r="L342" s="12">
        <f t="shared" si="503"/>
        <v>1.0811139292800001</v>
      </c>
      <c r="M342" s="13">
        <f t="shared" si="504"/>
        <v>3.6846561018770596E-2</v>
      </c>
      <c r="N342" s="13">
        <f t="shared" si="505"/>
        <v>8.1794909209103886E-2</v>
      </c>
      <c r="O342" s="13">
        <f t="shared" si="506"/>
        <v>3.9835330363458363E-2</v>
      </c>
      <c r="P342" s="13">
        <f t="shared" si="507"/>
        <v>8.8429615690155158E-2</v>
      </c>
      <c r="Q342" s="13">
        <f t="shared" si="508"/>
        <v>9.0787403051227483E-2</v>
      </c>
      <c r="R342" s="13">
        <f t="shared" si="509"/>
        <v>2.153326526670268E-2</v>
      </c>
      <c r="S342" s="13">
        <f t="shared" si="510"/>
        <v>5.3056490991960734E-2</v>
      </c>
      <c r="T342" s="13">
        <f t="shared" si="511"/>
        <v>9.8151526041839604E-2</v>
      </c>
      <c r="U342" s="13">
        <f t="shared" si="512"/>
        <v>4.7801244641751992E-2</v>
      </c>
      <c r="V342" s="13">
        <f t="shared" si="513"/>
        <v>1.4148056693501825E-2</v>
      </c>
      <c r="W342" s="13">
        <f t="shared" si="514"/>
        <v>6.7179018290856707E-2</v>
      </c>
      <c r="X342" s="13">
        <f t="shared" si="515"/>
        <v>7.2628172429601082E-2</v>
      </c>
      <c r="Y342" s="13">
        <f t="shared" si="516"/>
        <v>3.9259664435895694E-2</v>
      </c>
      <c r="Z342" s="13">
        <f t="shared" si="517"/>
        <v>7.7599710075711625E-3</v>
      </c>
      <c r="AA342" s="13">
        <f t="shared" si="518"/>
        <v>1.7226197139706349E-2</v>
      </c>
      <c r="AB342" s="13">
        <f t="shared" si="519"/>
        <v>1.9120037150042533E-2</v>
      </c>
      <c r="AC342" s="13">
        <f t="shared" si="520"/>
        <v>2.1221573696042261E-3</v>
      </c>
      <c r="AD342" s="13">
        <f t="shared" si="521"/>
        <v>3.7282323980371644E-2</v>
      </c>
      <c r="AE342" s="13">
        <f t="shared" si="522"/>
        <v>4.0306439771109558E-2</v>
      </c>
      <c r="AF342" s="13">
        <f t="shared" si="523"/>
        <v>2.178792673811596E-2</v>
      </c>
      <c r="AG342" s="13">
        <f t="shared" si="524"/>
        <v>7.8517436955697732E-3</v>
      </c>
      <c r="AH342" s="13">
        <f t="shared" si="525"/>
        <v>2.0973531867735343E-3</v>
      </c>
      <c r="AI342" s="13">
        <f t="shared" si="526"/>
        <v>4.6558704190649558E-3</v>
      </c>
      <c r="AJ342" s="13">
        <f t="shared" si="527"/>
        <v>5.1677346228155129E-3</v>
      </c>
      <c r="AK342" s="13">
        <f t="shared" si="528"/>
        <v>3.8239152908969899E-3</v>
      </c>
      <c r="AL342" s="13">
        <f t="shared" si="529"/>
        <v>2.0372219869586479E-4</v>
      </c>
      <c r="AM342" s="13">
        <f t="shared" si="530"/>
        <v>1.6552450056467393E-2</v>
      </c>
      <c r="AN342" s="13">
        <f t="shared" si="531"/>
        <v>1.7895084319758423E-2</v>
      </c>
      <c r="AO342" s="13">
        <f t="shared" si="532"/>
        <v>9.6733124618654711E-3</v>
      </c>
      <c r="AP342" s="13">
        <f t="shared" si="533"/>
        <v>3.4859842816001908E-3</v>
      </c>
      <c r="AQ342" s="13">
        <f t="shared" si="534"/>
        <v>9.4218654102227485E-4</v>
      </c>
      <c r="AR342" s="13">
        <f t="shared" si="535"/>
        <v>4.5349554896813332E-4</v>
      </c>
      <c r="AS342" s="13">
        <f t="shared" si="536"/>
        <v>1.0067052725947676E-3</v>
      </c>
      <c r="AT342" s="13">
        <f t="shared" si="537"/>
        <v>1.1173819767096762E-3</v>
      </c>
      <c r="AU342" s="13">
        <f t="shared" si="538"/>
        <v>8.2681761707510421E-4</v>
      </c>
      <c r="AV342" s="13">
        <f t="shared" si="539"/>
        <v>4.5885877848066706E-4</v>
      </c>
      <c r="AW342" s="13">
        <f t="shared" si="540"/>
        <v>1.3581152668533385E-5</v>
      </c>
      <c r="AX342" s="13">
        <f t="shared" si="541"/>
        <v>6.1240728764676428E-3</v>
      </c>
      <c r="AY342" s="13">
        <f t="shared" si="542"/>
        <v>6.6208204906750062E-3</v>
      </c>
      <c r="AZ342" s="13">
        <f t="shared" si="543"/>
        <v>3.5789306278655965E-3</v>
      </c>
      <c r="BA342" s="13">
        <f t="shared" si="544"/>
        <v>1.2897439179041044E-3</v>
      </c>
      <c r="BB342" s="13">
        <f t="shared" si="545"/>
        <v>3.4859002871257189E-4</v>
      </c>
      <c r="BC342" s="13">
        <f t="shared" si="546"/>
        <v>7.5373107129855373E-5</v>
      </c>
      <c r="BD342" s="13">
        <f t="shared" si="547"/>
        <v>8.17133924759882E-5</v>
      </c>
      <c r="BE342" s="13">
        <f t="shared" si="548"/>
        <v>1.8139384881363707E-4</v>
      </c>
      <c r="BF342" s="13">
        <f t="shared" si="549"/>
        <v>2.0133620322454186E-4</v>
      </c>
      <c r="BG342" s="13">
        <f t="shared" si="550"/>
        <v>1.4898067379899869E-4</v>
      </c>
      <c r="BH342" s="13">
        <f t="shared" si="551"/>
        <v>8.2679769497975822E-5</v>
      </c>
      <c r="BI342" s="13">
        <f t="shared" si="552"/>
        <v>3.6707817785607874E-5</v>
      </c>
      <c r="BJ342" s="14">
        <f t="shared" si="553"/>
        <v>0.62361567635315995</v>
      </c>
      <c r="BK342" s="14">
        <f t="shared" si="554"/>
        <v>0.20142742445336342</v>
      </c>
      <c r="BL342" s="14">
        <f t="shared" si="555"/>
        <v>0.16585701898063804</v>
      </c>
      <c r="BM342" s="14">
        <f t="shared" si="556"/>
        <v>0.63282576685730785</v>
      </c>
      <c r="BN342" s="14">
        <f t="shared" si="557"/>
        <v>0.35922708459941816</v>
      </c>
    </row>
    <row r="343" spans="1:66" x14ac:dyDescent="0.25">
      <c r="A343" t="s">
        <v>291</v>
      </c>
      <c r="B343" t="s">
        <v>304</v>
      </c>
      <c r="C343" t="s">
        <v>318</v>
      </c>
      <c r="D343" s="11">
        <v>44417</v>
      </c>
      <c r="E343" s="10">
        <f>VLOOKUP(A343,home!$A$2:$E$405,3,FALSE)</f>
        <v>1.5840000000000001</v>
      </c>
      <c r="F343" s="10">
        <f>VLOOKUP(B343,home!$B$2:$E$405,3,FALSE)</f>
        <v>1.1364000000000001</v>
      </c>
      <c r="G343" s="10">
        <f>VLOOKUP(C343,away!$B$2:$E$405,4,FALSE)</f>
        <v>1.1531</v>
      </c>
      <c r="H343" s="10">
        <f>VLOOKUP(A343,away!$A$2:$E$405,3,FALSE)</f>
        <v>1.5840000000000001</v>
      </c>
      <c r="I343" s="10">
        <f>VLOOKUP(C343,away!$B$2:$E$405,3,FALSE)</f>
        <v>0.63129999999999997</v>
      </c>
      <c r="J343" s="10">
        <f>VLOOKUP(B343,home!$B$2:$E$405,4,FALSE)</f>
        <v>0.92249999999999999</v>
      </c>
      <c r="K343" s="12">
        <f t="shared" si="502"/>
        <v>2.0756464185600003</v>
      </c>
      <c r="L343" s="12">
        <f t="shared" si="503"/>
        <v>0.92248081199999998</v>
      </c>
      <c r="M343" s="13">
        <f t="shared" si="504"/>
        <v>4.9880395430769227E-2</v>
      </c>
      <c r="N343" s="13">
        <f t="shared" si="505"/>
        <v>0.10353406413223273</v>
      </c>
      <c r="O343" s="13">
        <f t="shared" si="506"/>
        <v>4.6013707679857088E-2</v>
      </c>
      <c r="P343" s="13">
        <f t="shared" si="507"/>
        <v>9.5508187550362125E-2</v>
      </c>
      <c r="Q343" s="13">
        <f t="shared" si="508"/>
        <v>0.10745005470751516</v>
      </c>
      <c r="R343" s="13">
        <f t="shared" si="509"/>
        <v>2.1223381211822597E-2</v>
      </c>
      <c r="S343" s="13">
        <f t="shared" si="510"/>
        <v>4.5718432113352227E-2</v>
      </c>
      <c r="T343" s="13">
        <f t="shared" si="511"/>
        <v>9.9120613716033007E-2</v>
      </c>
      <c r="U343" s="13">
        <f t="shared" si="512"/>
        <v>4.4052235202053168E-2</v>
      </c>
      <c r="V343" s="13">
        <f t="shared" si="513"/>
        <v>9.7265659207421071E-3</v>
      </c>
      <c r="W343" s="13">
        <f t="shared" si="514"/>
        <v>7.434277374257664E-2</v>
      </c>
      <c r="X343" s="13">
        <f t="shared" si="515"/>
        <v>6.8579782288384378E-2</v>
      </c>
      <c r="Y343" s="13">
        <f t="shared" si="516"/>
        <v>3.1631766626086015E-2</v>
      </c>
      <c r="Z343" s="13">
        <f t="shared" si="517"/>
        <v>6.5260539778892179E-3</v>
      </c>
      <c r="AA343" s="13">
        <f t="shared" si="518"/>
        <v>1.3545780566534996E-2</v>
      </c>
      <c r="AB343" s="13">
        <f t="shared" si="519"/>
        <v>1.4058125459764013E-2</v>
      </c>
      <c r="AC343" s="13">
        <f t="shared" si="520"/>
        <v>1.1639927297044791E-3</v>
      </c>
      <c r="AD343" s="13">
        <f t="shared" si="521"/>
        <v>3.8577328016148923E-2</v>
      </c>
      <c r="AE343" s="13">
        <f t="shared" si="522"/>
        <v>3.558684487312741E-2</v>
      </c>
      <c r="AF343" s="13">
        <f t="shared" si="523"/>
        <v>1.6414090777540302E-2</v>
      </c>
      <c r="AG343" s="13">
        <f t="shared" si="524"/>
        <v>5.047227929569029E-3</v>
      </c>
      <c r="AH343" s="13">
        <f t="shared" si="525"/>
        <v>1.5050398931697687E-3</v>
      </c>
      <c r="AI343" s="13">
        <f t="shared" si="526"/>
        <v>3.1239306640477556E-3</v>
      </c>
      <c r="AJ343" s="13">
        <f t="shared" si="527"/>
        <v>3.2420877473302448E-3</v>
      </c>
      <c r="AK343" s="13">
        <f t="shared" si="528"/>
        <v>2.2431426071344266E-3</v>
      </c>
      <c r="AL343" s="13">
        <f t="shared" si="529"/>
        <v>8.9149923512672568E-5</v>
      </c>
      <c r="AM343" s="13">
        <f t="shared" si="530"/>
        <v>1.6014578546866783E-2</v>
      </c>
      <c r="AN343" s="13">
        <f t="shared" si="531"/>
        <v>1.4773141421751448E-2</v>
      </c>
      <c r="AO343" s="13">
        <f t="shared" si="532"/>
        <v>6.8139697472640549E-3</v>
      </c>
      <c r="AP343" s="13">
        <f t="shared" si="533"/>
        <v>2.095252115133193E-3</v>
      </c>
      <c r="AQ343" s="13">
        <f t="shared" si="534"/>
        <v>4.8320746812819635E-4</v>
      </c>
      <c r="AR343" s="13">
        <f t="shared" si="535"/>
        <v>2.7767408454872842E-4</v>
      </c>
      <c r="AS343" s="13">
        <f t="shared" si="536"/>
        <v>5.763532191204948E-4</v>
      </c>
      <c r="AT343" s="13">
        <f t="shared" si="537"/>
        <v>5.981527475464912E-4</v>
      </c>
      <c r="AU343" s="13">
        <f t="shared" si="538"/>
        <v>4.1385120273223277E-4</v>
      </c>
      <c r="AV343" s="13">
        <f t="shared" si="539"/>
        <v>2.1475219169197698E-4</v>
      </c>
      <c r="AW343" s="13">
        <f t="shared" si="540"/>
        <v>4.7416466827056803E-6</v>
      </c>
      <c r="AX343" s="13">
        <f t="shared" si="541"/>
        <v>5.5401004342586369E-3</v>
      </c>
      <c r="AY343" s="13">
        <f t="shared" si="542"/>
        <v>5.1106363471564598E-3</v>
      </c>
      <c r="AZ343" s="13">
        <f t="shared" si="543"/>
        <v>2.3572319836808022E-3</v>
      </c>
      <c r="BA343" s="13">
        <f t="shared" si="544"/>
        <v>7.2483375812607898E-4</v>
      </c>
      <c r="BB343" s="13">
        <f t="shared" si="545"/>
        <v>1.6716130844028924E-4</v>
      </c>
      <c r="BC343" s="13">
        <f t="shared" si="546"/>
        <v>3.0840619908996107E-5</v>
      </c>
      <c r="BD343" s="13">
        <f t="shared" si="547"/>
        <v>4.2691502497644591E-5</v>
      </c>
      <c r="BE343" s="13">
        <f t="shared" si="548"/>
        <v>8.8612464262181282E-5</v>
      </c>
      <c r="BF343" s="13">
        <f t="shared" si="549"/>
        <v>9.196407204278633E-5</v>
      </c>
      <c r="BG343" s="13">
        <f t="shared" si="550"/>
        <v>6.3628298923934414E-5</v>
      </c>
      <c r="BH343" s="13">
        <f t="shared" si="551"/>
        <v>3.3017462695132411E-5</v>
      </c>
      <c r="BI343" s="13">
        <f t="shared" si="552"/>
        <v>1.3706515638618008E-5</v>
      </c>
      <c r="BJ343" s="14">
        <f t="shared" si="553"/>
        <v>0.63439550055992844</v>
      </c>
      <c r="BK343" s="14">
        <f t="shared" si="554"/>
        <v>0.2071973600155993</v>
      </c>
      <c r="BL343" s="14">
        <f t="shared" si="555"/>
        <v>0.15142183479341428</v>
      </c>
      <c r="BM343" s="14">
        <f t="shared" si="556"/>
        <v>0.57082506393379862</v>
      </c>
      <c r="BN343" s="14">
        <f t="shared" si="557"/>
        <v>0.42360979071255894</v>
      </c>
    </row>
    <row r="344" spans="1:66" x14ac:dyDescent="0.25">
      <c r="A344" t="s">
        <v>339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0.54730000000000001</v>
      </c>
      <c r="H344" s="10">
        <f>VLOOKUP(A344,away!$A$2:$E$405,3,FALSE)</f>
        <v>1.3068</v>
      </c>
      <c r="I344" s="10">
        <f>VLOOKUP(C344,away!$B$2:$E$405,3,FALSE)</f>
        <v>0.4783</v>
      </c>
      <c r="J344" s="10">
        <f>VLOOKUP(B344,home!$B$2:$E$405,4,FALSE)</f>
        <v>1.6053999999999999</v>
      </c>
      <c r="K344" s="12">
        <f t="shared" si="502"/>
        <v>0.27363997346399999</v>
      </c>
      <c r="L344" s="12">
        <f t="shared" si="503"/>
        <v>1.0034431331759999</v>
      </c>
      <c r="M344" s="13">
        <f t="shared" si="504"/>
        <v>0.27884948956737549</v>
      </c>
      <c r="N344" s="13">
        <f t="shared" si="505"/>
        <v>7.630436692566657E-2</v>
      </c>
      <c r="O344" s="13">
        <f t="shared" si="506"/>
        <v>0.27980960549601552</v>
      </c>
      <c r="P344" s="13">
        <f t="shared" si="507"/>
        <v>7.6567093022901989E-2</v>
      </c>
      <c r="Q344" s="13">
        <f t="shared" si="508"/>
        <v>1.0439962470363358E-2</v>
      </c>
      <c r="R344" s="13">
        <f t="shared" si="509"/>
        <v>0.14038651361583113</v>
      </c>
      <c r="S344" s="13">
        <f t="shared" si="510"/>
        <v>5.2559893000639927E-3</v>
      </c>
      <c r="T344" s="13">
        <f t="shared" si="511"/>
        <v>1.0475908651501258E-2</v>
      </c>
      <c r="U344" s="13">
        <f t="shared" si="512"/>
        <v>3.8415361860539503E-2</v>
      </c>
      <c r="V344" s="13">
        <f t="shared" si="513"/>
        <v>1.6035565051787201E-4</v>
      </c>
      <c r="W344" s="13">
        <f t="shared" si="514"/>
        <v>9.5226368445179544E-4</v>
      </c>
      <c r="X344" s="13">
        <f t="shared" si="515"/>
        <v>9.5554245513603117E-4</v>
      </c>
      <c r="Y344" s="13">
        <f t="shared" si="516"/>
        <v>4.7941625753219314E-4</v>
      </c>
      <c r="Z344" s="13">
        <f t="shared" si="517"/>
        <v>4.6956627692774928E-2</v>
      </c>
      <c r="AA344" s="13">
        <f t="shared" si="518"/>
        <v>1.2849210355809859E-2</v>
      </c>
      <c r="AB344" s="13">
        <f t="shared" si="519"/>
        <v>1.7580287903985815E-3</v>
      </c>
      <c r="AC344" s="13">
        <f t="shared" si="520"/>
        <v>2.7519249786414047E-6</v>
      </c>
      <c r="AD344" s="13">
        <f t="shared" si="521"/>
        <v>6.5144352336030006E-5</v>
      </c>
      <c r="AE344" s="13">
        <f t="shared" si="522"/>
        <v>6.5368653016787212E-5</v>
      </c>
      <c r="AF344" s="13">
        <f t="shared" si="523"/>
        <v>3.2796862997329864E-5</v>
      </c>
      <c r="AG344" s="13">
        <f t="shared" si="524"/>
        <v>1.0969928988128233E-5</v>
      </c>
      <c r="AH344" s="13">
        <f t="shared" si="525"/>
        <v>1.1779576403854247E-2</v>
      </c>
      <c r="AI344" s="13">
        <f t="shared" si="526"/>
        <v>3.2233629745678366E-3</v>
      </c>
      <c r="AJ344" s="13">
        <f t="shared" si="527"/>
        <v>4.410204794127914E-4</v>
      </c>
      <c r="AK344" s="13">
        <f t="shared" si="528"/>
        <v>4.0226944094532278E-5</v>
      </c>
      <c r="AL344" s="13">
        <f t="shared" si="529"/>
        <v>3.0225179347982736E-8</v>
      </c>
      <c r="AM344" s="13">
        <f t="shared" si="530"/>
        <v>3.5652197689121443E-6</v>
      </c>
      <c r="AN344" s="13">
        <f t="shared" si="531"/>
        <v>3.5774952953782159E-6</v>
      </c>
      <c r="AO344" s="13">
        <f t="shared" si="532"/>
        <v>1.7949065440583578E-6</v>
      </c>
      <c r="AP344" s="13">
        <f t="shared" si="533"/>
        <v>6.0036221544267493E-7</v>
      </c>
      <c r="AQ344" s="13">
        <f t="shared" si="534"/>
        <v>1.5060733562607058E-7</v>
      </c>
      <c r="AR344" s="13">
        <f t="shared" si="535"/>
        <v>2.364027010833917E-3</v>
      </c>
      <c r="AS344" s="13">
        <f t="shared" si="536"/>
        <v>6.4689228851277231E-4</v>
      </c>
      <c r="AT344" s="13">
        <f t="shared" si="537"/>
        <v>8.8507794331350612E-5</v>
      </c>
      <c r="AU344" s="13">
        <f t="shared" si="538"/>
        <v>8.0730901640626535E-6</v>
      </c>
      <c r="AV344" s="13">
        <f t="shared" si="539"/>
        <v>5.5228004456664569E-7</v>
      </c>
      <c r="AW344" s="13">
        <f t="shared" si="540"/>
        <v>2.3053596666882999E-10</v>
      </c>
      <c r="AX344" s="13">
        <f t="shared" si="541"/>
        <v>1.6259777382640794E-7</v>
      </c>
      <c r="AY344" s="13">
        <f t="shared" si="542"/>
        <v>1.6315761961581337E-7</v>
      </c>
      <c r="AZ344" s="13">
        <f t="shared" si="543"/>
        <v>8.185969651441485E-8</v>
      </c>
      <c r="BA344" s="13">
        <f t="shared" si="544"/>
        <v>2.7380516783753644E-8</v>
      </c>
      <c r="BB344" s="13">
        <f t="shared" si="545"/>
        <v>6.8686978873669509E-9</v>
      </c>
      <c r="BC344" s="13">
        <f t="shared" si="546"/>
        <v>1.3784695457877731E-9</v>
      </c>
      <c r="BD344" s="13">
        <f t="shared" si="547"/>
        <v>3.9536111177731299E-4</v>
      </c>
      <c r="BE344" s="13">
        <f t="shared" si="548"/>
        <v>1.0818660413544146E-4</v>
      </c>
      <c r="BF344" s="13">
        <f t="shared" si="549"/>
        <v>1.4802089742391236E-5</v>
      </c>
      <c r="BG344" s="13">
        <f t="shared" si="550"/>
        <v>1.3501478147732284E-6</v>
      </c>
      <c r="BH344" s="13">
        <f t="shared" si="551"/>
        <v>9.2363603051755918E-8</v>
      </c>
      <c r="BI344" s="13">
        <f t="shared" si="552"/>
        <v>5.0548747776243842E-9</v>
      </c>
      <c r="BJ344" s="14">
        <f t="shared" si="553"/>
        <v>9.9791872075923063E-2</v>
      </c>
      <c r="BK344" s="14">
        <f t="shared" si="554"/>
        <v>0.36083587284863694</v>
      </c>
      <c r="BL344" s="14">
        <f t="shared" si="555"/>
        <v>0.49233075675635846</v>
      </c>
      <c r="BM344" s="14">
        <f t="shared" si="556"/>
        <v>0.13755793534845562</v>
      </c>
      <c r="BN344" s="14">
        <f t="shared" si="557"/>
        <v>0.86235703109815409</v>
      </c>
    </row>
    <row r="345" spans="1:66" x14ac:dyDescent="0.25">
      <c r="A345" t="s">
        <v>340</v>
      </c>
      <c r="B345" t="s">
        <v>123</v>
      </c>
      <c r="C345" t="s">
        <v>117</v>
      </c>
      <c r="D345" s="11">
        <v>44418</v>
      </c>
      <c r="E345" s="10">
        <f>VLOOKUP(A345,home!$A$2:$E$405,3,FALSE)</f>
        <v>1.1721999999999999</v>
      </c>
      <c r="F345" s="10">
        <f>VLOOKUP(B345,home!$B$2:$E$405,3,FALSE)</f>
        <v>0.60940000000000005</v>
      </c>
      <c r="G345" s="10">
        <f>VLOOKUP(C345,away!$B$2:$E$405,4,FALSE)</f>
        <v>1.6178999999999999</v>
      </c>
      <c r="H345" s="10">
        <f>VLOOKUP(A345,away!$A$2:$E$405,3,FALSE)</f>
        <v>1.1721999999999999</v>
      </c>
      <c r="I345" s="10">
        <f>VLOOKUP(C345,away!$B$2:$E$405,3,FALSE)</f>
        <v>0.36559999999999998</v>
      </c>
      <c r="J345" s="10">
        <f>VLOOKUP(B345,home!$B$2:$E$405,4,FALSE)</f>
        <v>0.80889999999999995</v>
      </c>
      <c r="K345" s="12">
        <f t="shared" si="502"/>
        <v>1.1557285503719998</v>
      </c>
      <c r="L345" s="12">
        <f t="shared" si="503"/>
        <v>0.34665920724799992</v>
      </c>
      <c r="M345" s="13">
        <f t="shared" si="504"/>
        <v>0.22259801497795695</v>
      </c>
      <c r="N345" s="13">
        <f t="shared" si="505"/>
        <v>0.25726288116615892</v>
      </c>
      <c r="O345" s="13">
        <f t="shared" si="506"/>
        <v>7.7165651407236968E-2</v>
      </c>
      <c r="P345" s="13">
        <f t="shared" si="507"/>
        <v>8.9182546439397048E-2</v>
      </c>
      <c r="Q345" s="13">
        <f t="shared" si="508"/>
        <v>0.14866302835734446</v>
      </c>
      <c r="R345" s="13">
        <f t="shared" si="509"/>
        <v>1.3375091771804137E-2</v>
      </c>
      <c r="S345" s="13">
        <f t="shared" si="510"/>
        <v>8.9326117645330532E-3</v>
      </c>
      <c r="T345" s="13">
        <f t="shared" si="511"/>
        <v>5.1535407557443957E-2</v>
      </c>
      <c r="U345" s="13">
        <f t="shared" si="512"/>
        <v>1.5457975424519658E-2</v>
      </c>
      <c r="V345" s="13">
        <f t="shared" si="513"/>
        <v>3.976440888020902E-4</v>
      </c>
      <c r="W345" s="13">
        <f t="shared" si="514"/>
        <v>5.7271368752448398E-2</v>
      </c>
      <c r="X345" s="13">
        <f t="shared" si="515"/>
        <v>1.9853647289731633E-2</v>
      </c>
      <c r="Y345" s="13">
        <f t="shared" si="516"/>
        <v>3.4412248152198852E-3</v>
      </c>
      <c r="Z345" s="13">
        <f t="shared" si="517"/>
        <v>1.5455329034942899E-3</v>
      </c>
      <c r="AA345" s="13">
        <f t="shared" si="518"/>
        <v>1.7862165021076835E-3</v>
      </c>
      <c r="AB345" s="13">
        <f t="shared" si="519"/>
        <v>1.0321907043157287E-3</v>
      </c>
      <c r="AC345" s="13">
        <f t="shared" si="520"/>
        <v>9.957105979655715E-6</v>
      </c>
      <c r="AD345" s="13">
        <f t="shared" si="521"/>
        <v>1.6547538996521855E-2</v>
      </c>
      <c r="AE345" s="13">
        <f t="shared" si="522"/>
        <v>5.7363567504396303E-3</v>
      </c>
      <c r="AF345" s="13">
        <f t="shared" si="523"/>
        <v>9.9428044179955739E-4</v>
      </c>
      <c r="AG345" s="13">
        <f t="shared" si="524"/>
        <v>1.1489215657880859E-4</v>
      </c>
      <c r="AH345" s="13">
        <f t="shared" si="525"/>
        <v>1.339433027752575E-4</v>
      </c>
      <c r="AI345" s="13">
        <f t="shared" si="526"/>
        <v>1.5480209914848621E-4</v>
      </c>
      <c r="AJ345" s="13">
        <f t="shared" si="527"/>
        <v>8.9454602821711291E-5</v>
      </c>
      <c r="AK345" s="13">
        <f t="shared" si="528"/>
        <v>3.4461746147746461E-5</v>
      </c>
      <c r="AL345" s="13">
        <f t="shared" si="529"/>
        <v>1.5957016804854787E-7</v>
      </c>
      <c r="AM345" s="13">
        <f t="shared" si="530"/>
        <v>3.82489265133487E-3</v>
      </c>
      <c r="AN345" s="13">
        <f t="shared" si="531"/>
        <v>1.3259342543204464E-3</v>
      </c>
      <c r="AO345" s="13">
        <f t="shared" si="532"/>
        <v>2.2982365873284693E-4</v>
      </c>
      <c r="AP345" s="13">
        <f t="shared" si="533"/>
        <v>2.6556829114387868E-5</v>
      </c>
      <c r="AQ345" s="13">
        <f t="shared" si="534"/>
        <v>2.3015423319535751E-6</v>
      </c>
      <c r="AR345" s="13">
        <f t="shared" si="535"/>
        <v>9.2865358312499171E-6</v>
      </c>
      <c r="AS345" s="13">
        <f t="shared" si="536"/>
        <v>1.0732714594228102E-5</v>
      </c>
      <c r="AT345" s="13">
        <f t="shared" si="537"/>
        <v>6.2020523397718261E-6</v>
      </c>
      <c r="AU345" s="13">
        <f t="shared" si="538"/>
        <v>2.3892963199919205E-6</v>
      </c>
      <c r="AV345" s="13">
        <f t="shared" si="539"/>
        <v>6.9034449307835385E-7</v>
      </c>
      <c r="AW345" s="13">
        <f t="shared" si="540"/>
        <v>1.7758561478513474E-9</v>
      </c>
      <c r="AX345" s="13">
        <f t="shared" si="541"/>
        <v>7.3675627320929338E-4</v>
      </c>
      <c r="AY345" s="13">
        <f t="shared" si="542"/>
        <v>2.5540334560572445E-4</v>
      </c>
      <c r="AZ345" s="13">
        <f t="shared" si="543"/>
        <v>4.4268960658083691E-5</v>
      </c>
      <c r="BA345" s="13">
        <f t="shared" si="544"/>
        <v>5.1154142691413971E-6</v>
      </c>
      <c r="BB345" s="13">
        <f t="shared" si="545"/>
        <v>4.4332636382141584E-7</v>
      </c>
      <c r="BC345" s="13">
        <f t="shared" si="546"/>
        <v>3.0736633166894083E-8</v>
      </c>
      <c r="BD345" s="13">
        <f t="shared" si="547"/>
        <v>5.365438582235405E-7</v>
      </c>
      <c r="BE345" s="13">
        <f t="shared" si="548"/>
        <v>6.2009905547569229E-7</v>
      </c>
      <c r="BF345" s="13">
        <f t="shared" si="549"/>
        <v>3.5833309123598406E-7</v>
      </c>
      <c r="BG345" s="13">
        <f t="shared" si="550"/>
        <v>1.3804526136149379E-7</v>
      </c>
      <c r="BH345" s="13">
        <f t="shared" si="551"/>
        <v>3.9885712449760755E-8</v>
      </c>
      <c r="BI345" s="13">
        <f t="shared" si="552"/>
        <v>9.2194113260232891E-9</v>
      </c>
      <c r="BJ345" s="14">
        <f t="shared" si="553"/>
        <v>0.56787215327626073</v>
      </c>
      <c r="BK345" s="14">
        <f t="shared" si="554"/>
        <v>0.32137633729244253</v>
      </c>
      <c r="BL345" s="14">
        <f t="shared" si="555"/>
        <v>0.10926079063084579</v>
      </c>
      <c r="BM345" s="14">
        <f t="shared" si="556"/>
        <v>0.19155219841339541</v>
      </c>
      <c r="BN345" s="14">
        <f t="shared" si="557"/>
        <v>0.80824721411989853</v>
      </c>
    </row>
    <row r="346" spans="1:66" s="15" customFormat="1" x14ac:dyDescent="0.25">
      <c r="A346" s="15" t="s">
        <v>345</v>
      </c>
      <c r="B346" s="15" t="s">
        <v>209</v>
      </c>
      <c r="C346" s="15" t="s">
        <v>199</v>
      </c>
      <c r="D346" s="23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0.99450000000000005</v>
      </c>
      <c r="H346" s="15">
        <f>VLOOKUP(A346,away!$A$2:$E$405,3,FALSE)</f>
        <v>1.3976999999999999</v>
      </c>
      <c r="I346" s="15">
        <f>VLOOKUP(C346,away!$B$2:$E$405,3,FALSE)</f>
        <v>0.56479999999999997</v>
      </c>
      <c r="J346" s="15">
        <f>VLOOKUP(B346,home!$B$2:$E$405,4,FALSE)</f>
        <v>0.98970000000000002</v>
      </c>
      <c r="K346" s="19">
        <f t="shared" si="502"/>
        <v>1.183873774005</v>
      </c>
      <c r="L346" s="19">
        <f t="shared" si="503"/>
        <v>0.78128992411199993</v>
      </c>
      <c r="M346" s="20">
        <f t="shared" si="504"/>
        <v>0.14013294523887124</v>
      </c>
      <c r="N346" s="20">
        <f t="shared" si="505"/>
        <v>0.16589971874237849</v>
      </c>
      <c r="O346" s="20">
        <f t="shared" si="506"/>
        <v>0.10948445815126874</v>
      </c>
      <c r="P346" s="20">
        <f t="shared" si="507"/>
        <v>0.12961577866643503</v>
      </c>
      <c r="Q346" s="20">
        <f t="shared" si="508"/>
        <v>9.8202163066953854E-2</v>
      </c>
      <c r="R346" s="20">
        <f t="shared" si="509"/>
        <v>4.2769552000224087E-2</v>
      </c>
      <c r="S346" s="20">
        <f t="shared" si="510"/>
        <v>2.9971984908096546E-2</v>
      </c>
      <c r="T346" s="20">
        <f t="shared" si="511"/>
        <v>7.6724360530214614E-2</v>
      </c>
      <c r="U346" s="20">
        <f t="shared" si="512"/>
        <v>5.0633750939008397E-2</v>
      </c>
      <c r="V346" s="20">
        <f t="shared" si="513"/>
        <v>3.0802830011168272E-3</v>
      </c>
      <c r="W346" s="20">
        <f t="shared" si="514"/>
        <v>3.8752988468509685E-2</v>
      </c>
      <c r="X346" s="20">
        <f t="shared" si="515"/>
        <v>3.0277319419675142E-2</v>
      </c>
      <c r="Y346" s="20">
        <f t="shared" si="516"/>
        <v>1.1827682295856385E-2</v>
      </c>
      <c r="Z346" s="20">
        <f t="shared" si="517"/>
        <v>1.1138473345519774E-2</v>
      </c>
      <c r="AA346" s="20">
        <f t="shared" si="518"/>
        <v>1.3186546476214594E-2</v>
      </c>
      <c r="AB346" s="20">
        <f t="shared" si="519"/>
        <v>7.8056032714442546E-3</v>
      </c>
      <c r="AC346" s="20">
        <f t="shared" si="520"/>
        <v>1.7806897542106009E-4</v>
      </c>
      <c r="AD346" s="20">
        <f t="shared" si="521"/>
        <v>1.1469661678046712E-2</v>
      </c>
      <c r="AE346" s="20">
        <f t="shared" si="522"/>
        <v>8.9611311020314291E-3</v>
      </c>
      <c r="AF346" s="20">
        <f t="shared" si="523"/>
        <v>3.5006207193319081E-3</v>
      </c>
      <c r="AG346" s="20">
        <f t="shared" si="524"/>
        <v>9.1166656538390733E-4</v>
      </c>
      <c r="AH346" s="20">
        <f t="shared" si="525"/>
        <v>2.1755942487111692E-3</v>
      </c>
      <c r="AI346" s="20">
        <f t="shared" si="526"/>
        <v>2.5756289739252646E-3</v>
      </c>
      <c r="AJ346" s="20">
        <f t="shared" si="527"/>
        <v>1.5246097968987648E-3</v>
      </c>
      <c r="AK346" s="20">
        <f t="shared" si="528"/>
        <v>6.0164851804651225E-4</v>
      </c>
      <c r="AL346" s="20">
        <f t="shared" si="529"/>
        <v>6.5881863443865404E-6</v>
      </c>
      <c r="AM346" s="20">
        <f t="shared" si="530"/>
        <v>2.715726331469933E-3</v>
      </c>
      <c r="AN346" s="20">
        <f t="shared" si="531"/>
        <v>2.1217696194231039E-3</v>
      </c>
      <c r="AO346" s="20">
        <f t="shared" si="532"/>
        <v>8.2885861247111172E-4</v>
      </c>
      <c r="AP346" s="20">
        <f t="shared" si="533"/>
        <v>2.158596274790442E-4</v>
      </c>
      <c r="AQ346" s="20">
        <f t="shared" si="534"/>
        <v>4.2162237992986748E-5</v>
      </c>
      <c r="AR346" s="20">
        <f t="shared" si="535"/>
        <v>3.3995397309481061E-4</v>
      </c>
      <c r="AS346" s="20">
        <f t="shared" si="536"/>
        <v>4.0246259311574773E-4</v>
      </c>
      <c r="AT346" s="20">
        <f t="shared" si="537"/>
        <v>2.3823245450388955E-4</v>
      </c>
      <c r="AU346" s="20">
        <f t="shared" si="538"/>
        <v>9.4012385001331373E-5</v>
      </c>
      <c r="AV346" s="20">
        <f t="shared" si="539"/>
        <v>2.7824699258684332E-5</v>
      </c>
      <c r="AW346" s="20">
        <f t="shared" si="540"/>
        <v>1.6927039089194466E-7</v>
      </c>
      <c r="AX346" s="20">
        <f t="shared" si="541"/>
        <v>5.3584619686701074E-4</v>
      </c>
      <c r="AY346" s="20">
        <f t="shared" si="542"/>
        <v>4.1865123448593059E-4</v>
      </c>
      <c r="AZ346" s="20">
        <f t="shared" si="543"/>
        <v>1.6354399561045388E-4</v>
      </c>
      <c r="BA346" s="20">
        <f t="shared" si="544"/>
        <v>4.2591758639821596E-5</v>
      </c>
      <c r="BB346" s="20">
        <f t="shared" si="545"/>
        <v>8.3191279688757062E-6</v>
      </c>
      <c r="BC346" s="20">
        <f t="shared" si="546"/>
        <v>1.2999301718961836E-6</v>
      </c>
      <c r="BD346" s="20">
        <f t="shared" si="547"/>
        <v>4.4267102306802896E-5</v>
      </c>
      <c r="BE346" s="20">
        <f t="shared" si="548"/>
        <v>5.2406661472220198E-5</v>
      </c>
      <c r="BF346" s="20">
        <f t="shared" si="549"/>
        <v>3.1021436050059884E-5</v>
      </c>
      <c r="BG346" s="20">
        <f t="shared" si="550"/>
        <v>1.2241821523879715E-5</v>
      </c>
      <c r="BH346" s="20">
        <f t="shared" si="551"/>
        <v>3.6231928620427824E-6</v>
      </c>
      <c r="BI346" s="20">
        <f t="shared" si="552"/>
        <v>8.5788060150691217E-7</v>
      </c>
      <c r="BJ346" s="21">
        <f t="shared" si="553"/>
        <v>0.45362194126096228</v>
      </c>
      <c r="BK346" s="21">
        <f t="shared" si="554"/>
        <v>0.30340430021077103</v>
      </c>
      <c r="BL346" s="21">
        <f t="shared" si="555"/>
        <v>0.2320042965755327</v>
      </c>
      <c r="BM346" s="21">
        <f t="shared" si="556"/>
        <v>0.31364591356255939</v>
      </c>
      <c r="BN346" s="21">
        <f t="shared" si="557"/>
        <v>0.68610461586613147</v>
      </c>
    </row>
    <row r="347" spans="1:66" x14ac:dyDescent="0.25">
      <c r="A347" t="s">
        <v>341</v>
      </c>
      <c r="B347" t="s">
        <v>143</v>
      </c>
      <c r="C347" t="s">
        <v>133</v>
      </c>
      <c r="D347" s="11">
        <v>44508</v>
      </c>
      <c r="E347" s="10">
        <f>VLOOKUP(A347,home!$A$2:$E$405,3,FALSE)</f>
        <v>1.3889</v>
      </c>
      <c r="F347" s="10">
        <f>VLOOKUP(B347,home!$B$2:$E$405,3,FALSE)</f>
        <v>0.82289999999999996</v>
      </c>
      <c r="G347" s="10">
        <f>VLOOKUP(C347,away!$B$2:$E$405,4,FALSE)</f>
        <v>1.6120000000000001</v>
      </c>
      <c r="H347" s="10">
        <f>VLOOKUP(A347,away!$A$2:$E$405,3,FALSE)</f>
        <v>1.3889</v>
      </c>
      <c r="I347" s="10">
        <f>VLOOKUP(C347,away!$B$2:$E$405,3,FALSE)</f>
        <v>1.1314</v>
      </c>
      <c r="J347" s="10">
        <f>VLOOKUP(B347,home!$B$2:$E$405,4,FALSE)</f>
        <v>0.69089999999999996</v>
      </c>
      <c r="K347" s="12">
        <f t="shared" ref="K347:K352" si="558">E347*F347*G347</f>
        <v>1.84239640572</v>
      </c>
      <c r="L347" s="12">
        <f t="shared" ref="L347:L352" si="559">H347*I347*J347</f>
        <v>1.0856812687139998</v>
      </c>
      <c r="M347" s="13">
        <f t="shared" ref="M347:M352" si="560">_xlfn.POISSON.DIST(0,K347,FALSE) * _xlfn.POISSON.DIST(0,L347,FALSE)</f>
        <v>5.3499783360009066E-2</v>
      </c>
      <c r="N347" s="13">
        <f t="shared" ref="N347:N352" si="561">_xlfn.POISSON.DIST(1,K347,FALSE) * _xlfn.POISSON.DIST(0,L347,FALSE)</f>
        <v>9.8567808569279367E-2</v>
      </c>
      <c r="O347" s="13">
        <f t="shared" ref="O347:O352" si="562">_xlfn.POISSON.DIST(0,K347,FALSE) * _xlfn.POISSON.DIST(1,L347,FALSE)</f>
        <v>5.8083712674218774E-2</v>
      </c>
      <c r="P347" s="13">
        <f t="shared" ref="P347:P352" si="563">_xlfn.POISSON.DIST(1,K347,FALSE) * _xlfn.POISSON.DIST(1,L347,FALSE)</f>
        <v>0.10701322346185388</v>
      </c>
      <c r="Q347" s="13">
        <f t="shared" ref="Q347:Q352" si="564">_xlfn.POISSON.DIST(2,K347,FALSE) * _xlfn.POISSON.DIST(0,L347,FALSE)</f>
        <v>9.0800488113868677E-2</v>
      </c>
      <c r="R347" s="13">
        <f t="shared" ref="R347:R352" si="565">_xlfn.POISSON.DIST(0,K347,FALSE) * _xlfn.POISSON.DIST(2,L347,FALSE)</f>
        <v>3.1530199433882633E-2</v>
      </c>
      <c r="S347" s="13">
        <f t="shared" ref="S347:S352" si="566">_xlfn.POISSON.DIST(2,K347,FALSE) * _xlfn.POISSON.DIST(2,L347,FALSE)</f>
        <v>5.3513440973374515E-2</v>
      </c>
      <c r="T347" s="13">
        <f t="shared" ref="T347:T352" si="567">_xlfn.POISSON.DIST(2,K347,FALSE) * _xlfn.POISSON.DIST(1,L347,FALSE)</f>
        <v>9.8580389135315402E-2</v>
      </c>
      <c r="U347" s="13">
        <f t="shared" ref="U347:U352" si="568">_xlfn.POISSON.DIST(1,K347,FALSE) * _xlfn.POISSON.DIST(2,L347,FALSE)</f>
        <v>5.8091126108620141E-2</v>
      </c>
      <c r="V347" s="13">
        <f t="shared" ref="V347:V352" si="569">_xlfn.POISSON.DIST(3,K347,FALSE) * _xlfn.POISSON.DIST(3,L347,FALSE)</f>
        <v>1.1893393574991782E-2</v>
      </c>
      <c r="W347" s="13">
        <f t="shared" ref="W347:W352" si="570">_xlfn.POISSON.DIST(3,K347,FALSE) * _xlfn.POISSON.DIST(0,L347,FALSE)</f>
        <v>5.5763497646204419E-2</v>
      </c>
      <c r="X347" s="13">
        <f t="shared" ref="X347:X352" si="571">_xlfn.POISSON.DIST(3,K347,FALSE) * _xlfn.POISSON.DIST(1,L347,FALSE)</f>
        <v>6.0541384872461357E-2</v>
      </c>
      <c r="Y347" s="13">
        <f t="shared" ref="Y347:Y352" si="572">_xlfn.POISSON.DIST(3,K347,FALSE) * _xlfn.POISSON.DIST(2,L347,FALSE)</f>
        <v>3.2864323769018197E-2</v>
      </c>
      <c r="Z347" s="13">
        <f t="shared" ref="Z347:Z352" si="573">_xlfn.POISSON.DIST(0,K347,FALSE) * _xlfn.POISSON.DIST(3,L347,FALSE)</f>
        <v>1.1410582308061048E-2</v>
      </c>
      <c r="AA347" s="13">
        <f t="shared" ref="AA347:AA352" si="574">_xlfn.POISSON.DIST(1,K347,FALSE) * _xlfn.POISSON.DIST(3,L347,FALSE)</f>
        <v>2.1022815831543896E-2</v>
      </c>
      <c r="AB347" s="13">
        <f t="shared" ref="AB347:AB352" si="575">_xlfn.POISSON.DIST(2,K347,FALSE) * _xlfn.POISSON.DIST(3,L347,FALSE)</f>
        <v>1.9366180163074998E-2</v>
      </c>
      <c r="AC347" s="13">
        <f t="shared" ref="AC347:AC352" si="576">_xlfn.POISSON.DIST(4,K347,FALSE) * _xlfn.POISSON.DIST(4,L347,FALSE)</f>
        <v>1.4868639464806579E-3</v>
      </c>
      <c r="AD347" s="13">
        <f t="shared" ref="AD347:AD352" si="577">_xlfn.POISSON.DIST(4,K347,FALSE) * _xlfn.POISSON.DIST(0,L347,FALSE)</f>
        <v>2.5684616908435681E-2</v>
      </c>
      <c r="AE347" s="13">
        <f t="shared" ref="AE347:AE352" si="578">_xlfn.POISSON.DIST(4,K347,FALSE) * _xlfn.POISSON.DIST(1,L347,FALSE)</f>
        <v>2.7885307471583503E-2</v>
      </c>
      <c r="AF347" s="13">
        <f t="shared" ref="AF347:AF352" si="579">_xlfn.POISSON.DIST(4,K347,FALSE) * _xlfn.POISSON.DIST(2,L347,FALSE)</f>
        <v>1.5137277997114378E-2</v>
      </c>
      <c r="AG347" s="13">
        <f t="shared" ref="AG347:AG352" si="580">_xlfn.POISSON.DIST(4,K347,FALSE) * _xlfn.POISSON.DIST(3,L347,FALSE)</f>
        <v>5.4780863935945511E-3</v>
      </c>
      <c r="AH347" s="13">
        <f t="shared" ref="AH347:AH352" si="581">_xlfn.POISSON.DIST(0,K347,FALSE) * _xlfn.POISSON.DIST(4,L347,FALSE)</f>
        <v>3.0970638692453091E-3</v>
      </c>
      <c r="AI347" s="13">
        <f t="shared" ref="AI347:AI352" si="582">_xlfn.POISSON.DIST(1,K347,FALSE) * _xlfn.POISSON.DIST(4,L347,FALSE)</f>
        <v>5.7060193409828337E-3</v>
      </c>
      <c r="AJ347" s="13">
        <f t="shared" ref="AJ347:AJ352" si="583">_xlfn.POISSON.DIST(2,K347,FALSE) * _xlfn.POISSON.DIST(4,L347,FALSE)</f>
        <v>5.2563747623977884E-3</v>
      </c>
      <c r="AK347" s="13">
        <f t="shared" ref="AK347:AK352" si="584">_xlfn.POISSON.DIST(3,K347,FALSE) * _xlfn.POISSON.DIST(4,L347,FALSE)</f>
        <v>3.2281086564530021E-3</v>
      </c>
      <c r="AL347" s="13">
        <f t="shared" ref="AL347:AL352" si="585">_xlfn.POISSON.DIST(5,K347,FALSE) * _xlfn.POISSON.DIST(5,L347,FALSE)</f>
        <v>1.1896429762446166E-4</v>
      </c>
      <c r="AM347" s="13">
        <f t="shared" ref="AM347:AM352" si="586">_xlfn.POISSON.DIST(5,K347,FALSE) * _xlfn.POISSON.DIST(0,L347,FALSE)</f>
        <v>9.4642491748793984E-3</v>
      </c>
      <c r="AN347" s="13">
        <f t="shared" ref="AN347:AN352" si="587">_xlfn.POISSON.DIST(5,K347,FALSE) * _xlfn.POISSON.DIST(1,L347,FALSE)</f>
        <v>1.027515805160849E-2</v>
      </c>
      <c r="AO347" s="13">
        <f t="shared" ref="AO347:AO352" si="588">_xlfn.POISSON.DIST(5,K347,FALSE) * _xlfn.POISSON.DIST(2,L347,FALSE)</f>
        <v>5.5777733148535879E-3</v>
      </c>
      <c r="AP347" s="13">
        <f t="shared" ref="AP347:AP352" si="589">_xlfn.POISSON.DIST(5,K347,FALSE) * _xlfn.POISSON.DIST(3,L347,FALSE)</f>
        <v>2.0185613363564456E-3</v>
      </c>
      <c r="AQ347" s="13">
        <f t="shared" ref="AQ347:AQ352" si="590">_xlfn.POISSON.DIST(5,K347,FALSE) * _xlfn.POISSON.DIST(4,L347,FALSE)</f>
        <v>5.4787855815812314E-4</v>
      </c>
      <c r="AR347" s="13">
        <f t="shared" ref="AR347:AR352" si="591">_xlfn.POISSON.DIST(0,K347,FALSE) * _xlfn.POISSON.DIST(5,L347,FALSE)</f>
        <v>6.7248484617010761E-4</v>
      </c>
      <c r="AS347" s="13">
        <f t="shared" ref="AS347:AS352" si="592">_xlfn.POISSON.DIST(1,K347,FALSE) * _xlfn.POISSON.DIST(5,L347,FALSE)</f>
        <v>1.2389836634849733E-3</v>
      </c>
      <c r="AT347" s="13">
        <f t="shared" ref="AT347:AT352" si="593">_xlfn.POISSON.DIST(2,K347,FALSE) * _xlfn.POISSON.DIST(5,L347,FALSE)</f>
        <v>1.1413495241752566E-3</v>
      </c>
      <c r="AU347" s="13">
        <f t="shared" ref="AU347:AU352" si="594">_xlfn.POISSON.DIST(3,K347,FALSE) * _xlfn.POISSON.DIST(5,L347,FALSE)</f>
        <v>7.0093942033690854E-4</v>
      </c>
      <c r="AV347" s="13">
        <f t="shared" ref="AV347:AV352" si="595">_xlfn.POISSON.DIST(4,K347,FALSE) * _xlfn.POISSON.DIST(5,L347,FALSE)</f>
        <v>3.228520671640452E-4</v>
      </c>
      <c r="AW347" s="13">
        <f t="shared" ref="AW347:AW352" si="596">_xlfn.POISSON.DIST(6,K347,FALSE) * _xlfn.POISSON.DIST(6,L347,FALSE)</f>
        <v>6.6099711926773527E-6</v>
      </c>
      <c r="AX347" s="13">
        <f t="shared" ref="AX347:AX352" si="597">_xlfn.POISSON.DIST(6,K347,FALSE) * _xlfn.POISSON.DIST(0,L347,FALSE)</f>
        <v>2.9061497771060477E-3</v>
      </c>
      <c r="AY347" s="13">
        <f t="shared" ref="AY347:AY352" si="598">_xlfn.POISSON.DIST(6,K347,FALSE) * _xlfn.POISSON.DIST(1,L347,FALSE)</f>
        <v>3.1551523770814017E-3</v>
      </c>
      <c r="AZ347" s="13">
        <f t="shared" ref="AZ347:AZ352" si="599">_xlfn.POISSON.DIST(6,K347,FALSE) * _xlfn.POISSON.DIST(2,L347,FALSE)</f>
        <v>1.7127449178678642E-3</v>
      </c>
      <c r="BA347" s="13">
        <f t="shared" ref="BA347:BA352" si="600">_xlfn.POISSON.DIST(6,K347,FALSE) * _xlfn.POISSON.DIST(3,L347,FALSE)</f>
        <v>6.1983169180474613E-4</v>
      </c>
      <c r="BB347" s="13">
        <f t="shared" ref="BB347:BB352" si="601">_xlfn.POISSON.DIST(6,K347,FALSE) * _xlfn.POISSON.DIST(4,L347,FALSE)</f>
        <v>1.6823491438693039E-4</v>
      </c>
      <c r="BC347" s="13">
        <f t="shared" ref="BC347:BC352" si="602">_xlfn.POISSON.DIST(6,K347,FALSE) * _xlfn.POISSON.DIST(5,L347,FALSE)</f>
        <v>3.6529899058718765E-5</v>
      </c>
      <c r="BD347" s="13">
        <f t="shared" ref="BD347:BD352" si="603">_xlfn.POISSON.DIST(0,K347,FALSE) * _xlfn.POISSON.DIST(6,L347,FALSE)</f>
        <v>1.2168403349681683E-4</v>
      </c>
      <c r="BE347" s="13">
        <f t="shared" ref="BE347:BE352" si="604">_xlfn.POISSON.DIST(1,K347,FALSE) * _xlfn.POISSON.DIST(6,L347,FALSE)</f>
        <v>2.2419022594804742E-4</v>
      </c>
      <c r="BF347" s="13">
        <f t="shared" ref="BF347:BF352" si="605">_xlfn.POISSON.DIST(2,K347,FALSE) * _xlfn.POISSON.DIST(6,L347,FALSE)</f>
        <v>2.0652363324211867E-4</v>
      </c>
      <c r="BG347" s="13">
        <f t="shared" ref="BG347:BG352" si="606">_xlfn.POISSON.DIST(3,K347,FALSE) * _xlfn.POISSON.DIST(6,L347,FALSE)</f>
        <v>1.2683279986050501E-4</v>
      </c>
      <c r="BH347" s="13">
        <f t="shared" ref="BH347:BH352" si="607">_xlfn.POISSON.DIST(4,K347,FALSE) * _xlfn.POISSON.DIST(6,L347,FALSE)</f>
        <v>5.8419073647599647E-5</v>
      </c>
      <c r="BI347" s="13">
        <f t="shared" ref="BI347:BI352" si="608">_xlfn.POISSON.DIST(5,K347,FALSE) * _xlfn.POISSON.DIST(6,L347,FALSE)</f>
        <v>2.152621826276589E-5</v>
      </c>
      <c r="BJ347" s="14">
        <f t="shared" ref="BJ347:BJ352" si="609">SUM(N347,Q347,T347,W347,X347,Y347,AD347,AE347,AF347,AG347,AM347,AN347,AO347,AP347,AQ347,AX347,AY347,AZ347,BA347,BB347,BC347)</f>
        <v>0.54778544489003722</v>
      </c>
      <c r="BK347" s="14">
        <f t="shared" ref="BK347:BK352" si="610">SUM(M347,P347,S347,V347,AC347,AL347,AY347)</f>
        <v>0.23068082199141574</v>
      </c>
      <c r="BL347" s="14">
        <f t="shared" ref="BL347:BL352" si="611">SUM(O347,R347,U347,AA347,AB347,AH347,AI347,AJ347,AK347,AR347,AS347,AT347,AU347,AV347,BD347,BE347,BF347,BG347,BH347,BI347)</f>
        <v>0.21021738634620848</v>
      </c>
      <c r="BM347" s="14">
        <f t="shared" ref="BM347:BM352" si="612">SUM(S347:BI347)</f>
        <v>0.55745047751672139</v>
      </c>
      <c r="BN347" s="14">
        <f t="shared" ref="BN347:BN352" si="613">SUM(M347:R347)</f>
        <v>0.43949521561311239</v>
      </c>
    </row>
    <row r="348" spans="1:66" x14ac:dyDescent="0.25">
      <c r="A348" t="s">
        <v>341</v>
      </c>
      <c r="B348" t="s">
        <v>140</v>
      </c>
      <c r="C348" t="s">
        <v>131</v>
      </c>
      <c r="D348" s="11">
        <v>44508</v>
      </c>
      <c r="E348" s="10">
        <f>VLOOKUP(A348,home!$A$2:$E$405,3,FALSE)</f>
        <v>1.3889</v>
      </c>
      <c r="F348" s="10">
        <f>VLOOKUP(B348,home!$B$2:$E$405,3,FALSE)</f>
        <v>1.44</v>
      </c>
      <c r="G348" s="10">
        <f>VLOOKUP(C348,away!$B$2:$E$405,4,FALSE)</f>
        <v>0.92110000000000003</v>
      </c>
      <c r="H348" s="10">
        <f>VLOOKUP(A348,away!$A$2:$E$405,3,FALSE)</f>
        <v>1.3889</v>
      </c>
      <c r="I348" s="10">
        <f>VLOOKUP(C348,away!$B$2:$E$405,3,FALSE)</f>
        <v>0.51429999999999998</v>
      </c>
      <c r="J348" s="10">
        <f>VLOOKUP(B348,home!$B$2:$E$405,4,FALSE)</f>
        <v>0.46060000000000001</v>
      </c>
      <c r="K348" s="12">
        <f t="shared" si="558"/>
        <v>1.8422147376</v>
      </c>
      <c r="L348" s="12">
        <f t="shared" si="559"/>
        <v>0.32901177096199996</v>
      </c>
      <c r="M348" s="13">
        <f t="shared" si="560"/>
        <v>0.11403766293102853</v>
      </c>
      <c r="N348" s="13">
        <f t="shared" si="561"/>
        <v>0.21008186329300194</v>
      </c>
      <c r="O348" s="13">
        <f t="shared" si="562"/>
        <v>3.7519733437305303E-2</v>
      </c>
      <c r="P348" s="13">
        <f t="shared" si="563"/>
        <v>6.9119405889027333E-2</v>
      </c>
      <c r="Q348" s="13">
        <f t="shared" si="564"/>
        <v>0.1935079523304184</v>
      </c>
      <c r="R348" s="13">
        <f t="shared" si="565"/>
        <v>6.1722169721149913E-3</v>
      </c>
      <c r="S348" s="13">
        <f t="shared" si="566"/>
        <v>1.0473496535398131E-2</v>
      </c>
      <c r="T348" s="13">
        <f t="shared" si="567"/>
        <v>6.3666394091461215E-2</v>
      </c>
      <c r="U348" s="13">
        <f t="shared" si="568"/>
        <v>1.1370549069695084E-2</v>
      </c>
      <c r="V348" s="13">
        <f t="shared" si="569"/>
        <v>7.0534383066578289E-4</v>
      </c>
      <c r="W348" s="13">
        <f t="shared" si="570"/>
        <v>0.11882773387529834</v>
      </c>
      <c r="X348" s="13">
        <f t="shared" si="571"/>
        <v>3.9095723161713135E-2</v>
      </c>
      <c r="Y348" s="13">
        <f t="shared" si="572"/>
        <v>6.4314765572376581E-3</v>
      </c>
      <c r="Z348" s="13">
        <f t="shared" si="573"/>
        <v>6.7691067891908878E-4</v>
      </c>
      <c r="AA348" s="13">
        <f t="shared" si="574"/>
        <v>1.2470148287435669E-3</v>
      </c>
      <c r="AB348" s="13">
        <f t="shared" si="575"/>
        <v>1.14863454775857E-3</v>
      </c>
      <c r="AC348" s="13">
        <f t="shared" si="576"/>
        <v>2.6719761518940042E-5</v>
      </c>
      <c r="AD348" s="13">
        <f t="shared" si="577"/>
        <v>5.472655064517136E-2</v>
      </c>
      <c r="AE348" s="13">
        <f t="shared" si="578"/>
        <v>1.8005679346409408E-2</v>
      </c>
      <c r="AF348" s="13">
        <f t="shared" si="579"/>
        <v>2.9620402245680321E-3</v>
      </c>
      <c r="AG348" s="13">
        <f t="shared" si="580"/>
        <v>3.2484869998193611E-4</v>
      </c>
      <c r="AH348" s="13">
        <f t="shared" si="581"/>
        <v>5.5677895313564764E-5</v>
      </c>
      <c r="AI348" s="13">
        <f t="shared" si="582"/>
        <v>1.0257063930519896E-4</v>
      </c>
      <c r="AJ348" s="13">
        <f t="shared" si="583"/>
        <v>9.4478571686545717E-5</v>
      </c>
      <c r="AK348" s="13">
        <f t="shared" si="584"/>
        <v>5.8016605716117537E-5</v>
      </c>
      <c r="AL348" s="13">
        <f t="shared" si="585"/>
        <v>6.4780494240841557E-7</v>
      </c>
      <c r="AM348" s="13">
        <f t="shared" si="586"/>
        <v>2.0163611627309494E-2</v>
      </c>
      <c r="AN348" s="13">
        <f t="shared" si="587"/>
        <v>6.6340655704910691E-3</v>
      </c>
      <c r="AO348" s="13">
        <f t="shared" si="588"/>
        <v>1.0913428310126484E-3</v>
      </c>
      <c r="AP348" s="13">
        <f t="shared" si="589"/>
        <v>1.1968821251938471E-4</v>
      </c>
      <c r="AQ348" s="13">
        <f t="shared" si="590"/>
        <v>9.8447076910697413E-6</v>
      </c>
      <c r="AR348" s="13">
        <f t="shared" si="591"/>
        <v>3.6637365881105572E-6</v>
      </c>
      <c r="AS348" s="13">
        <f t="shared" si="592"/>
        <v>6.7493895373016087E-6</v>
      </c>
      <c r="AT348" s="13">
        <f t="shared" si="593"/>
        <v>6.216912437710137E-6</v>
      </c>
      <c r="AU348" s="13">
        <f t="shared" si="594"/>
        <v>3.8176292383727852E-6</v>
      </c>
      <c r="AV348" s="13">
        <f t="shared" si="595"/>
        <v>1.7582232114057529E-6</v>
      </c>
      <c r="AW348" s="13">
        <f t="shared" si="596"/>
        <v>1.0906701932307685E-8</v>
      </c>
      <c r="AX348" s="13">
        <f t="shared" si="597"/>
        <v>6.1909504171787123E-3</v>
      </c>
      <c r="AY348" s="13">
        <f t="shared" si="598"/>
        <v>2.0368955606939001E-3</v>
      </c>
      <c r="AZ348" s="13">
        <f t="shared" si="599"/>
        <v>3.3508130784426791E-4</v>
      </c>
      <c r="BA348" s="13">
        <f t="shared" si="600"/>
        <v>3.6748564836701894E-5</v>
      </c>
      <c r="BB348" s="13">
        <f t="shared" si="601"/>
        <v>3.0226775993087914E-6</v>
      </c>
      <c r="BC348" s="13">
        <f t="shared" si="602"/>
        <v>1.9889930199915045E-7</v>
      </c>
      <c r="BD348" s="13">
        <f t="shared" si="603"/>
        <v>2.0090207719875487E-7</v>
      </c>
      <c r="BE348" s="13">
        <f t="shared" si="604"/>
        <v>3.7010476742999907E-7</v>
      </c>
      <c r="BF348" s="13">
        <f t="shared" si="605"/>
        <v>3.4090622850778257E-7</v>
      </c>
      <c r="BG348" s="13">
        <f t="shared" si="606"/>
        <v>2.0934082609889009E-7</v>
      </c>
      <c r="BH348" s="13">
        <f t="shared" si="607"/>
        <v>9.6412688755183551E-8</v>
      </c>
      <c r="BI348" s="13">
        <f t="shared" si="608"/>
        <v>3.5522575223288182E-8</v>
      </c>
      <c r="BJ348" s="14">
        <f t="shared" si="609"/>
        <v>0.74425171260174017</v>
      </c>
      <c r="BK348" s="14">
        <f t="shared" si="610"/>
        <v>0.19640017231327503</v>
      </c>
      <c r="BL348" s="14">
        <f t="shared" si="611"/>
        <v>5.7792351647815057E-2</v>
      </c>
      <c r="BM348" s="14">
        <f t="shared" si="612"/>
        <v>0.3666454277348607</v>
      </c>
      <c r="BN348" s="14">
        <f t="shared" si="613"/>
        <v>0.63043883485289642</v>
      </c>
    </row>
    <row r="349" spans="1:66" x14ac:dyDescent="0.25">
      <c r="A349" t="s">
        <v>341</v>
      </c>
      <c r="B349" t="s">
        <v>138</v>
      </c>
      <c r="C349" t="s">
        <v>135</v>
      </c>
      <c r="D349" s="11">
        <v>44508</v>
      </c>
      <c r="E349" s="10">
        <f>VLOOKUP(A349,home!$A$2:$E$405,3,FALSE)</f>
        <v>1.3889</v>
      </c>
      <c r="F349" s="10">
        <f>VLOOKUP(B349,home!$B$2:$E$405,3,FALSE)</f>
        <v>0.92569999999999997</v>
      </c>
      <c r="G349" s="10">
        <f>VLOOKUP(C349,away!$B$2:$E$405,4,FALSE)</f>
        <v>1.6120000000000001</v>
      </c>
      <c r="H349" s="10">
        <f>VLOOKUP(A349,away!$A$2:$E$405,3,FALSE)</f>
        <v>1.3889</v>
      </c>
      <c r="I349" s="10">
        <f>VLOOKUP(C349,away!$B$2:$E$405,3,FALSE)</f>
        <v>1.44</v>
      </c>
      <c r="J349" s="10">
        <f>VLOOKUP(B349,home!$B$2:$E$405,4,FALSE)</f>
        <v>0.69089999999999996</v>
      </c>
      <c r="K349" s="12">
        <f t="shared" si="558"/>
        <v>2.0725560247599999</v>
      </c>
      <c r="L349" s="12">
        <f t="shared" si="559"/>
        <v>1.3818110544</v>
      </c>
      <c r="M349" s="13">
        <f t="shared" si="560"/>
        <v>3.1607302947392196E-2</v>
      </c>
      <c r="N349" s="13">
        <f t="shared" si="561"/>
        <v>6.5507906150032186E-2</v>
      </c>
      <c r="O349" s="13">
        <f t="shared" si="562"/>
        <v>4.3675320612476233E-2</v>
      </c>
      <c r="P349" s="13">
        <f t="shared" si="563"/>
        <v>9.0519548868712205E-2</v>
      </c>
      <c r="Q349" s="13">
        <f t="shared" si="564"/>
        <v>6.7884402780330935E-2</v>
      </c>
      <c r="R349" s="13">
        <f t="shared" si="565"/>
        <v>3.0175520413391922E-2</v>
      </c>
      <c r="S349" s="13">
        <f t="shared" si="566"/>
        <v>6.480930009302821E-2</v>
      </c>
      <c r="T349" s="13">
        <f t="shared" si="567"/>
        <v>9.3803418183203369E-2</v>
      </c>
      <c r="U349" s="13">
        <f t="shared" si="568"/>
        <v>6.2540456633043778E-2</v>
      </c>
      <c r="V349" s="13">
        <f t="shared" si="569"/>
        <v>2.0622901319434638E-2</v>
      </c>
      <c r="W349" s="13">
        <f t="shared" si="570"/>
        <v>4.6898075989869795E-2</v>
      </c>
      <c r="X349" s="13">
        <f t="shared" si="571"/>
        <v>6.4804279832893302E-2</v>
      </c>
      <c r="Y349" s="13">
        <f t="shared" si="572"/>
        <v>4.4773635122761481E-2</v>
      </c>
      <c r="Z349" s="13">
        <f t="shared" si="573"/>
        <v>1.3898955893165936E-2</v>
      </c>
      <c r="AA349" s="13">
        <f t="shared" si="574"/>
        <v>2.8806364774254564E-2</v>
      </c>
      <c r="AB349" s="13">
        <f t="shared" si="575"/>
        <v>2.985140243215777E-2</v>
      </c>
      <c r="AC349" s="13">
        <f t="shared" si="576"/>
        <v>3.6913457289172425E-3</v>
      </c>
      <c r="AD349" s="13">
        <f t="shared" si="577"/>
        <v>2.4299722485614236E-2</v>
      </c>
      <c r="AE349" s="13">
        <f t="shared" si="578"/>
        <v>3.3577625149473996E-2</v>
      </c>
      <c r="AF349" s="13">
        <f t="shared" si="579"/>
        <v>2.319896680602131E-2</v>
      </c>
      <c r="AG349" s="13">
        <f t="shared" si="580"/>
        <v>1.0685529594406301E-2</v>
      </c>
      <c r="AH349" s="13">
        <f t="shared" si="581"/>
        <v>4.8014327244486768E-3</v>
      </c>
      <c r="AI349" s="13">
        <f t="shared" si="582"/>
        <v>9.9512383205359236E-3</v>
      </c>
      <c r="AJ349" s="13">
        <f t="shared" si="583"/>
        <v>1.0312249467524659E-2</v>
      </c>
      <c r="AK349" s="13">
        <f t="shared" si="584"/>
        <v>7.124238254248778E-3</v>
      </c>
      <c r="AL349" s="13">
        <f t="shared" si="585"/>
        <v>4.2286297018911631E-4</v>
      </c>
      <c r="AM349" s="13">
        <f t="shared" si="586"/>
        <v>1.0072507247511164E-2</v>
      </c>
      <c r="AN349" s="13">
        <f t="shared" si="587"/>
        <v>1.3918301860135042E-2</v>
      </c>
      <c r="AO349" s="13">
        <f t="shared" si="588"/>
        <v>9.6162316844053443E-3</v>
      </c>
      <c r="AP349" s="13">
        <f t="shared" si="589"/>
        <v>4.4292717477276118E-3</v>
      </c>
      <c r="AQ349" s="13">
        <f t="shared" si="590"/>
        <v>1.5301041659879046E-3</v>
      </c>
      <c r="AR349" s="13">
        <f t="shared" si="591"/>
        <v>1.3269345631202196E-3</v>
      </c>
      <c r="AS349" s="13">
        <f t="shared" si="592"/>
        <v>2.7501462232570888E-3</v>
      </c>
      <c r="AT349" s="13">
        <f t="shared" si="593"/>
        <v>2.8499160619912204E-3</v>
      </c>
      <c r="AU349" s="13">
        <f t="shared" si="594"/>
        <v>1.9688702347800658E-3</v>
      </c>
      <c r="AV349" s="13">
        <f t="shared" si="595"/>
        <v>1.0201484667660152E-3</v>
      </c>
      <c r="AW349" s="13">
        <f t="shared" si="596"/>
        <v>3.3639698674940982E-5</v>
      </c>
      <c r="AX349" s="13">
        <f t="shared" si="597"/>
        <v>3.479305930044673E-3</v>
      </c>
      <c r="AY349" s="13">
        <f t="shared" si="598"/>
        <v>4.8077433957752023E-3</v>
      </c>
      <c r="AZ349" s="13">
        <f t="shared" si="599"/>
        <v>3.3216964855003845E-3</v>
      </c>
      <c r="BA349" s="13">
        <f t="shared" si="600"/>
        <v>1.5299856410086869E-3</v>
      </c>
      <c r="BB349" s="13">
        <f t="shared" si="601"/>
        <v>5.2853776795476807E-4</v>
      </c>
      <c r="BC349" s="13">
        <f t="shared" si="602"/>
        <v>1.4606786608556028E-4</v>
      </c>
      <c r="BD349" s="13">
        <f t="shared" si="603"/>
        <v>3.055954746308254E-4</v>
      </c>
      <c r="BE349" s="13">
        <f t="shared" si="604"/>
        <v>6.3336374208550878E-4</v>
      </c>
      <c r="BF349" s="13">
        <f t="shared" si="605"/>
        <v>6.5634091976193008E-4</v>
      </c>
      <c r="BG349" s="13">
        <f t="shared" si="606"/>
        <v>4.5343444251636937E-4</v>
      </c>
      <c r="BH349" s="13">
        <f t="shared" si="607"/>
        <v>2.3494207141774829E-4</v>
      </c>
      <c r="BI349" s="13">
        <f t="shared" si="608"/>
        <v>9.7386121117289679E-5</v>
      </c>
      <c r="BJ349" s="14">
        <f t="shared" si="609"/>
        <v>0.52881331588674318</v>
      </c>
      <c r="BK349" s="14">
        <f t="shared" si="610"/>
        <v>0.2164810053234488</v>
      </c>
      <c r="BL349" s="14">
        <f t="shared" si="611"/>
        <v>0.23953530195352662</v>
      </c>
      <c r="BM349" s="14">
        <f t="shared" si="612"/>
        <v>0.66458447358744877</v>
      </c>
      <c r="BN349" s="14">
        <f t="shared" si="613"/>
        <v>0.32937000177233566</v>
      </c>
    </row>
    <row r="350" spans="1:66" x14ac:dyDescent="0.25">
      <c r="A350" t="s">
        <v>341</v>
      </c>
      <c r="B350" t="s">
        <v>136</v>
      </c>
      <c r="C350" t="s">
        <v>139</v>
      </c>
      <c r="D350" s="11">
        <v>44508</v>
      </c>
      <c r="E350" s="10">
        <f>VLOOKUP(A350,home!$A$2:$E$405,3,FALSE)</f>
        <v>1.3889</v>
      </c>
      <c r="F350" s="10">
        <f>VLOOKUP(B350,home!$B$2:$E$405,3,FALSE)</f>
        <v>2.16</v>
      </c>
      <c r="G350" s="10">
        <f>VLOOKUP(C350,away!$B$2:$E$405,4,FALSE)</f>
        <v>2.0726</v>
      </c>
      <c r="H350" s="10">
        <f>VLOOKUP(A350,away!$A$2:$E$405,3,FALSE)</f>
        <v>1.3889</v>
      </c>
      <c r="I350" s="10">
        <f>VLOOKUP(C350,away!$B$2:$E$405,3,FALSE)</f>
        <v>0.41139999999999999</v>
      </c>
      <c r="J350" s="10">
        <f>VLOOKUP(B350,home!$B$2:$E$405,4,FALSE)</f>
        <v>0.69089999999999996</v>
      </c>
      <c r="K350" s="12">
        <f t="shared" si="558"/>
        <v>6.2178497424000003</v>
      </c>
      <c r="L350" s="12">
        <f t="shared" si="559"/>
        <v>0.39477574151399997</v>
      </c>
      <c r="M350" s="13">
        <f t="shared" si="560"/>
        <v>1.3433007011776717E-3</v>
      </c>
      <c r="N350" s="13">
        <f t="shared" si="561"/>
        <v>8.3524419187833258E-3</v>
      </c>
      <c r="O350" s="13">
        <f t="shared" si="562"/>
        <v>5.3030253038369125E-4</v>
      </c>
      <c r="P350" s="13">
        <f t="shared" si="563"/>
        <v>3.2973414519403034E-3</v>
      </c>
      <c r="Q350" s="13">
        <f t="shared" si="564"/>
        <v>2.5967114416558933E-2</v>
      </c>
      <c r="R350" s="13">
        <f t="shared" si="565"/>
        <v>1.046752873294861E-4</v>
      </c>
      <c r="S350" s="13">
        <f t="shared" si="566"/>
        <v>2.0234599448120407E-3</v>
      </c>
      <c r="T350" s="13">
        <f t="shared" si="567"/>
        <v>1.0251186848775929E-2</v>
      </c>
      <c r="U350" s="13">
        <f t="shared" si="568"/>
        <v>6.5085520835729126E-4</v>
      </c>
      <c r="V350" s="13">
        <f t="shared" si="569"/>
        <v>5.5187762059366228E-4</v>
      </c>
      <c r="W350" s="13">
        <f t="shared" si="570"/>
        <v>5.381987189529077E-2</v>
      </c>
      <c r="X350" s="13">
        <f t="shared" si="571"/>
        <v>2.1246779835651895E-2</v>
      </c>
      <c r="Y350" s="13">
        <f t="shared" si="572"/>
        <v>4.1938566322020894E-3</v>
      </c>
      <c r="Z350" s="13">
        <f t="shared" si="573"/>
        <v>1.3774421391229631E-5</v>
      </c>
      <c r="AA350" s="13">
        <f t="shared" si="574"/>
        <v>8.5647282499166219E-5</v>
      </c>
      <c r="AB350" s="13">
        <f t="shared" si="575"/>
        <v>2.6627096671235034E-4</v>
      </c>
      <c r="AC350" s="13">
        <f t="shared" si="576"/>
        <v>8.4666865411552592E-5</v>
      </c>
      <c r="AD350" s="13">
        <f t="shared" si="577"/>
        <v>8.3660969150033695E-2</v>
      </c>
      <c r="AE350" s="13">
        <f t="shared" si="578"/>
        <v>3.3027321131984415E-2</v>
      </c>
      <c r="AF350" s="13">
        <f t="shared" si="579"/>
        <v>6.5191925950500744E-3</v>
      </c>
      <c r="AG350" s="13">
        <f t="shared" si="580"/>
        <v>8.5787303026115718E-4</v>
      </c>
      <c r="AH350" s="13">
        <f t="shared" si="581"/>
        <v>1.359451854662245E-6</v>
      </c>
      <c r="AI350" s="13">
        <f t="shared" si="582"/>
        <v>8.4528673643168426E-6</v>
      </c>
      <c r="AJ350" s="13">
        <f t="shared" si="583"/>
        <v>2.6279329581879424E-5</v>
      </c>
      <c r="AK350" s="13">
        <f t="shared" si="584"/>
        <v>5.4466974223711235E-5</v>
      </c>
      <c r="AL350" s="13">
        <f t="shared" si="585"/>
        <v>8.313121989219834E-6</v>
      </c>
      <c r="AM350" s="13">
        <f t="shared" si="586"/>
        <v>0.10403826709569426</v>
      </c>
      <c r="AN350" s="13">
        <f t="shared" si="587"/>
        <v>4.107178403853428E-2</v>
      </c>
      <c r="AO350" s="13">
        <f t="shared" si="588"/>
        <v>8.1070719995576176E-3</v>
      </c>
      <c r="AP350" s="13">
        <f t="shared" si="589"/>
        <v>1.0668251200442486E-3</v>
      </c>
      <c r="AQ350" s="13">
        <f t="shared" si="590"/>
        <v>1.0528916945780756E-4</v>
      </c>
      <c r="AR350" s="13">
        <f t="shared" si="591"/>
        <v>1.0733572279537402E-7</v>
      </c>
      <c r="AS350" s="13">
        <f t="shared" si="592"/>
        <v>6.673973963335343E-7</v>
      </c>
      <c r="AT350" s="13">
        <f t="shared" si="593"/>
        <v>2.0748883644354482E-6</v>
      </c>
      <c r="AU350" s="13">
        <f t="shared" si="594"/>
        <v>4.3004480274379044E-6</v>
      </c>
      <c r="AV350" s="13">
        <f t="shared" si="595"/>
        <v>6.6848849149023411E-6</v>
      </c>
      <c r="AW350" s="13">
        <f t="shared" si="596"/>
        <v>5.6682935519408753E-7</v>
      </c>
      <c r="AX350" s="13">
        <f t="shared" si="597"/>
        <v>0.1078157187101175</v>
      </c>
      <c r="AY350" s="13">
        <f t="shared" si="598"/>
        <v>4.2563030300651464E-2</v>
      </c>
      <c r="AZ350" s="13">
        <f t="shared" si="599"/>
        <v>8.4014259240112656E-3</v>
      </c>
      <c r="BA350" s="13">
        <f t="shared" si="600"/>
        <v>1.1055597163088301E-3</v>
      </c>
      <c r="BB350" s="13">
        <f t="shared" si="601"/>
        <v>1.0911203919845645E-4</v>
      </c>
      <c r="BC350" s="13">
        <f t="shared" si="602"/>
        <v>8.6149572365350521E-6</v>
      </c>
      <c r="BD350" s="13">
        <f t="shared" si="603"/>
        <v>7.0622565929141547E-9</v>
      </c>
      <c r="BE350" s="13">
        <f t="shared" si="604"/>
        <v>4.3912050337013987E-8</v>
      </c>
      <c r="BF350" s="13">
        <f t="shared" si="605"/>
        <v>1.3651926543812913E-7</v>
      </c>
      <c r="BG350" s="13">
        <f t="shared" si="606"/>
        <v>2.8295209314570285E-7</v>
      </c>
      <c r="BH350" s="13">
        <f t="shared" si="607"/>
        <v>4.3983839986938738E-7</v>
      </c>
      <c r="BI350" s="13">
        <f t="shared" si="608"/>
        <v>5.4696981626509971E-7</v>
      </c>
      <c r="BJ350" s="14">
        <f t="shared" si="609"/>
        <v>0.56228930652540465</v>
      </c>
      <c r="BK350" s="14">
        <f t="shared" si="610"/>
        <v>4.9871990006575918E-2</v>
      </c>
      <c r="BL350" s="14">
        <f t="shared" si="611"/>
        <v>1.7436021066141081E-3</v>
      </c>
      <c r="BM350" s="14">
        <f t="shared" si="612"/>
        <v>0.53176103328251634</v>
      </c>
      <c r="BN350" s="14">
        <f t="shared" si="613"/>
        <v>3.9595176306173409E-2</v>
      </c>
    </row>
    <row r="351" spans="1:66" x14ac:dyDescent="0.25">
      <c r="A351" t="s">
        <v>344</v>
      </c>
      <c r="B351" t="s">
        <v>196</v>
      </c>
      <c r="C351" t="s">
        <v>186</v>
      </c>
      <c r="D351" s="11">
        <v>44538</v>
      </c>
      <c r="E351" s="10">
        <f>VLOOKUP(A351,home!$A$2:$E$405,3,FALSE)</f>
        <v>1.3012999999999999</v>
      </c>
      <c r="F351" s="10">
        <f>VLOOKUP(B351,home!$B$2:$E$405,3,FALSE)</f>
        <v>1.601</v>
      </c>
      <c r="G351" s="10">
        <f>VLOOKUP(C351,away!$B$2:$E$405,4,FALSE)</f>
        <v>0.82440000000000002</v>
      </c>
      <c r="H351" s="10">
        <f>VLOOKUP(A351,away!$A$2:$E$405,3,FALSE)</f>
        <v>1.3012999999999999</v>
      </c>
      <c r="I351" s="10">
        <f>VLOOKUP(C351,away!$B$2:$E$405,3,FALSE)</f>
        <v>0.69159999999999999</v>
      </c>
      <c r="J351" s="10">
        <f>VLOOKUP(B351,home!$B$2:$E$405,4,FALSE)</f>
        <v>0.45800000000000002</v>
      </c>
      <c r="K351" s="12">
        <f t="shared" si="558"/>
        <v>1.7175395437199998</v>
      </c>
      <c r="L351" s="12">
        <f t="shared" si="559"/>
        <v>0.41219041864</v>
      </c>
      <c r="M351" s="13">
        <f t="shared" si="560"/>
        <v>0.11886938872800275</v>
      </c>
      <c r="N351" s="13">
        <f t="shared" si="561"/>
        <v>0.20416287567816913</v>
      </c>
      <c r="O351" s="13">
        <f t="shared" si="562"/>
        <v>4.8996823103276355E-2</v>
      </c>
      <c r="P351" s="13">
        <f t="shared" si="563"/>
        <v>8.4153981196530808E-2</v>
      </c>
      <c r="Q351" s="13">
        <f t="shared" si="564"/>
        <v>0.17532890616842287</v>
      </c>
      <c r="R351" s="13">
        <f t="shared" si="565"/>
        <v>1.0098010513484751E-2</v>
      </c>
      <c r="S351" s="13">
        <f t="shared" si="566"/>
        <v>1.489427309042294E-2</v>
      </c>
      <c r="T351" s="13">
        <f t="shared" si="567"/>
        <v>7.2268895233255498E-2</v>
      </c>
      <c r="U351" s="13">
        <f t="shared" si="568"/>
        <v>1.734373236981036E-2</v>
      </c>
      <c r="V351" s="13">
        <f t="shared" si="569"/>
        <v>1.1716056038012809E-3</v>
      </c>
      <c r="W351" s="13">
        <f t="shared" si="570"/>
        <v>0.10037810983381323</v>
      </c>
      <c r="X351" s="13">
        <f t="shared" si="571"/>
        <v>4.1374895114691383E-2</v>
      </c>
      <c r="Y351" s="13">
        <f t="shared" si="572"/>
        <v>8.5271676692553634E-3</v>
      </c>
      <c r="Z351" s="13">
        <f t="shared" si="573"/>
        <v>1.3874343936614672E-3</v>
      </c>
      <c r="AA351" s="13">
        <f t="shared" si="574"/>
        <v>2.3829734354307514E-3</v>
      </c>
      <c r="AB351" s="13">
        <f t="shared" si="575"/>
        <v>2.0464255534933069E-3</v>
      </c>
      <c r="AC351" s="13">
        <f t="shared" si="576"/>
        <v>5.1840131533805256E-5</v>
      </c>
      <c r="AD351" s="13">
        <f t="shared" si="577"/>
        <v>4.3100843240860894E-2</v>
      </c>
      <c r="AE351" s="13">
        <f t="shared" si="578"/>
        <v>1.7765754619187467E-2</v>
      </c>
      <c r="AF351" s="13">
        <f t="shared" si="579"/>
        <v>3.6614369169691973E-3</v>
      </c>
      <c r="AG351" s="13">
        <f t="shared" si="580"/>
        <v>5.0306973854316161E-4</v>
      </c>
      <c r="AH351" s="13">
        <f t="shared" si="581"/>
        <v>1.4297179088971359E-4</v>
      </c>
      <c r="AI351" s="13">
        <f t="shared" si="582"/>
        <v>2.4555970448954993E-4</v>
      </c>
      <c r="AJ351" s="13">
        <f t="shared" si="583"/>
        <v>2.1087925140249984E-4</v>
      </c>
      <c r="AK351" s="13">
        <f t="shared" si="584"/>
        <v>1.2073115107795492E-4</v>
      </c>
      <c r="AL351" s="13">
        <f t="shared" si="585"/>
        <v>1.4680157779910642E-6</v>
      </c>
      <c r="AM351" s="13">
        <f t="shared" si="586"/>
        <v>1.4805480526771086E-2</v>
      </c>
      <c r="AN351" s="13">
        <f t="shared" si="587"/>
        <v>6.1026772164961421E-3</v>
      </c>
      <c r="AO351" s="13">
        <f t="shared" si="588"/>
        <v>1.257732538346167E-3</v>
      </c>
      <c r="AP351" s="13">
        <f t="shared" si="589"/>
        <v>1.7280843383935221E-4</v>
      </c>
      <c r="AQ351" s="13">
        <f t="shared" si="590"/>
        <v>1.7807495172191324E-5</v>
      </c>
      <c r="AR351" s="13">
        <f t="shared" si="591"/>
        <v>1.1786320468108319E-5</v>
      </c>
      <c r="AS351" s="13">
        <f t="shared" si="592"/>
        <v>2.0243471478932457E-5</v>
      </c>
      <c r="AT351" s="13">
        <f t="shared" si="593"/>
        <v>1.7384481383617245E-5</v>
      </c>
      <c r="AU351" s="13">
        <f t="shared" si="594"/>
        <v>9.9528447411422662E-6</v>
      </c>
      <c r="AV351" s="13">
        <f t="shared" si="595"/>
        <v>4.2736011038543711E-6</v>
      </c>
      <c r="AW351" s="13">
        <f t="shared" si="596"/>
        <v>2.8869074400632395E-8</v>
      </c>
      <c r="AX351" s="13">
        <f t="shared" si="597"/>
        <v>4.238166378084292E-3</v>
      </c>
      <c r="AY351" s="13">
        <f t="shared" si="598"/>
        <v>1.7469315736485368E-3</v>
      </c>
      <c r="AZ351" s="13">
        <f t="shared" si="599"/>
        <v>3.6003422833881212E-4</v>
      </c>
      <c r="BA351" s="13">
        <f t="shared" si="600"/>
        <v>4.9467553101234795E-5</v>
      </c>
      <c r="BB351" s="13">
        <f t="shared" si="601"/>
        <v>5.0975128554735969E-6</v>
      </c>
      <c r="BC351" s="13">
        <f t="shared" si="602"/>
        <v>4.2022919158408875E-7</v>
      </c>
      <c r="BD351" s="13">
        <f t="shared" si="603"/>
        <v>8.0970139466246175E-7</v>
      </c>
      <c r="BE351" s="13">
        <f t="shared" si="604"/>
        <v>1.3906941639380121E-6</v>
      </c>
      <c r="BF351" s="13">
        <f t="shared" si="605"/>
        <v>1.1942861098920801E-6</v>
      </c>
      <c r="BG351" s="13">
        <f t="shared" si="606"/>
        <v>6.8374454008505906E-7</v>
      </c>
      <c r="BH351" s="13">
        <f t="shared" si="607"/>
        <v>2.9358957134968331E-7</v>
      </c>
      <c r="BI351" s="13">
        <f t="shared" si="608"/>
        <v>1.0085033968337704E-7</v>
      </c>
      <c r="BJ351" s="14">
        <f t="shared" si="609"/>
        <v>0.6958285778990132</v>
      </c>
      <c r="BK351" s="14">
        <f t="shared" si="610"/>
        <v>0.22088948833971811</v>
      </c>
      <c r="BL351" s="14">
        <f t="shared" si="611"/>
        <v>8.1656220458650536E-2</v>
      </c>
      <c r="BM351" s="14">
        <f t="shared" si="612"/>
        <v>0.3564048329985825</v>
      </c>
      <c r="BN351" s="14">
        <f t="shared" si="613"/>
        <v>0.64160998538788672</v>
      </c>
    </row>
    <row r="352" spans="1:66" s="15" customFormat="1" x14ac:dyDescent="0.25">
      <c r="A352" s="15" t="s">
        <v>345</v>
      </c>
      <c r="B352" s="15" t="s">
        <v>198</v>
      </c>
      <c r="C352" s="15" t="s">
        <v>208</v>
      </c>
      <c r="D352" s="15" t="s">
        <v>357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1.2782</v>
      </c>
      <c r="H352" s="15">
        <f>VLOOKUP(A352,away!$A$2:$E$405,3,FALSE)</f>
        <v>1.3976999999999999</v>
      </c>
      <c r="I352" s="15">
        <f>VLOOKUP(C352,away!$B$2:$E$405,3,FALSE)</f>
        <v>0.6734</v>
      </c>
      <c r="J352" s="15">
        <f>VLOOKUP(B352,home!$B$2:$E$405,4,FALSE)</f>
        <v>1.8339000000000001</v>
      </c>
      <c r="K352" s="19">
        <f t="shared" si="558"/>
        <v>1.4285174959439999</v>
      </c>
      <c r="L352" s="19">
        <f t="shared" si="559"/>
        <v>1.7260871830019999</v>
      </c>
      <c r="M352" s="20">
        <f t="shared" si="560"/>
        <v>4.2655260182451075E-2</v>
      </c>
      <c r="N352" s="20">
        <f t="shared" si="561"/>
        <v>6.0933785464674817E-2</v>
      </c>
      <c r="O352" s="20">
        <f t="shared" si="562"/>
        <v>7.3626697888544354E-2</v>
      </c>
      <c r="P352" s="20">
        <f t="shared" si="563"/>
        <v>0.10517702610236876</v>
      </c>
      <c r="Q352" s="20">
        <f t="shared" si="564"/>
        <v>4.3522489315193091E-2</v>
      </c>
      <c r="R352" s="20">
        <f t="shared" si="565"/>
        <v>6.354304977608842E-2</v>
      </c>
      <c r="S352" s="20">
        <f t="shared" si="566"/>
        <v>6.4834951026095822E-2</v>
      </c>
      <c r="T352" s="20">
        <f t="shared" si="567"/>
        <v>7.5123610979296276E-2</v>
      </c>
      <c r="U352" s="20">
        <f t="shared" si="568"/>
        <v>9.0772358350782761E-2</v>
      </c>
      <c r="V352" s="20">
        <f t="shared" si="569"/>
        <v>1.7762944924936616E-2</v>
      </c>
      <c r="W352" s="20">
        <f t="shared" si="570"/>
        <v>2.0724212484596379E-2</v>
      </c>
      <c r="X352" s="20">
        <f t="shared" si="571"/>
        <v>3.577179754747184E-2</v>
      </c>
      <c r="Y352" s="20">
        <f t="shared" si="572"/>
        <v>3.0872620629816765E-2</v>
      </c>
      <c r="Z352" s="20">
        <f t="shared" si="573"/>
        <v>3.6560281262454773E-2</v>
      </c>
      <c r="AA352" s="20">
        <f t="shared" si="574"/>
        <v>5.2227001440050227E-2</v>
      </c>
      <c r="AB352" s="20">
        <f t="shared" si="575"/>
        <v>3.7303592658902124E-2</v>
      </c>
      <c r="AC352" s="20">
        <f t="shared" si="576"/>
        <v>2.7374316116491851E-3</v>
      </c>
      <c r="AD352" s="20">
        <f t="shared" si="577"/>
        <v>7.4012250309767498E-3</v>
      </c>
      <c r="AE352" s="20">
        <f t="shared" si="578"/>
        <v>1.2775159664482547E-2</v>
      </c>
      <c r="AF352" s="20">
        <f t="shared" si="579"/>
        <v>1.102551967883373E-2</v>
      </c>
      <c r="AG352" s="20">
        <f t="shared" si="580"/>
        <v>6.3436694011904087E-3</v>
      </c>
      <c r="AH352" s="20">
        <f t="shared" si="581"/>
        <v>1.5776558223517846E-2</v>
      </c>
      <c r="AI352" s="20">
        <f t="shared" si="582"/>
        <v>2.2537089448074431E-2</v>
      </c>
      <c r="AJ352" s="20">
        <f t="shared" si="583"/>
        <v>1.6097313292114619E-2</v>
      </c>
      <c r="AK352" s="20">
        <f t="shared" si="584"/>
        <v>7.6650978918258806E-3</v>
      </c>
      <c r="AL352" s="20">
        <f t="shared" si="585"/>
        <v>2.6999241344712472E-4</v>
      </c>
      <c r="AM352" s="20">
        <f t="shared" si="586"/>
        <v>2.11455588963379E-3</v>
      </c>
      <c r="AN352" s="20">
        <f t="shared" si="587"/>
        <v>3.6499078188382762E-3</v>
      </c>
      <c r="AO352" s="20">
        <f t="shared" si="588"/>
        <v>3.1500295526177679E-3</v>
      </c>
      <c r="AP352" s="20">
        <f t="shared" si="589"/>
        <v>1.8124085456170177E-3</v>
      </c>
      <c r="AQ352" s="20">
        <f t="shared" si="590"/>
        <v>7.8209379023820764E-4</v>
      </c>
      <c r="AR352" s="20">
        <f t="shared" si="591"/>
        <v>5.4463429882997856E-3</v>
      </c>
      <c r="AS352" s="20">
        <f t="shared" si="592"/>
        <v>7.7801962476981706E-3</v>
      </c>
      <c r="AT352" s="20">
        <f t="shared" si="593"/>
        <v>5.5570732308573489E-3</v>
      </c>
      <c r="AU352" s="20">
        <f t="shared" si="594"/>
        <v>2.6461254455072583E-3</v>
      </c>
      <c r="AV352" s="20">
        <f t="shared" si="595"/>
        <v>9.4500912384243242E-4</v>
      </c>
      <c r="AW352" s="20">
        <f t="shared" si="596"/>
        <v>1.8492573428032991E-5</v>
      </c>
      <c r="AX352" s="20">
        <f t="shared" si="597"/>
        <v>5.0344668074888354E-4</v>
      </c>
      <c r="AY352" s="20">
        <f t="shared" si="598"/>
        <v>8.6899286296554751E-4</v>
      </c>
      <c r="AZ352" s="20">
        <f t="shared" si="599"/>
        <v>7.4997872144252258E-4</v>
      </c>
      <c r="BA352" s="20">
        <f t="shared" si="600"/>
        <v>4.3150955286872178E-4</v>
      </c>
      <c r="BB352" s="20">
        <f t="shared" si="601"/>
        <v>1.8620577713740621E-4</v>
      </c>
      <c r="BC352" s="20">
        <f t="shared" si="602"/>
        <v>6.4281481063560667E-5</v>
      </c>
      <c r="BD352" s="20">
        <f t="shared" si="603"/>
        <v>1.56681047105618E-3</v>
      </c>
      <c r="BE352" s="20">
        <f t="shared" si="604"/>
        <v>2.2382161707320131E-3</v>
      </c>
      <c r="BF352" s="20">
        <f t="shared" si="605"/>
        <v>1.5986654797977321E-3</v>
      </c>
      <c r="BG352" s="20">
        <f t="shared" si="606"/>
        <v>7.6124053601758996E-4</v>
      </c>
      <c r="BH352" s="20">
        <f t="shared" si="607"/>
        <v>2.7186135608072895E-4</v>
      </c>
      <c r="BI352" s="20">
        <f t="shared" si="608"/>
        <v>7.7671740726476543E-5</v>
      </c>
      <c r="BJ352" s="21">
        <f t="shared" si="609"/>
        <v>0.31880750086970433</v>
      </c>
      <c r="BK352" s="21">
        <f t="shared" si="610"/>
        <v>0.23430659912391413</v>
      </c>
      <c r="BL352" s="21">
        <f t="shared" si="611"/>
        <v>0.40843797176051638</v>
      </c>
      <c r="BM352" s="21">
        <f t="shared" si="612"/>
        <v>0.60780354399773162</v>
      </c>
      <c r="BN352" s="21">
        <f t="shared" si="613"/>
        <v>0.38945830872932058</v>
      </c>
    </row>
    <row r="353" spans="1:66" x14ac:dyDescent="0.25">
      <c r="A353" t="s">
        <v>339</v>
      </c>
      <c r="B353" t="s">
        <v>78</v>
      </c>
      <c r="C353" t="s">
        <v>81</v>
      </c>
      <c r="D353" t="s">
        <v>357</v>
      </c>
      <c r="E353" s="10">
        <f>VLOOKUP(A353,home!$A$2:$E$405,3,FALSE)</f>
        <v>1.3068</v>
      </c>
      <c r="F353" s="10">
        <f>VLOOKUP(B353,home!$B$2:$E$405,3,FALSE)</f>
        <v>1.1052999999999999</v>
      </c>
      <c r="G353" s="10">
        <f>VLOOKUP(C353,away!$B$2:$E$405,4,FALSE)</f>
        <v>1.6053999999999999</v>
      </c>
      <c r="H353" s="10">
        <f>VLOOKUP(A353,away!$A$2:$E$405,3,FALSE)</f>
        <v>1.3068</v>
      </c>
      <c r="I353" s="10">
        <f>VLOOKUP(C353,away!$B$2:$E$405,3,FALSE)</f>
        <v>1.2754000000000001</v>
      </c>
      <c r="J353" s="10">
        <f>VLOOKUP(B353,home!$B$2:$E$405,4,FALSE)</f>
        <v>0.48649999999999999</v>
      </c>
      <c r="K353" s="12">
        <f t="shared" ref="K353:K416" si="614">E353*F353*G353</f>
        <v>2.3188494566159998</v>
      </c>
      <c r="L353" s="12">
        <f t="shared" ref="L353:L416" si="615">H353*I353*J353</f>
        <v>0.81084600828000009</v>
      </c>
      <c r="M353" s="13">
        <f t="shared" ref="M353:M416" si="616">_xlfn.POISSON.DIST(0,K353,FALSE) * _xlfn.POISSON.DIST(0,L353,FALSE)</f>
        <v>4.3731112884119641E-2</v>
      </c>
      <c r="N353" s="13">
        <f t="shared" ref="N353:N416" si="617">_xlfn.POISSON.DIST(1,K353,FALSE) * _xlfn.POISSON.DIST(0,L353,FALSE)</f>
        <v>0.10140586734855377</v>
      </c>
      <c r="O353" s="13">
        <f t="shared" ref="O353:O416" si="618">_xlfn.POISSON.DIST(0,K353,FALSE) * _xlfn.POISSON.DIST(1,L353,FALSE)</f>
        <v>3.5459198319730496E-2</v>
      </c>
      <c r="P353" s="13">
        <f t="shared" ref="P353:P416" si="619">_xlfn.POISSON.DIST(1,K353,FALSE) * _xlfn.POISSON.DIST(1,L353,FALSE)</f>
        <v>8.2224542755746033E-2</v>
      </c>
      <c r="Q353" s="13">
        <f t="shared" ref="Q353:Q416" si="620">_xlfn.POISSON.DIST(2,K353,FALSE) * _xlfn.POISSON.DIST(0,L353,FALSE)</f>
        <v>0.11757247019943405</v>
      </c>
      <c r="R353" s="13">
        <f t="shared" ref="R353:R416" si="621">_xlfn.POISSON.DIST(0,K353,FALSE) * _xlfn.POISSON.DIST(2,L353,FALSE)</f>
        <v>1.4375974707181176E-2</v>
      </c>
      <c r="S353" s="13">
        <f t="shared" ref="S353:S416" si="622">_xlfn.POISSON.DIST(2,K353,FALSE) * _xlfn.POISSON.DIST(2,L353,FALSE)</f>
        <v>3.8650259423460877E-2</v>
      </c>
      <c r="T353" s="13">
        <f t="shared" ref="T353:T416" si="623">_xlfn.POISSON.DIST(2,K353,FALSE) * _xlfn.POISSON.DIST(1,L353,FALSE)</f>
        <v>9.533316814483038E-2</v>
      </c>
      <c r="U353" s="13">
        <f t="shared" ref="U353:U416" si="624">_xlfn.POISSON.DIST(1,K353,FALSE) * _xlfn.POISSON.DIST(2,L353,FALSE)</f>
        <v>3.3335721138072427E-2</v>
      </c>
      <c r="V353" s="13">
        <f t="shared" ref="V353:V416" si="625">_xlfn.POISSON.DIST(3,K353,FALSE) * _xlfn.POISSON.DIST(3,L353,FALSE)</f>
        <v>8.0745967265564191E-3</v>
      </c>
      <c r="W353" s="13">
        <f t="shared" ref="W353:W416" si="626">_xlfn.POISSON.DIST(3,K353,FALSE) * _xlfn.POISSON.DIST(0,L353,FALSE)</f>
        <v>9.087761954498616E-2</v>
      </c>
      <c r="X353" s="13">
        <f t="shared" ref="X353:X416" si="627">_xlfn.POISSON.DIST(3,K353,FALSE) * _xlfn.POISSON.DIST(1,L353,FALSE)</f>
        <v>7.3687755050040549E-2</v>
      </c>
      <c r="Y353" s="13">
        <f t="shared" ref="Y353:Y416" si="628">_xlfn.POISSON.DIST(3,K353,FALSE) * _xlfn.POISSON.DIST(2,L353,FALSE)</f>
        <v>2.9874711020719896E-2</v>
      </c>
      <c r="Z353" s="13">
        <f t="shared" ref="Z353:Z416" si="629">_xlfn.POISSON.DIST(0,K353,FALSE) * _xlfn.POISSON.DIST(3,L353,FALSE)</f>
        <v>3.8855672354840341E-3</v>
      </c>
      <c r="AA353" s="13">
        <f t="shared" ref="AA353:AA416" si="630">_xlfn.POISSON.DIST(1,K353,FALSE) * _xlfn.POISSON.DIST(3,L353,FALSE)</f>
        <v>9.0100454726470842E-3</v>
      </c>
      <c r="AB353" s="13">
        <f t="shared" ref="AB353:AB416" si="631">_xlfn.POISSON.DIST(2,K353,FALSE) * _xlfn.POISSON.DIST(3,L353,FALSE)</f>
        <v>1.0446469524166573E-2</v>
      </c>
      <c r="AC353" s="13">
        <f t="shared" ref="AC353:AC416" si="632">_xlfn.POISSON.DIST(4,K353,FALSE) * _xlfn.POISSON.DIST(4,L353,FALSE)</f>
        <v>9.4888109973534764E-4</v>
      </c>
      <c r="AD353" s="13">
        <f t="shared" ref="AD353:AD416" si="633">_xlfn.POISSON.DIST(4,K353,FALSE) * _xlfn.POISSON.DIST(0,L353,FALSE)</f>
        <v>5.2682879675111691E-2</v>
      </c>
      <c r="AE353" s="13">
        <f t="shared" ref="AE353:AE416" si="634">_xlfn.POISSON.DIST(4,K353,FALSE) * _xlfn.POISSON.DIST(1,L353,FALSE)</f>
        <v>4.2717702689259868E-2</v>
      </c>
      <c r="AF353" s="13">
        <f t="shared" ref="AF353:AF416" si="635">_xlfn.POISSON.DIST(4,K353,FALSE) * _xlfn.POISSON.DIST(2,L353,FALSE)</f>
        <v>1.7318739354239089E-2</v>
      </c>
      <c r="AG353" s="13">
        <f t="shared" ref="AG353:AG416" si="636">_xlfn.POISSON.DIST(4,K353,FALSE) * _xlfn.POISSON.DIST(3,L353,FALSE)</f>
        <v>4.6809435579421715E-3</v>
      </c>
      <c r="AH353" s="13">
        <f t="shared" ref="AH353:AH416" si="637">_xlfn.POISSON.DIST(0,K353,FALSE) * _xlfn.POISSON.DIST(4,L353,FALSE)</f>
        <v>7.8764917069894594E-4</v>
      </c>
      <c r="AI353" s="13">
        <f t="shared" ref="AI353:AI416" si="638">_xlfn.POISSON.DIST(1,K353,FALSE) * _xlfn.POISSON.DIST(4,L353,FALSE)</f>
        <v>1.8264398514792936E-3</v>
      </c>
      <c r="AJ353" s="13">
        <f t="shared" ref="AJ353:AJ416" si="639">_xlfn.POISSON.DIST(2,K353,FALSE) * _xlfn.POISSON.DIST(4,L353,FALSE)</f>
        <v>2.1176195285722839E-3</v>
      </c>
      <c r="AK353" s="13">
        <f t="shared" ref="AK353:AK416" si="640">_xlfn.POISSON.DIST(3,K353,FALSE) * _xlfn.POISSON.DIST(4,L353,FALSE)</f>
        <v>1.6368136310497567E-3</v>
      </c>
      <c r="AL353" s="13">
        <f t="shared" ref="AL353:AL416" si="641">_xlfn.POISSON.DIST(5,K353,FALSE) * _xlfn.POISSON.DIST(5,L353,FALSE)</f>
        <v>7.1364581790591292E-5</v>
      </c>
      <c r="AM353" s="13">
        <f t="shared" ref="AM353:AM416" si="642">_xlfn.POISSON.DIST(5,K353,FALSE) * _xlfn.POISSON.DIST(0,L353,FALSE)</f>
        <v>2.4432733381519762E-2</v>
      </c>
      <c r="AN353" s="13">
        <f t="shared" ref="AN353:AN416" si="643">_xlfn.POISSON.DIST(5,K353,FALSE) * _xlfn.POISSON.DIST(1,L353,FALSE)</f>
        <v>1.9811184333774809E-2</v>
      </c>
      <c r="AO353" s="13">
        <f t="shared" ref="AO353:AO416" si="644">_xlfn.POISSON.DIST(5,K353,FALSE) * _xlfn.POISSON.DIST(2,L353,FALSE)</f>
        <v>8.0319098681702859E-3</v>
      </c>
      <c r="AP353" s="13">
        <f t="shared" ref="AP353:AP416" si="645">_xlfn.POISSON.DIST(5,K353,FALSE) * _xlfn.POISSON.DIST(3,L353,FALSE)</f>
        <v>2.1708806851568735E-3</v>
      </c>
      <c r="AQ353" s="13">
        <f t="shared" ref="AQ353:AQ416" si="646">_xlfn.POISSON.DIST(5,K353,FALSE) * _xlfn.POISSON.DIST(4,L353,FALSE)</f>
        <v>4.4006248450290054E-4</v>
      </c>
      <c r="AR353" s="13">
        <f t="shared" ref="AR353:AR416" si="647">_xlfn.POISSON.DIST(0,K353,FALSE) * _xlfn.POISSON.DIST(5,L353,FALSE)</f>
        <v>1.277324371972586E-4</v>
      </c>
      <c r="AS353" s="13">
        <f t="shared" ref="AS353:AS416" si="648">_xlfn.POISSON.DIST(1,K353,FALSE) * _xlfn.POISSON.DIST(5,L353,FALSE)</f>
        <v>2.9619229258710041E-4</v>
      </c>
      <c r="AT353" s="13">
        <f t="shared" ref="AT353:AT416" si="649">_xlfn.POISSON.DIST(2,K353,FALSE) * _xlfn.POISSON.DIST(5,L353,FALSE)</f>
        <v>3.4341266835972257E-4</v>
      </c>
      <c r="AU353" s="13">
        <f t="shared" ref="AU353:AU416" si="650">_xlfn.POISSON.DIST(3,K353,FALSE) * _xlfn.POISSON.DIST(5,L353,FALSE)</f>
        <v>2.6544075980699773E-4</v>
      </c>
      <c r="AV353" s="13">
        <f t="shared" ref="AV353:AV416" si="651">_xlfn.POISSON.DIST(4,K353,FALSE) * _xlfn.POISSON.DIST(5,L353,FALSE)</f>
        <v>1.5387929041054874E-4</v>
      </c>
      <c r="AW353" s="13">
        <f t="shared" ref="AW353:AW416" si="652">_xlfn.POISSON.DIST(6,K353,FALSE) * _xlfn.POISSON.DIST(6,L353,FALSE)</f>
        <v>3.7272726439230252E-6</v>
      </c>
      <c r="AX353" s="13">
        <f t="shared" ref="AX353:AX416" si="653">_xlfn.POISSON.DIST(6,K353,FALSE) * _xlfn.POISSON.DIST(0,L353,FALSE)</f>
        <v>9.4426384208967755E-3</v>
      </c>
      <c r="AY353" s="13">
        <f t="shared" ref="AY353:AY416" si="654">_xlfn.POISSON.DIST(6,K353,FALSE) * _xlfn.POISSON.DIST(1,L353,FALSE)</f>
        <v>7.6565256712155146E-3</v>
      </c>
      <c r="AZ353" s="13">
        <f t="shared" ref="AZ353:AZ416" si="655">_xlfn.POISSON.DIST(6,K353,FALSE) * _xlfn.POISSON.DIST(2,L353,FALSE)</f>
        <v>3.1041316388992234E-3</v>
      </c>
      <c r="BA353" s="13">
        <f t="shared" ref="BA353:BA416" si="656">_xlfn.POISSON.DIST(6,K353,FALSE) * _xlfn.POISSON.DIST(3,L353,FALSE)</f>
        <v>8.3899091619236347E-4</v>
      </c>
      <c r="BB353" s="13">
        <f t="shared" ref="BB353:BB416" si="657">_xlfn.POISSON.DIST(6,K353,FALSE) * _xlfn.POISSON.DIST(4,L353,FALSE)</f>
        <v>1.7007310884443948E-4</v>
      </c>
      <c r="BC353" s="13">
        <f t="shared" ref="BC353:BC416" si="658">_xlfn.POISSON.DIST(6,K353,FALSE) * _xlfn.POISSON.DIST(5,L353,FALSE)</f>
        <v>2.758062028445676E-5</v>
      </c>
      <c r="BD353" s="13">
        <f t="shared" ref="BD353:BD416" si="659">_xlfn.POISSON.DIST(0,K353,FALSE) * _xlfn.POISSON.DIST(6,L353,FALSE)</f>
        <v>1.7261889471545479E-5</v>
      </c>
      <c r="BE353" s="13">
        <f t="shared" ref="BE353:BE416" si="660">_xlfn.POISSON.DIST(1,K353,FALSE) * _xlfn.POISSON.DIST(6,L353,FALSE)</f>
        <v>4.0027723021258683E-5</v>
      </c>
      <c r="BF353" s="13">
        <f t="shared" ref="BF353:BF416" si="661">_xlfn.POISSON.DIST(2,K353,FALSE) * _xlfn.POISSON.DIST(6,L353,FALSE)</f>
        <v>4.6409131888710723E-5</v>
      </c>
      <c r="BG353" s="13">
        <f t="shared" ref="BG353:BG416" si="662">_xlfn.POISSON.DIST(3,K353,FALSE) * _xlfn.POISSON.DIST(6,L353,FALSE)</f>
        <v>3.5871930087385712E-5</v>
      </c>
      <c r="BH353" s="13">
        <f t="shared" ref="BH353:BH416" si="663">_xlfn.POISSON.DIST(4,K353,FALSE) * _xlfn.POISSON.DIST(6,L353,FALSE)</f>
        <v>2.0795401397725378E-5</v>
      </c>
      <c r="BI353" s="13">
        <f t="shared" ref="BI353:BI416" si="664">_xlfn.POISSON.DIST(5,K353,FALSE) * _xlfn.POISSON.DIST(6,L353,FALSE)</f>
        <v>9.6442810462454153E-6</v>
      </c>
      <c r="BJ353" s="14">
        <f t="shared" ref="BJ353:BJ416" si="665">SUM(N353,Q353,T353,W353,X353,Y353,AD353,AE353,AF353,AG353,AM353,AN353,AO353,AP353,AQ353,AX353,AY353,AZ353,BA353,BB353,BC353)</f>
        <v>0.70227856771457497</v>
      </c>
      <c r="BK353" s="14">
        <f t="shared" ref="BK353:BK416" si="666">SUM(M353,P353,S353,V353,AC353,AL353,AY353)</f>
        <v>0.18135728314262439</v>
      </c>
      <c r="BL353" s="14">
        <f t="shared" ref="BL353:BL416" si="667">SUM(O353,R353,U353,AA353,AB353,AH353,AI353,AJ353,AK353,AR353,AS353,AT353,AU353,AV353,BD353,BE353,BF353,BG353,BH353,BI353)</f>
        <v>0.11035259914887251</v>
      </c>
      <c r="BM353" s="14">
        <f t="shared" ref="BM353:BM416" si="668">SUM(S353:BI353)</f>
        <v>0.59545205262821921</v>
      </c>
      <c r="BN353" s="14">
        <f t="shared" ref="BN353:BN416" si="669">SUM(M353:R353)</f>
        <v>0.39476916621476515</v>
      </c>
    </row>
    <row r="354" spans="1:66" x14ac:dyDescent="0.25">
      <c r="A354" t="s">
        <v>342</v>
      </c>
      <c r="B354" t="s">
        <v>154</v>
      </c>
      <c r="C354" t="s">
        <v>150</v>
      </c>
      <c r="D354" t="s">
        <v>357</v>
      </c>
      <c r="E354" s="10">
        <f>VLOOKUP(A354,home!$A$2:$E$405,3,FALSE)</f>
        <v>1.2082999999999999</v>
      </c>
      <c r="F354" s="10">
        <f>VLOOKUP(B354,home!$B$2:$E$405,3,FALSE)</f>
        <v>0.4138</v>
      </c>
      <c r="G354" s="10">
        <f>VLOOKUP(C354,away!$B$2:$E$405,4,FALSE)</f>
        <v>1.3332999999999999</v>
      </c>
      <c r="H354" s="10">
        <f>VLOOKUP(A354,away!$A$2:$E$405,3,FALSE)</f>
        <v>1.2082999999999999</v>
      </c>
      <c r="I354" s="10">
        <f>VLOOKUP(C354,away!$B$2:$E$405,3,FALSE)</f>
        <v>2.069</v>
      </c>
      <c r="J354" s="10">
        <f>VLOOKUP(B354,home!$B$2:$E$405,4,FALSE)</f>
        <v>0.88890000000000002</v>
      </c>
      <c r="K354" s="12">
        <f t="shared" si="614"/>
        <v>0.66664272018199999</v>
      </c>
      <c r="L354" s="12">
        <f t="shared" si="615"/>
        <v>2.2222257330299997</v>
      </c>
      <c r="M354" s="13">
        <f t="shared" si="616"/>
        <v>5.5639135289616143E-2</v>
      </c>
      <c r="N354" s="13">
        <f t="shared" si="617"/>
        <v>3.7091424498044014E-2</v>
      </c>
      <c r="O354" s="13">
        <f t="shared" si="618"/>
        <v>0.12364271820412255</v>
      </c>
      <c r="P354" s="13">
        <f t="shared" si="619"/>
        <v>8.2425517994292735E-2</v>
      </c>
      <c r="Q354" s="13">
        <f t="shared" si="620"/>
        <v>1.2363364061400667E-2</v>
      </c>
      <c r="R354" s="13">
        <f t="shared" si="621"/>
        <v>0.13738101504748901</v>
      </c>
      <c r="S354" s="13">
        <f t="shared" si="622"/>
        <v>3.0526921299473483E-2</v>
      </c>
      <c r="T354" s="13">
        <f t="shared" si="623"/>
        <v>2.7474185764062849E-2</v>
      </c>
      <c r="U354" s="13">
        <f t="shared" si="624"/>
        <v>9.1584053572622323E-2</v>
      </c>
      <c r="V354" s="13">
        <f t="shared" si="625"/>
        <v>5.0248350629515442E-3</v>
      </c>
      <c r="W354" s="13">
        <f t="shared" si="626"/>
        <v>2.7473155494975076E-3</v>
      </c>
      <c r="X354" s="13">
        <f t="shared" si="627"/>
        <v>6.1051553108468146E-3</v>
      </c>
      <c r="Y354" s="13">
        <f t="shared" si="628"/>
        <v>6.7835166179542805E-3</v>
      </c>
      <c r="Z354" s="13">
        <f t="shared" si="629"/>
        <v>0.10176387562277053</v>
      </c>
      <c r="AA354" s="13">
        <f t="shared" si="630"/>
        <v>6.7840146861426462E-2</v>
      </c>
      <c r="AB354" s="13">
        <f t="shared" si="631"/>
        <v>2.2612570020623852E-2</v>
      </c>
      <c r="AC354" s="13">
        <f t="shared" si="632"/>
        <v>4.6524652875150184E-4</v>
      </c>
      <c r="AD354" s="13">
        <f t="shared" si="633"/>
        <v>4.5786947777883089E-4</v>
      </c>
      <c r="AE354" s="13">
        <f t="shared" si="634"/>
        <v>1.0174893358891254E-3</v>
      </c>
      <c r="AF354" s="13">
        <f t="shared" si="635"/>
        <v>1.1305454926482101E-3</v>
      </c>
      <c r="AG354" s="13">
        <f t="shared" si="636"/>
        <v>8.3744242870797676E-4</v>
      </c>
      <c r="AH354" s="13">
        <f t="shared" si="637"/>
        <v>5.6535575775446253E-2</v>
      </c>
      <c r="AI354" s="13">
        <f t="shared" si="638"/>
        <v>3.7689030021999068E-2</v>
      </c>
      <c r="AJ354" s="13">
        <f t="shared" si="639"/>
        <v>1.2562558747443262E-2</v>
      </c>
      <c r="AK354" s="13">
        <f t="shared" si="640"/>
        <v>2.7915794452805856E-3</v>
      </c>
      <c r="AL354" s="13">
        <f t="shared" si="641"/>
        <v>2.7569217909499787E-5</v>
      </c>
      <c r="AM354" s="13">
        <f t="shared" si="642"/>
        <v>6.1047070830958354E-5</v>
      </c>
      <c r="AN354" s="13">
        <f t="shared" si="643"/>
        <v>1.3566037172666072E-4</v>
      </c>
      <c r="AO354" s="13">
        <f t="shared" si="644"/>
        <v>1.5073398450170047E-4</v>
      </c>
      <c r="AP354" s="13">
        <f t="shared" si="645"/>
        <v>1.1165497973394129E-4</v>
      </c>
      <c r="AQ354" s="13">
        <f t="shared" si="646"/>
        <v>6.2030642296426875E-5</v>
      </c>
      <c r="AR354" s="13">
        <f t="shared" si="647"/>
        <v>2.5126962263972832E-2</v>
      </c>
      <c r="AS354" s="13">
        <f t="shared" si="648"/>
        <v>1.6750706473565313E-2</v>
      </c>
      <c r="AT354" s="13">
        <f t="shared" si="649"/>
        <v>5.5833682642539087E-3</v>
      </c>
      <c r="AU354" s="13">
        <f t="shared" si="650"/>
        <v>1.240703935820026E-3</v>
      </c>
      <c r="AV354" s="13">
        <f t="shared" si="651"/>
        <v>2.0677656167889384E-4</v>
      </c>
      <c r="AW354" s="13">
        <f t="shared" si="652"/>
        <v>1.1344967565742991E-6</v>
      </c>
      <c r="AX354" s="13">
        <f t="shared" si="653"/>
        <v>6.7827642263155487E-6</v>
      </c>
      <c r="AY354" s="13">
        <f t="shared" si="654"/>
        <v>1.5072833204793728E-5</v>
      </c>
      <c r="AZ354" s="13">
        <f t="shared" si="655"/>
        <v>1.6747618908680837E-5</v>
      </c>
      <c r="BA354" s="13">
        <f t="shared" si="656"/>
        <v>1.240566323528345E-5</v>
      </c>
      <c r="BB354" s="13">
        <f t="shared" si="657"/>
        <v>6.8920460191877715E-6</v>
      </c>
      <c r="BC354" s="13">
        <f t="shared" si="658"/>
        <v>3.0631364034132076E-6</v>
      </c>
      <c r="BD354" s="13">
        <f t="shared" si="659"/>
        <v>9.3062970226456994E-3</v>
      </c>
      <c r="BE354" s="13">
        <f t="shared" si="660"/>
        <v>6.2039751619981749E-3</v>
      </c>
      <c r="BF354" s="13">
        <f t="shared" si="661"/>
        <v>2.0679174389680141E-3</v>
      </c>
      <c r="BG354" s="13">
        <f t="shared" si="662"/>
        <v>4.5952070220847739E-4</v>
      </c>
      <c r="BH354" s="13">
        <f t="shared" si="663"/>
        <v>7.6584032725050491E-5</v>
      </c>
      <c r="BI354" s="13">
        <f t="shared" si="664"/>
        <v>1.0210837579666998E-5</v>
      </c>
      <c r="BJ354" s="14">
        <f t="shared" si="665"/>
        <v>9.6590399647917644E-2</v>
      </c>
      <c r="BK354" s="14">
        <f t="shared" si="666"/>
        <v>0.17412429822619968</v>
      </c>
      <c r="BL354" s="14">
        <f t="shared" si="667"/>
        <v>0.61967227039186956</v>
      </c>
      <c r="BM354" s="14">
        <f t="shared" si="668"/>
        <v>0.54359373045734394</v>
      </c>
      <c r="BN354" s="14">
        <f t="shared" si="669"/>
        <v>0.44854317509496505</v>
      </c>
    </row>
    <row r="355" spans="1:66" x14ac:dyDescent="0.25">
      <c r="A355" t="s">
        <v>342</v>
      </c>
      <c r="B355" t="s">
        <v>320</v>
      </c>
      <c r="C355" t="s">
        <v>153</v>
      </c>
      <c r="D355" t="s">
        <v>357</v>
      </c>
      <c r="E355" s="10">
        <f>VLOOKUP(A355,home!$A$2:$E$405,3,FALSE)</f>
        <v>1.2082999999999999</v>
      </c>
      <c r="F355" s="10">
        <f>VLOOKUP(B355,home!$B$2:$E$405,3,FALSE)</f>
        <v>0</v>
      </c>
      <c r="G355" s="10">
        <f>VLOOKUP(C355,away!$B$2:$E$405,4,FALSE)</f>
        <v>0.44440000000000002</v>
      </c>
      <c r="H355" s="10">
        <f>VLOOKUP(A355,away!$A$2:$E$405,3,FALSE)</f>
        <v>1.2082999999999999</v>
      </c>
      <c r="I355" s="10">
        <f>VLOOKUP(C355,away!$B$2:$E$405,3,FALSE)</f>
        <v>0.8276</v>
      </c>
      <c r="J355" s="10">
        <f>VLOOKUP(B355,home!$B$2:$E$405,4,FALSE)</f>
        <v>1.7778</v>
      </c>
      <c r="K355" s="12">
        <f t="shared" si="614"/>
        <v>0</v>
      </c>
      <c r="L355" s="12">
        <f t="shared" si="615"/>
        <v>1.7777805864239999</v>
      </c>
      <c r="M355" s="13">
        <f t="shared" si="616"/>
        <v>0.16901284070812289</v>
      </c>
      <c r="N355" s="13">
        <f t="shared" si="617"/>
        <v>0</v>
      </c>
      <c r="O355" s="13">
        <f t="shared" si="618"/>
        <v>0.30046774706727275</v>
      </c>
      <c r="P355" s="13">
        <f t="shared" si="619"/>
        <v>0</v>
      </c>
      <c r="Q355" s="13">
        <f t="shared" si="620"/>
        <v>0</v>
      </c>
      <c r="R355" s="13">
        <f t="shared" si="621"/>
        <v>0.26708286379137725</v>
      </c>
      <c r="S355" s="13">
        <f t="shared" si="622"/>
        <v>0</v>
      </c>
      <c r="T355" s="13">
        <f t="shared" si="623"/>
        <v>0</v>
      </c>
      <c r="U355" s="13">
        <f t="shared" si="624"/>
        <v>0</v>
      </c>
      <c r="V355" s="13">
        <f t="shared" si="625"/>
        <v>0</v>
      </c>
      <c r="W355" s="13">
        <f t="shared" si="626"/>
        <v>0</v>
      </c>
      <c r="X355" s="13">
        <f t="shared" si="627"/>
        <v>0</v>
      </c>
      <c r="Y355" s="13">
        <f t="shared" si="628"/>
        <v>0</v>
      </c>
      <c r="Z355" s="13">
        <f t="shared" si="629"/>
        <v>0.15827157673827863</v>
      </c>
      <c r="AA355" s="13">
        <f t="shared" si="630"/>
        <v>0</v>
      </c>
      <c r="AB355" s="13">
        <f t="shared" si="631"/>
        <v>0</v>
      </c>
      <c r="AC355" s="13">
        <f t="shared" si="632"/>
        <v>0</v>
      </c>
      <c r="AD355" s="13">
        <f t="shared" si="633"/>
        <v>0</v>
      </c>
      <c r="AE355" s="13">
        <f t="shared" si="634"/>
        <v>0</v>
      </c>
      <c r="AF355" s="13">
        <f t="shared" si="635"/>
        <v>0</v>
      </c>
      <c r="AG355" s="13">
        <f t="shared" si="636"/>
        <v>0</v>
      </c>
      <c r="AH355" s="13">
        <f t="shared" si="637"/>
        <v>7.034303412700707E-2</v>
      </c>
      <c r="AI355" s="13">
        <f t="shared" si="638"/>
        <v>0</v>
      </c>
      <c r="AJ355" s="13">
        <f t="shared" si="639"/>
        <v>0</v>
      </c>
      <c r="AK355" s="13">
        <f t="shared" si="640"/>
        <v>0</v>
      </c>
      <c r="AL355" s="13">
        <f t="shared" si="641"/>
        <v>0</v>
      </c>
      <c r="AM355" s="13">
        <f t="shared" si="642"/>
        <v>0</v>
      </c>
      <c r="AN355" s="13">
        <f t="shared" si="643"/>
        <v>0</v>
      </c>
      <c r="AO355" s="13">
        <f t="shared" si="644"/>
        <v>0</v>
      </c>
      <c r="AP355" s="13">
        <f t="shared" si="645"/>
        <v>0</v>
      </c>
      <c r="AQ355" s="13">
        <f t="shared" si="646"/>
        <v>0</v>
      </c>
      <c r="AR355" s="13">
        <f t="shared" si="647"/>
        <v>2.5010896092230797E-2</v>
      </c>
      <c r="AS355" s="13">
        <f t="shared" si="648"/>
        <v>0</v>
      </c>
      <c r="AT355" s="13">
        <f t="shared" si="649"/>
        <v>0</v>
      </c>
      <c r="AU355" s="13">
        <f t="shared" si="650"/>
        <v>0</v>
      </c>
      <c r="AV355" s="13">
        <f t="shared" si="651"/>
        <v>0</v>
      </c>
      <c r="AW355" s="13">
        <f t="shared" si="652"/>
        <v>0</v>
      </c>
      <c r="AX355" s="13">
        <f t="shared" si="653"/>
        <v>0</v>
      </c>
      <c r="AY355" s="13">
        <f t="shared" si="654"/>
        <v>0</v>
      </c>
      <c r="AZ355" s="13">
        <f t="shared" si="655"/>
        <v>0</v>
      </c>
      <c r="BA355" s="13">
        <f t="shared" si="656"/>
        <v>0</v>
      </c>
      <c r="BB355" s="13">
        <f t="shared" si="657"/>
        <v>0</v>
      </c>
      <c r="BC355" s="13">
        <f t="shared" si="658"/>
        <v>0</v>
      </c>
      <c r="BD355" s="13">
        <f t="shared" si="659"/>
        <v>7.4106475869726287E-3</v>
      </c>
      <c r="BE355" s="13">
        <f t="shared" si="660"/>
        <v>0</v>
      </c>
      <c r="BF355" s="13">
        <f t="shared" si="661"/>
        <v>0</v>
      </c>
      <c r="BG355" s="13">
        <f t="shared" si="662"/>
        <v>0</v>
      </c>
      <c r="BH355" s="13">
        <f t="shared" si="663"/>
        <v>0</v>
      </c>
      <c r="BI355" s="13">
        <f t="shared" si="664"/>
        <v>0</v>
      </c>
      <c r="BJ355" s="14">
        <f t="shared" si="665"/>
        <v>0</v>
      </c>
      <c r="BK355" s="14">
        <f t="shared" si="666"/>
        <v>0.16901284070812289</v>
      </c>
      <c r="BL355" s="14">
        <f t="shared" si="667"/>
        <v>0.67031518866486051</v>
      </c>
      <c r="BM355" s="14">
        <f t="shared" si="668"/>
        <v>0.26103615454448914</v>
      </c>
      <c r="BN355" s="14">
        <f t="shared" si="669"/>
        <v>0.73656345156677294</v>
      </c>
    </row>
    <row r="356" spans="1:66" x14ac:dyDescent="0.25">
      <c r="A356" t="s">
        <v>342</v>
      </c>
      <c r="B356" t="s">
        <v>148</v>
      </c>
      <c r="C356" t="s">
        <v>151</v>
      </c>
      <c r="D356" t="s">
        <v>357</v>
      </c>
      <c r="E356" s="10">
        <f>VLOOKUP(A356,home!$A$2:$E$405,3,FALSE)</f>
        <v>1.2082999999999999</v>
      </c>
      <c r="F356" s="10">
        <f>VLOOKUP(B356,home!$B$2:$E$405,3,FALSE)</f>
        <v>0.8276</v>
      </c>
      <c r="G356" s="10">
        <f>VLOOKUP(C356,away!$B$2:$E$405,4,FALSE)</f>
        <v>0.88890000000000002</v>
      </c>
      <c r="H356" s="10">
        <f>VLOOKUP(A356,away!$A$2:$E$405,3,FALSE)</f>
        <v>1.2082999999999999</v>
      </c>
      <c r="I356" s="10">
        <f>VLOOKUP(C356,away!$B$2:$E$405,3,FALSE)</f>
        <v>1.1034999999999999</v>
      </c>
      <c r="J356" s="10">
        <f>VLOOKUP(B356,home!$B$2:$E$405,4,FALSE)</f>
        <v>0.88890000000000002</v>
      </c>
      <c r="K356" s="12">
        <f t="shared" si="614"/>
        <v>0.88889029321199997</v>
      </c>
      <c r="L356" s="12">
        <f t="shared" si="615"/>
        <v>1.1852228595449998</v>
      </c>
      <c r="M356" s="13">
        <f t="shared" si="616"/>
        <v>0.12566782625430137</v>
      </c>
      <c r="N356" s="13">
        <f t="shared" si="617"/>
        <v>0.1117049109265006</v>
      </c>
      <c r="O356" s="13">
        <f t="shared" si="618"/>
        <v>0.14894438038592728</v>
      </c>
      <c r="P356" s="13">
        <f t="shared" si="619"/>
        <v>0.13239521395352655</v>
      </c>
      <c r="Q356" s="13">
        <f t="shared" si="620"/>
        <v>4.9646705513338725E-2</v>
      </c>
      <c r="R356" s="13">
        <f t="shared" si="621"/>
        <v>8.8266142217083454E-2</v>
      </c>
      <c r="S356" s="13">
        <f t="shared" si="622"/>
        <v>3.4870684884628737E-2</v>
      </c>
      <c r="T356" s="13">
        <f t="shared" si="623"/>
        <v>5.884241027550783E-2</v>
      </c>
      <c r="U356" s="13">
        <f t="shared" si="624"/>
        <v>7.84589170360354E-2</v>
      </c>
      <c r="V356" s="13">
        <f t="shared" si="625"/>
        <v>4.0819356195824904E-3</v>
      </c>
      <c r="W356" s="13">
        <f t="shared" si="626"/>
        <v>1.4710158206920494E-2</v>
      </c>
      <c r="X356" s="13">
        <f t="shared" si="627"/>
        <v>1.7434815774365654E-2</v>
      </c>
      <c r="Y356" s="13">
        <f t="shared" si="628"/>
        <v>1.0332071103866967E-2</v>
      </c>
      <c r="Z356" s="13">
        <f t="shared" si="629"/>
        <v>3.4871683159845762E-2</v>
      </c>
      <c r="AA356" s="13">
        <f t="shared" si="630"/>
        <v>3.0997100668751262E-2</v>
      </c>
      <c r="AB356" s="13">
        <f t="shared" si="631"/>
        <v>1.3776510951084094E-2</v>
      </c>
      <c r="AC356" s="13">
        <f t="shared" si="632"/>
        <v>2.6877839171695256E-4</v>
      </c>
      <c r="AD356" s="13">
        <f t="shared" si="633"/>
        <v>3.2689292104361159E-3</v>
      </c>
      <c r="AE356" s="13">
        <f t="shared" si="634"/>
        <v>3.8744096264432715E-3</v>
      </c>
      <c r="AF356" s="13">
        <f t="shared" si="635"/>
        <v>2.2960194282508847E-3</v>
      </c>
      <c r="AG356" s="13">
        <f t="shared" si="636"/>
        <v>9.0709823744079647E-4</v>
      </c>
      <c r="AH356" s="13">
        <f t="shared" si="637"/>
        <v>1.0332679007964906E-2</v>
      </c>
      <c r="AI356" s="13">
        <f t="shared" si="638"/>
        <v>9.1846180730554023E-3</v>
      </c>
      <c r="AJ356" s="13">
        <f t="shared" si="639"/>
        <v>4.0820589259992247E-3</v>
      </c>
      <c r="AK356" s="13">
        <f t="shared" si="640"/>
        <v>1.2095008518800377E-3</v>
      </c>
      <c r="AL356" s="13">
        <f t="shared" si="641"/>
        <v>1.1326677237319584E-5</v>
      </c>
      <c r="AM356" s="13">
        <f t="shared" si="642"/>
        <v>5.8114388887076616E-4</v>
      </c>
      <c r="AN356" s="13">
        <f t="shared" si="643"/>
        <v>6.8878502177451115E-4</v>
      </c>
      <c r="AO356" s="13">
        <f t="shared" si="644"/>
        <v>4.0818187655967557E-4</v>
      </c>
      <c r="AP356" s="13">
        <f t="shared" si="645"/>
        <v>1.612621636501676E-4</v>
      </c>
      <c r="AQ356" s="13">
        <f t="shared" si="646"/>
        <v>4.7782900684466358E-5</v>
      </c>
      <c r="AR356" s="13">
        <f t="shared" si="647"/>
        <v>2.4493054721161506E-3</v>
      </c>
      <c r="AS356" s="13">
        <f t="shared" si="648"/>
        <v>2.177163859275081E-3</v>
      </c>
      <c r="AT356" s="13">
        <f t="shared" si="649"/>
        <v>9.6762991062079797E-4</v>
      </c>
      <c r="AU356" s="13">
        <f t="shared" si="650"/>
        <v>2.8670561165747418E-4</v>
      </c>
      <c r="AV356" s="13">
        <f t="shared" si="651"/>
        <v>6.371245880293449E-5</v>
      </c>
      <c r="AW356" s="13">
        <f t="shared" si="652"/>
        <v>3.3147303687537863E-7</v>
      </c>
      <c r="AX356" s="13">
        <f t="shared" si="653"/>
        <v>8.6095526962782839E-5</v>
      </c>
      <c r="AY356" s="13">
        <f t="shared" si="654"/>
        <v>1.020423866608631E-4</v>
      </c>
      <c r="AZ356" s="13">
        <f t="shared" si="655"/>
        <v>6.0471484656492366E-5</v>
      </c>
      <c r="BA356" s="13">
        <f t="shared" si="656"/>
        <v>2.3890728655166488E-5</v>
      </c>
      <c r="BB356" s="13">
        <f t="shared" si="657"/>
        <v>7.0789594333225256E-6</v>
      </c>
      <c r="BC356" s="13">
        <f t="shared" si="658"/>
        <v>1.6780289084331143E-6</v>
      </c>
      <c r="BD356" s="13">
        <f t="shared" si="659"/>
        <v>4.8382880592678701E-4</v>
      </c>
      <c r="BE356" s="13">
        <f t="shared" si="660"/>
        <v>4.3007072916467353E-4</v>
      </c>
      <c r="BF356" s="13">
        <f t="shared" si="661"/>
        <v>1.9114284827454262E-4</v>
      </c>
      <c r="BG356" s="13">
        <f t="shared" si="662"/>
        <v>5.6635007482711678E-5</v>
      </c>
      <c r="BH356" s="13">
        <f t="shared" si="663"/>
        <v>1.2585577101842846E-5</v>
      </c>
      <c r="BI356" s="13">
        <f t="shared" si="664"/>
        <v>2.2374394640598644E-6</v>
      </c>
      <c r="BJ356" s="14">
        <f t="shared" si="665"/>
        <v>0.27518594126988777</v>
      </c>
      <c r="BK356" s="14">
        <f t="shared" si="666"/>
        <v>0.29739780816765421</v>
      </c>
      <c r="BL356" s="14">
        <f t="shared" si="667"/>
        <v>0.39237292583766814</v>
      </c>
      <c r="BM356" s="14">
        <f t="shared" si="668"/>
        <v>0.34310146827075388</v>
      </c>
      <c r="BN356" s="14">
        <f t="shared" si="669"/>
        <v>0.65662517925067787</v>
      </c>
    </row>
    <row r="357" spans="1:66" x14ac:dyDescent="0.25">
      <c r="A357" t="s">
        <v>352</v>
      </c>
      <c r="B357" t="s">
        <v>165</v>
      </c>
      <c r="C357" t="s">
        <v>157</v>
      </c>
      <c r="D357" t="s">
        <v>357</v>
      </c>
      <c r="E357" s="10">
        <f>VLOOKUP(A357,home!$A$2:$E$405,3,FALSE)</f>
        <v>1.1839</v>
      </c>
      <c r="F357" s="10">
        <f>VLOOKUP(B357,home!$B$2:$E$405,3,FALSE)</f>
        <v>1.4782</v>
      </c>
      <c r="G357" s="10">
        <f>VLOOKUP(C357,away!$B$2:$E$405,4,FALSE)</f>
        <v>1.1837</v>
      </c>
      <c r="H357" s="10">
        <f>VLOOKUP(A357,away!$A$2:$E$405,3,FALSE)</f>
        <v>1.1839</v>
      </c>
      <c r="I357" s="10">
        <f>VLOOKUP(C357,away!$B$2:$E$405,3,FALSE)</f>
        <v>0.56310000000000004</v>
      </c>
      <c r="J357" s="10">
        <f>VLOOKUP(B357,home!$B$2:$E$405,4,FALSE)</f>
        <v>0.88780000000000003</v>
      </c>
      <c r="K357" s="12">
        <f t="shared" si="614"/>
        <v>2.0715235080259999</v>
      </c>
      <c r="L357" s="12">
        <f t="shared" si="615"/>
        <v>0.59185550110200003</v>
      </c>
      <c r="M357" s="13">
        <f t="shared" si="616"/>
        <v>6.9712264939499044E-2</v>
      </c>
      <c r="N357" s="13">
        <f t="shared" si="617"/>
        <v>0.14441059561990899</v>
      </c>
      <c r="O357" s="13">
        <f t="shared" si="618"/>
        <v>4.1259587498722584E-2</v>
      </c>
      <c r="P357" s="13">
        <f t="shared" si="619"/>
        <v>8.547020543505951E-2</v>
      </c>
      <c r="Q357" s="13">
        <f t="shared" si="620"/>
        <v>0.149574971817339</v>
      </c>
      <c r="R357" s="13">
        <f t="shared" si="621"/>
        <v>1.2209856917159135E-2</v>
      </c>
      <c r="S357" s="13">
        <f t="shared" si="622"/>
        <v>2.61975278792447E-2</v>
      </c>
      <c r="T357" s="13">
        <f t="shared" si="623"/>
        <v>8.8526769897268681E-2</v>
      </c>
      <c r="U357" s="13">
        <f t="shared" si="624"/>
        <v>2.5293005633529011E-2</v>
      </c>
      <c r="V357" s="13">
        <f t="shared" si="625"/>
        <v>3.5688094191698647E-3</v>
      </c>
      <c r="W357" s="13">
        <f t="shared" si="626"/>
        <v>0.10328269011064803</v>
      </c>
      <c r="X357" s="13">
        <f t="shared" si="627"/>
        <v>6.1128428310600162E-2</v>
      </c>
      <c r="Y357" s="13">
        <f t="shared" si="628"/>
        <v>1.808959828467397E-2</v>
      </c>
      <c r="Z357" s="13">
        <f t="shared" si="629"/>
        <v>2.4088236613629805E-3</v>
      </c>
      <c r="AA357" s="13">
        <f t="shared" si="630"/>
        <v>4.9899348412026749E-3</v>
      </c>
      <c r="AB357" s="13">
        <f t="shared" si="631"/>
        <v>5.1683836635346633E-3</v>
      </c>
      <c r="AC357" s="13">
        <f t="shared" si="632"/>
        <v>2.7346952010502234E-4</v>
      </c>
      <c r="AD357" s="13">
        <f t="shared" si="633"/>
        <v>5.3488130134092961E-2</v>
      </c>
      <c r="AE357" s="13">
        <f t="shared" si="634"/>
        <v>3.165724406352257E-2</v>
      </c>
      <c r="AF357" s="13">
        <f t="shared" si="635"/>
        <v>9.3682570243622323E-3</v>
      </c>
      <c r="AG357" s="13">
        <f t="shared" si="636"/>
        <v>1.8482181518687472E-3</v>
      </c>
      <c r="AH357" s="13">
        <f t="shared" si="637"/>
        <v>3.5641888379058521E-4</v>
      </c>
      <c r="AI357" s="13">
        <f t="shared" si="638"/>
        <v>7.3833009647658436E-4</v>
      </c>
      <c r="AJ357" s="13">
        <f t="shared" si="639"/>
        <v>7.6473407576717453E-4</v>
      </c>
      <c r="AK357" s="13">
        <f t="shared" si="640"/>
        <v>5.2805487178007936E-4</v>
      </c>
      <c r="AL357" s="13">
        <f t="shared" si="641"/>
        <v>1.3411411081759279E-5</v>
      </c>
      <c r="AM357" s="13">
        <f t="shared" si="642"/>
        <v>2.2160383794625486E-2</v>
      </c>
      <c r="AN357" s="13">
        <f t="shared" si="643"/>
        <v>1.3115745055380705E-2</v>
      </c>
      <c r="AO357" s="13">
        <f t="shared" si="644"/>
        <v>3.8813129310392123E-3</v>
      </c>
      <c r="AP357" s="13">
        <f t="shared" si="645"/>
        <v>7.6572546991129529E-4</v>
      </c>
      <c r="AQ357" s="13">
        <f t="shared" si="646"/>
        <v>1.132997079252285E-4</v>
      </c>
      <c r="AR357" s="13">
        <f t="shared" si="647"/>
        <v>4.2189695413618487E-5</v>
      </c>
      <c r="AS357" s="13">
        <f t="shared" si="648"/>
        <v>8.7396945845767419E-5</v>
      </c>
      <c r="AT357" s="13">
        <f t="shared" si="649"/>
        <v>9.0522413924591243E-5</v>
      </c>
      <c r="AU357" s="13">
        <f t="shared" si="650"/>
        <v>6.2506436149350279E-5</v>
      </c>
      <c r="AV357" s="13">
        <f t="shared" si="651"/>
        <v>3.2370887971576311E-5</v>
      </c>
      <c r="AW357" s="13">
        <f t="shared" si="652"/>
        <v>4.5674891934041498E-7</v>
      </c>
      <c r="AX357" s="13">
        <f t="shared" si="653"/>
        <v>7.6509593295741923E-3</v>
      </c>
      <c r="AY357" s="13">
        <f t="shared" si="654"/>
        <v>4.5282623679161549E-3</v>
      </c>
      <c r="AZ357" s="13">
        <f t="shared" si="655"/>
        <v>1.3400384964421723E-3</v>
      </c>
      <c r="BA357" s="13">
        <f t="shared" si="656"/>
        <v>2.6436971860258421E-4</v>
      </c>
      <c r="BB357" s="13">
        <f t="shared" si="657"/>
        <v>3.9117168069931797E-5</v>
      </c>
      <c r="BC357" s="13">
        <f t="shared" si="658"/>
        <v>4.6303422219441301E-6</v>
      </c>
      <c r="BD357" s="13">
        <f t="shared" si="659"/>
        <v>4.1617005533946514E-6</v>
      </c>
      <c r="BE357" s="13">
        <f t="shared" si="660"/>
        <v>8.6210605297218336E-6</v>
      </c>
      <c r="BF357" s="13">
        <f t="shared" si="661"/>
        <v>8.9293647757169298E-6</v>
      </c>
      <c r="BG357" s="13">
        <f t="shared" si="662"/>
        <v>6.1657963482123099E-6</v>
      </c>
      <c r="BH357" s="13">
        <f t="shared" si="663"/>
        <v>3.1931480202556656E-6</v>
      </c>
      <c r="BI357" s="13">
        <f t="shared" si="664"/>
        <v>1.3229362377132582E-6</v>
      </c>
      <c r="BJ357" s="14">
        <f t="shared" si="665"/>
        <v>0.71523874779599417</v>
      </c>
      <c r="BK357" s="14">
        <f t="shared" si="666"/>
        <v>0.18976395097207607</v>
      </c>
      <c r="BL357" s="14">
        <f t="shared" si="667"/>
        <v>9.16556868677324E-2</v>
      </c>
      <c r="BM357" s="14">
        <f t="shared" si="668"/>
        <v>0.49190192145048067</v>
      </c>
      <c r="BN357" s="14">
        <f t="shared" si="669"/>
        <v>0.50263748222768834</v>
      </c>
    </row>
    <row r="358" spans="1:66" x14ac:dyDescent="0.25">
      <c r="A358" t="s">
        <v>343</v>
      </c>
      <c r="B358" t="s">
        <v>176</v>
      </c>
      <c r="C358" t="s">
        <v>177</v>
      </c>
      <c r="D358" t="s">
        <v>357</v>
      </c>
      <c r="E358" s="10">
        <f>VLOOKUP(A358,home!$A$2:$E$405,3,FALSE)</f>
        <v>1.3063</v>
      </c>
      <c r="F358" s="10">
        <f>VLOOKUP(B358,home!$B$2:$E$405,3,FALSE)</f>
        <v>1.3918999999999999</v>
      </c>
      <c r="G358" s="10">
        <f>VLOOKUP(C358,away!$B$2:$E$405,4,FALSE)</f>
        <v>1.5813999999999999</v>
      </c>
      <c r="H358" s="10">
        <f>VLOOKUP(A358,away!$A$2:$E$405,3,FALSE)</f>
        <v>1.3063</v>
      </c>
      <c r="I358" s="10">
        <f>VLOOKUP(C358,away!$B$2:$E$405,3,FALSE)</f>
        <v>0.48709999999999998</v>
      </c>
      <c r="J358" s="10">
        <f>VLOOKUP(B358,home!$B$2:$E$405,4,FALSE)</f>
        <v>0.52710000000000001</v>
      </c>
      <c r="K358" s="12">
        <f t="shared" si="614"/>
        <v>2.8753631071579995</v>
      </c>
      <c r="L358" s="12">
        <f t="shared" si="615"/>
        <v>0.33539306058299995</v>
      </c>
      <c r="M358" s="13">
        <f t="shared" si="616"/>
        <v>4.0326108437778181E-2</v>
      </c>
      <c r="N358" s="13">
        <f t="shared" si="617"/>
        <v>0.11595220445724029</v>
      </c>
      <c r="O358" s="13">
        <f t="shared" si="618"/>
        <v>1.3525096930348363E-2</v>
      </c>
      <c r="P358" s="13">
        <f t="shared" si="619"/>
        <v>3.8889564734259592E-2</v>
      </c>
      <c r="Q358" s="13">
        <f t="shared" si="620"/>
        <v>0.16670234544499504</v>
      </c>
      <c r="R358" s="13">
        <f t="shared" si="621"/>
        <v>2.2681118270756373E-3</v>
      </c>
      <c r="S358" s="13">
        <f t="shared" si="622"/>
        <v>9.3760488168214053E-3</v>
      </c>
      <c r="T358" s="13">
        <f t="shared" si="623"/>
        <v>5.5910809845161412E-2</v>
      </c>
      <c r="U358" s="13">
        <f t="shared" si="624"/>
        <v>6.521645070482013E-3</v>
      </c>
      <c r="V358" s="13">
        <f t="shared" si="625"/>
        <v>1.0046715846797601E-3</v>
      </c>
      <c r="W358" s="13">
        <f t="shared" si="626"/>
        <v>0.15977659132308236</v>
      </c>
      <c r="X358" s="13">
        <f t="shared" si="627"/>
        <v>5.3587959973367794E-2</v>
      </c>
      <c r="Y358" s="13">
        <f t="shared" si="628"/>
        <v>8.9865149529335595E-3</v>
      </c>
      <c r="Z358" s="13">
        <f t="shared" si="629"/>
        <v>2.5356965580913262E-4</v>
      </c>
      <c r="AA358" s="13">
        <f t="shared" si="630"/>
        <v>7.291048334083322E-4</v>
      </c>
      <c r="AB358" s="13">
        <f t="shared" si="631"/>
        <v>1.0482205696164487E-3</v>
      </c>
      <c r="AC358" s="13">
        <f t="shared" si="632"/>
        <v>6.0555125052173544E-5</v>
      </c>
      <c r="AD358" s="13">
        <f t="shared" si="633"/>
        <v>0.11485392901946299</v>
      </c>
      <c r="AE358" s="13">
        <f t="shared" si="634"/>
        <v>3.8521210773820334E-2</v>
      </c>
      <c r="AF358" s="13">
        <f t="shared" si="635"/>
        <v>6.4598733893972164E-3</v>
      </c>
      <c r="AG358" s="13">
        <f t="shared" si="636"/>
        <v>7.2219890234953652E-4</v>
      </c>
      <c r="AH358" s="13">
        <f t="shared" si="637"/>
        <v>2.1261375733200716E-5</v>
      </c>
      <c r="AI358" s="13">
        <f t="shared" si="638"/>
        <v>6.1134175390669708E-5</v>
      </c>
      <c r="AJ358" s="13">
        <f t="shared" si="639"/>
        <v>8.7891476252429084E-5</v>
      </c>
      <c r="AK358" s="13">
        <f t="shared" si="640"/>
        <v>8.4239969416629332E-5</v>
      </c>
      <c r="AL358" s="13">
        <f t="shared" si="641"/>
        <v>2.3359183882980583E-6</v>
      </c>
      <c r="AM358" s="13">
        <f t="shared" si="642"/>
        <v>6.6049350042941476E-2</v>
      </c>
      <c r="AN358" s="13">
        <f t="shared" si="643"/>
        <v>2.215249366042004E-2</v>
      </c>
      <c r="AO358" s="13">
        <f t="shared" si="644"/>
        <v>3.7148963241568906E-3</v>
      </c>
      <c r="AP358" s="13">
        <f t="shared" si="645"/>
        <v>4.1531681596917189E-4</v>
      </c>
      <c r="AQ358" s="13">
        <f t="shared" si="646"/>
        <v>3.4823594504871779E-5</v>
      </c>
      <c r="AR358" s="13">
        <f t="shared" si="647"/>
        <v>1.4261835758726636E-6</v>
      </c>
      <c r="AS358" s="13">
        <f t="shared" si="648"/>
        <v>4.1007956380989286E-6</v>
      </c>
      <c r="AT358" s="13">
        <f t="shared" si="649"/>
        <v>5.8956382438920534E-6</v>
      </c>
      <c r="AU358" s="13">
        <f t="shared" si="650"/>
        <v>5.6507002332123286E-6</v>
      </c>
      <c r="AV358" s="13">
        <f t="shared" si="651"/>
        <v>4.0619537450469583E-6</v>
      </c>
      <c r="AW358" s="13">
        <f t="shared" si="652"/>
        <v>6.2575154916098365E-8</v>
      </c>
      <c r="AX358" s="13">
        <f t="shared" si="653"/>
        <v>3.1652644060873106E-2</v>
      </c>
      <c r="AY358" s="13">
        <f t="shared" si="654"/>
        <v>1.0616077167120548E-2</v>
      </c>
      <c r="AZ358" s="13">
        <f t="shared" si="655"/>
        <v>1.7802793062329323E-3</v>
      </c>
      <c r="BA358" s="13">
        <f t="shared" si="656"/>
        <v>1.9903110840334764E-4</v>
      </c>
      <c r="BB358" s="13">
        <f t="shared" si="657"/>
        <v>1.66884131496564E-5</v>
      </c>
      <c r="BC358" s="13">
        <f t="shared" si="658"/>
        <v>1.1194355925073691E-6</v>
      </c>
      <c r="BD358" s="13">
        <f t="shared" si="659"/>
        <v>7.9722012410856555E-8</v>
      </c>
      <c r="BE358" s="13">
        <f t="shared" si="660"/>
        <v>2.2922973331456912E-7</v>
      </c>
      <c r="BF358" s="13">
        <f t="shared" si="661"/>
        <v>3.2955935911818952E-7</v>
      </c>
      <c r="BG358" s="13">
        <f t="shared" si="662"/>
        <v>3.1586760760902546E-7</v>
      </c>
      <c r="BH358" s="13">
        <f t="shared" si="663"/>
        <v>2.2705851641631279E-7</v>
      </c>
      <c r="BI358" s="13">
        <f t="shared" si="664"/>
        <v>1.3057513625389893E-7</v>
      </c>
      <c r="BJ358" s="14">
        <f t="shared" si="665"/>
        <v>0.85810635801117519</v>
      </c>
      <c r="BK358" s="14">
        <f t="shared" si="666"/>
        <v>0.10027536178409996</v>
      </c>
      <c r="BL358" s="14">
        <f t="shared" si="667"/>
        <v>2.4369153511524969E-2</v>
      </c>
      <c r="BM358" s="14">
        <f t="shared" si="668"/>
        <v>0.5947249965389465</v>
      </c>
      <c r="BN358" s="14">
        <f t="shared" si="669"/>
        <v>0.37766343183169715</v>
      </c>
    </row>
    <row r="359" spans="1:66" x14ac:dyDescent="0.25">
      <c r="A359" t="s">
        <v>344</v>
      </c>
      <c r="B359" t="s">
        <v>190</v>
      </c>
      <c r="C359" t="s">
        <v>181</v>
      </c>
      <c r="D359" t="s">
        <v>357</v>
      </c>
      <c r="E359" s="10">
        <f>VLOOKUP(A359,home!$A$2:$E$405,3,FALSE)</f>
        <v>1.3012999999999999</v>
      </c>
      <c r="F359" s="10">
        <f>VLOOKUP(B359,home!$B$2:$E$405,3,FALSE)</f>
        <v>0.6986</v>
      </c>
      <c r="G359" s="10">
        <f>VLOOKUP(C359,away!$B$2:$E$405,4,FALSE)</f>
        <v>1.2491000000000001</v>
      </c>
      <c r="H359" s="10">
        <f>VLOOKUP(A359,away!$A$2:$E$405,3,FALSE)</f>
        <v>1.3012999999999999</v>
      </c>
      <c r="I359" s="10">
        <f>VLOOKUP(C359,away!$B$2:$E$405,3,FALSE)</f>
        <v>0.6986</v>
      </c>
      <c r="J359" s="10">
        <f>VLOOKUP(B359,home!$B$2:$E$405,4,FALSE)</f>
        <v>1.3324</v>
      </c>
      <c r="K359" s="12">
        <f t="shared" si="614"/>
        <v>1.1355420456379999</v>
      </c>
      <c r="L359" s="12">
        <f t="shared" si="615"/>
        <v>1.2112690910319999</v>
      </c>
      <c r="M359" s="13">
        <f t="shared" si="616"/>
        <v>9.5673766852907557E-2</v>
      </c>
      <c r="N359" s="13">
        <f t="shared" si="617"/>
        <v>0.10864158492604373</v>
      </c>
      <c r="O359" s="13">
        <f t="shared" si="618"/>
        <v>0.11588667661152882</v>
      </c>
      <c r="P359" s="13">
        <f t="shared" si="619"/>
        <v>0.13159419382164481</v>
      </c>
      <c r="Q359" s="13">
        <f t="shared" si="620"/>
        <v>6.1683543794137111E-2</v>
      </c>
      <c r="R359" s="13">
        <f t="shared" si="621"/>
        <v>7.0184974720982923E-2</v>
      </c>
      <c r="S359" s="13">
        <f t="shared" si="622"/>
        <v>4.5250209167034469E-2</v>
      </c>
      <c r="T359" s="13">
        <f t="shared" si="623"/>
        <v>7.4715370023157007E-2</v>
      </c>
      <c r="U359" s="13">
        <f t="shared" si="624"/>
        <v>7.9697989767716262E-2</v>
      </c>
      <c r="V359" s="13">
        <f t="shared" si="625"/>
        <v>6.9154737343014912E-3</v>
      </c>
      <c r="W359" s="13">
        <f t="shared" si="626"/>
        <v>2.33480858340652E-2</v>
      </c>
      <c r="X359" s="13">
        <f t="shared" si="627"/>
        <v>2.8280814705565264E-2</v>
      </c>
      <c r="Y359" s="13">
        <f t="shared" si="628"/>
        <v>1.7127838361027228E-2</v>
      </c>
      <c r="Z359" s="13">
        <f t="shared" si="629"/>
        <v>2.8337630178129632E-2</v>
      </c>
      <c r="AA359" s="13">
        <f t="shared" si="630"/>
        <v>3.2178570541006445E-2</v>
      </c>
      <c r="AB359" s="13">
        <f t="shared" si="631"/>
        <v>1.8270059908920572E-2</v>
      </c>
      <c r="AC359" s="13">
        <f t="shared" si="632"/>
        <v>5.9449171707073596E-4</v>
      </c>
      <c r="AD359" s="13">
        <f t="shared" si="633"/>
        <v>6.6281832874365018E-3</v>
      </c>
      <c r="AE359" s="13">
        <f t="shared" si="634"/>
        <v>8.0285135457667037E-3</v>
      </c>
      <c r="AF359" s="13">
        <f t="shared" si="635"/>
        <v>4.8623451524594675E-3</v>
      </c>
      <c r="AG359" s="13">
        <f t="shared" si="636"/>
        <v>1.9632027977011437E-3</v>
      </c>
      <c r="AH359" s="13">
        <f t="shared" si="637"/>
        <v>8.5811238869660123E-3</v>
      </c>
      <c r="AI359" s="13">
        <f t="shared" si="638"/>
        <v>9.74422697247849E-3</v>
      </c>
      <c r="AJ359" s="13">
        <f t="shared" si="639"/>
        <v>5.532489714744601E-3</v>
      </c>
      <c r="AK359" s="13">
        <f t="shared" si="640"/>
        <v>2.0941248960507594E-3</v>
      </c>
      <c r="AL359" s="13">
        <f t="shared" si="641"/>
        <v>3.2707673509644537E-5</v>
      </c>
      <c r="AM359" s="13">
        <f t="shared" si="642"/>
        <v>1.5053161618158492E-3</v>
      </c>
      <c r="AN359" s="13">
        <f t="shared" si="643"/>
        <v>1.8233429390384624E-3</v>
      </c>
      <c r="AO359" s="13">
        <f t="shared" si="644"/>
        <v>1.1042794722043669E-3</v>
      </c>
      <c r="AP359" s="13">
        <f t="shared" si="645"/>
        <v>4.458598641807601E-4</v>
      </c>
      <c r="AQ359" s="13">
        <f t="shared" si="646"/>
        <v>1.3501406810347005E-4</v>
      </c>
      <c r="AR359" s="13">
        <f t="shared" si="647"/>
        <v>2.0788100261196602E-3</v>
      </c>
      <c r="AS359" s="13">
        <f t="shared" si="648"/>
        <v>2.360576189552703E-3</v>
      </c>
      <c r="AT359" s="13">
        <f t="shared" si="649"/>
        <v>1.3402667575845161E-3</v>
      </c>
      <c r="AU359" s="13">
        <f t="shared" si="650"/>
        <v>5.0730975186937682E-4</v>
      </c>
      <c r="AV359" s="13">
        <f t="shared" si="651"/>
        <v>1.4401788835246462E-4</v>
      </c>
      <c r="AW359" s="13">
        <f t="shared" si="652"/>
        <v>1.2496575221957086E-6</v>
      </c>
      <c r="AX359" s="13">
        <f t="shared" si="653"/>
        <v>2.8489163228671832E-4</v>
      </c>
      <c r="AY359" s="13">
        <f t="shared" si="654"/>
        <v>3.4508042848255602E-4</v>
      </c>
      <c r="AZ359" s="13">
        <f t="shared" si="655"/>
        <v>2.0899262847049938E-4</v>
      </c>
      <c r="BA359" s="13">
        <f t="shared" si="656"/>
        <v>8.438210370661676E-5</v>
      </c>
      <c r="BB359" s="13">
        <f t="shared" si="657"/>
        <v>2.5552358514020407E-5</v>
      </c>
      <c r="BC359" s="13">
        <f t="shared" si="658"/>
        <v>6.1901564142002556E-6</v>
      </c>
      <c r="BD359" s="13">
        <f t="shared" si="659"/>
        <v>4.1966638846102834E-4</v>
      </c>
      <c r="BE359" s="13">
        <f t="shared" si="660"/>
        <v>4.7654882923854765E-4</v>
      </c>
      <c r="BF359" s="13">
        <f t="shared" si="661"/>
        <v>2.7057061619996722E-4</v>
      </c>
      <c r="BG359" s="13">
        <f t="shared" si="662"/>
        <v>1.0241477033641496E-4</v>
      </c>
      <c r="BH359" s="13">
        <f t="shared" si="663"/>
        <v>2.9074069452839655E-5</v>
      </c>
      <c r="BI359" s="13">
        <f t="shared" si="664"/>
        <v>6.6029656602997638E-6</v>
      </c>
      <c r="BJ359" s="14">
        <f t="shared" si="665"/>
        <v>0.34124838424057696</v>
      </c>
      <c r="BK359" s="14">
        <f t="shared" si="666"/>
        <v>0.2804059233949513</v>
      </c>
      <c r="BL359" s="14">
        <f t="shared" si="667"/>
        <v>0.34990609527322264</v>
      </c>
      <c r="BM359" s="14">
        <f t="shared" si="668"/>
        <v>0.41588946158867518</v>
      </c>
      <c r="BN359" s="14">
        <f t="shared" si="669"/>
        <v>0.58366474072724495</v>
      </c>
    </row>
    <row r="360" spans="1:66" x14ac:dyDescent="0.25">
      <c r="A360" t="s">
        <v>347</v>
      </c>
      <c r="B360" t="s">
        <v>321</v>
      </c>
      <c r="C360" t="s">
        <v>235</v>
      </c>
      <c r="D360" t="s">
        <v>357</v>
      </c>
      <c r="E360" s="10">
        <f>VLOOKUP(A360,home!$A$2:$E$405,3,FALSE)</f>
        <v>1.3846000000000001</v>
      </c>
      <c r="F360" s="10">
        <f>VLOOKUP(B360,home!$B$2:$E$405,3,FALSE)</f>
        <v>1.0832999999999999</v>
      </c>
      <c r="G360" s="10">
        <f>VLOOKUP(C360,away!$B$2:$E$405,4,FALSE)</f>
        <v>0</v>
      </c>
      <c r="H360" s="10">
        <f>VLOOKUP(A360,away!$A$2:$E$405,3,FALSE)</f>
        <v>1.3846000000000001</v>
      </c>
      <c r="I360" s="10">
        <f>VLOOKUP(C360,away!$B$2:$E$405,3,FALSE)</f>
        <v>0.72219999999999995</v>
      </c>
      <c r="J360" s="10">
        <f>VLOOKUP(B360,home!$B$2:$E$405,4,FALSE)</f>
        <v>1.4443999999999999</v>
      </c>
      <c r="K360" s="12">
        <f t="shared" si="614"/>
        <v>0</v>
      </c>
      <c r="L360" s="12">
        <f t="shared" si="615"/>
        <v>1.4443395085279997</v>
      </c>
      <c r="M360" s="13">
        <f t="shared" si="616"/>
        <v>0.2359018362623026</v>
      </c>
      <c r="N360" s="13">
        <f t="shared" si="617"/>
        <v>0</v>
      </c>
      <c r="O360" s="13">
        <f t="shared" si="618"/>
        <v>0.34072234224794679</v>
      </c>
      <c r="P360" s="13">
        <f t="shared" si="619"/>
        <v>0</v>
      </c>
      <c r="Q360" s="13">
        <f t="shared" si="620"/>
        <v>0</v>
      </c>
      <c r="R360" s="13">
        <f t="shared" si="621"/>
        <v>0.24605937017345425</v>
      </c>
      <c r="S360" s="13">
        <f t="shared" si="622"/>
        <v>0</v>
      </c>
      <c r="T360" s="13">
        <f t="shared" si="623"/>
        <v>0</v>
      </c>
      <c r="U360" s="13">
        <f t="shared" si="624"/>
        <v>0</v>
      </c>
      <c r="V360" s="13">
        <f t="shared" si="625"/>
        <v>0</v>
      </c>
      <c r="W360" s="13">
        <f t="shared" si="626"/>
        <v>0</v>
      </c>
      <c r="X360" s="13">
        <f t="shared" si="627"/>
        <v>0</v>
      </c>
      <c r="Y360" s="13">
        <f t="shared" si="628"/>
        <v>0</v>
      </c>
      <c r="Z360" s="13">
        <f t="shared" si="629"/>
        <v>0.11846442326167865</v>
      </c>
      <c r="AA360" s="13">
        <f t="shared" si="630"/>
        <v>0</v>
      </c>
      <c r="AB360" s="13">
        <f t="shared" si="631"/>
        <v>0</v>
      </c>
      <c r="AC360" s="13">
        <f t="shared" si="632"/>
        <v>0</v>
      </c>
      <c r="AD360" s="13">
        <f t="shared" si="633"/>
        <v>0</v>
      </c>
      <c r="AE360" s="13">
        <f t="shared" si="634"/>
        <v>0</v>
      </c>
      <c r="AF360" s="13">
        <f t="shared" si="635"/>
        <v>0</v>
      </c>
      <c r="AG360" s="13">
        <f t="shared" si="636"/>
        <v>0</v>
      </c>
      <c r="AH360" s="13">
        <f t="shared" si="637"/>
        <v>4.2775711717956494E-2</v>
      </c>
      <c r="AI360" s="13">
        <f t="shared" si="638"/>
        <v>0</v>
      </c>
      <c r="AJ360" s="13">
        <f t="shared" si="639"/>
        <v>0</v>
      </c>
      <c r="AK360" s="13">
        <f t="shared" si="640"/>
        <v>0</v>
      </c>
      <c r="AL360" s="13">
        <f t="shared" si="641"/>
        <v>0</v>
      </c>
      <c r="AM360" s="13">
        <f t="shared" si="642"/>
        <v>0</v>
      </c>
      <c r="AN360" s="13">
        <f t="shared" si="643"/>
        <v>0</v>
      </c>
      <c r="AO360" s="13">
        <f t="shared" si="644"/>
        <v>0</v>
      </c>
      <c r="AP360" s="13">
        <f t="shared" si="645"/>
        <v>0</v>
      </c>
      <c r="AQ360" s="13">
        <f t="shared" si="646"/>
        <v>0</v>
      </c>
      <c r="AR360" s="13">
        <f t="shared" si="647"/>
        <v>1.2356530087929736E-2</v>
      </c>
      <c r="AS360" s="13">
        <f t="shared" si="648"/>
        <v>0</v>
      </c>
      <c r="AT360" s="13">
        <f t="shared" si="649"/>
        <v>0</v>
      </c>
      <c r="AU360" s="13">
        <f t="shared" si="650"/>
        <v>0</v>
      </c>
      <c r="AV360" s="13">
        <f t="shared" si="651"/>
        <v>0</v>
      </c>
      <c r="AW360" s="13">
        <f t="shared" si="652"/>
        <v>0</v>
      </c>
      <c r="AX360" s="13">
        <f t="shared" si="653"/>
        <v>0</v>
      </c>
      <c r="AY360" s="13">
        <f t="shared" si="654"/>
        <v>0</v>
      </c>
      <c r="AZ360" s="13">
        <f t="shared" si="655"/>
        <v>0</v>
      </c>
      <c r="BA360" s="13">
        <f t="shared" si="656"/>
        <v>0</v>
      </c>
      <c r="BB360" s="13">
        <f t="shared" si="657"/>
        <v>0</v>
      </c>
      <c r="BC360" s="13">
        <f t="shared" si="658"/>
        <v>0</v>
      </c>
      <c r="BD360" s="13">
        <f t="shared" si="659"/>
        <v>2.9745040990519773E-3</v>
      </c>
      <c r="BE360" s="13">
        <f t="shared" si="660"/>
        <v>0</v>
      </c>
      <c r="BF360" s="13">
        <f t="shared" si="661"/>
        <v>0</v>
      </c>
      <c r="BG360" s="13">
        <f t="shared" si="662"/>
        <v>0</v>
      </c>
      <c r="BH360" s="13">
        <f t="shared" si="663"/>
        <v>0</v>
      </c>
      <c r="BI360" s="13">
        <f t="shared" si="664"/>
        <v>0</v>
      </c>
      <c r="BJ360" s="14">
        <f t="shared" si="665"/>
        <v>0</v>
      </c>
      <c r="BK360" s="14">
        <f t="shared" si="666"/>
        <v>0.2359018362623026</v>
      </c>
      <c r="BL360" s="14">
        <f t="shared" si="667"/>
        <v>0.64488845832633912</v>
      </c>
      <c r="BM360" s="14">
        <f t="shared" si="668"/>
        <v>0.17657116916661683</v>
      </c>
      <c r="BN360" s="14">
        <f t="shared" si="669"/>
        <v>0.82268354868370364</v>
      </c>
    </row>
    <row r="361" spans="1:66" x14ac:dyDescent="0.25">
      <c r="A361" t="s">
        <v>347</v>
      </c>
      <c r="B361" t="s">
        <v>242</v>
      </c>
      <c r="C361" t="s">
        <v>244</v>
      </c>
      <c r="D361" t="s">
        <v>357</v>
      </c>
      <c r="E361" s="10">
        <f>VLOOKUP(A361,home!$A$2:$E$405,3,FALSE)</f>
        <v>1.3846000000000001</v>
      </c>
      <c r="F361" s="10">
        <f>VLOOKUP(B361,home!$B$2:$E$405,3,FALSE)</f>
        <v>0</v>
      </c>
      <c r="G361" s="10">
        <f>VLOOKUP(C361,away!$B$2:$E$405,4,FALSE)</f>
        <v>0.96289999999999998</v>
      </c>
      <c r="H361" s="10">
        <f>VLOOKUP(A361,away!$A$2:$E$405,3,FALSE)</f>
        <v>1.3846000000000001</v>
      </c>
      <c r="I361" s="10">
        <f>VLOOKUP(C361,away!$B$2:$E$405,3,FALSE)</f>
        <v>1.4444999999999999</v>
      </c>
      <c r="J361" s="10">
        <f>VLOOKUP(B361,home!$B$2:$E$405,4,FALSE)</f>
        <v>1.9258999999999999</v>
      </c>
      <c r="K361" s="12">
        <f t="shared" si="614"/>
        <v>0</v>
      </c>
      <c r="L361" s="12">
        <f t="shared" si="615"/>
        <v>3.8519053467299993</v>
      </c>
      <c r="M361" s="13">
        <f t="shared" si="616"/>
        <v>2.123922976402326E-2</v>
      </c>
      <c r="N361" s="13">
        <f t="shared" si="617"/>
        <v>0</v>
      </c>
      <c r="O361" s="13">
        <f t="shared" si="618"/>
        <v>8.1811502688468124E-2</v>
      </c>
      <c r="P361" s="13">
        <f t="shared" si="619"/>
        <v>0</v>
      </c>
      <c r="Q361" s="13">
        <f t="shared" si="620"/>
        <v>0</v>
      </c>
      <c r="R361" s="13">
        <f t="shared" si="621"/>
        <v>0.15756508231486308</v>
      </c>
      <c r="S361" s="13">
        <f t="shared" si="622"/>
        <v>0</v>
      </c>
      <c r="T361" s="13">
        <f t="shared" si="623"/>
        <v>0</v>
      </c>
      <c r="U361" s="13">
        <f t="shared" si="624"/>
        <v>0</v>
      </c>
      <c r="V361" s="13">
        <f t="shared" si="625"/>
        <v>0</v>
      </c>
      <c r="W361" s="13">
        <f t="shared" si="626"/>
        <v>0</v>
      </c>
      <c r="X361" s="13">
        <f t="shared" si="627"/>
        <v>0</v>
      </c>
      <c r="Y361" s="13">
        <f t="shared" si="628"/>
        <v>0</v>
      </c>
      <c r="Z361" s="13">
        <f t="shared" si="629"/>
        <v>0.20230859434219117</v>
      </c>
      <c r="AA361" s="13">
        <f t="shared" si="630"/>
        <v>0</v>
      </c>
      <c r="AB361" s="13">
        <f t="shared" si="631"/>
        <v>0</v>
      </c>
      <c r="AC361" s="13">
        <f t="shared" si="632"/>
        <v>0</v>
      </c>
      <c r="AD361" s="13">
        <f t="shared" si="633"/>
        <v>0</v>
      </c>
      <c r="AE361" s="13">
        <f t="shared" si="634"/>
        <v>0</v>
      </c>
      <c r="AF361" s="13">
        <f t="shared" si="635"/>
        <v>0</v>
      </c>
      <c r="AG361" s="13">
        <f t="shared" si="636"/>
        <v>0</v>
      </c>
      <c r="AH361" s="13">
        <f t="shared" si="637"/>
        <v>0.19481838905902918</v>
      </c>
      <c r="AI361" s="13">
        <f t="shared" si="638"/>
        <v>0</v>
      </c>
      <c r="AJ361" s="13">
        <f t="shared" si="639"/>
        <v>0</v>
      </c>
      <c r="AK361" s="13">
        <f t="shared" si="640"/>
        <v>0</v>
      </c>
      <c r="AL361" s="13">
        <f t="shared" si="641"/>
        <v>0</v>
      </c>
      <c r="AM361" s="13">
        <f t="shared" si="642"/>
        <v>0</v>
      </c>
      <c r="AN361" s="13">
        <f t="shared" si="643"/>
        <v>0</v>
      </c>
      <c r="AO361" s="13">
        <f t="shared" si="644"/>
        <v>0</v>
      </c>
      <c r="AP361" s="13">
        <f t="shared" si="645"/>
        <v>0</v>
      </c>
      <c r="AQ361" s="13">
        <f t="shared" si="646"/>
        <v>0</v>
      </c>
      <c r="AR361" s="13">
        <f t="shared" si="647"/>
        <v>0.15008439889155994</v>
      </c>
      <c r="AS361" s="13">
        <f t="shared" si="648"/>
        <v>0</v>
      </c>
      <c r="AT361" s="13">
        <f t="shared" si="649"/>
        <v>0</v>
      </c>
      <c r="AU361" s="13">
        <f t="shared" si="650"/>
        <v>0</v>
      </c>
      <c r="AV361" s="13">
        <f t="shared" si="651"/>
        <v>0</v>
      </c>
      <c r="AW361" s="13">
        <f t="shared" si="652"/>
        <v>0</v>
      </c>
      <c r="AX361" s="13">
        <f t="shared" si="653"/>
        <v>0</v>
      </c>
      <c r="AY361" s="13">
        <f t="shared" si="654"/>
        <v>0</v>
      </c>
      <c r="AZ361" s="13">
        <f t="shared" si="655"/>
        <v>0</v>
      </c>
      <c r="BA361" s="13">
        <f t="shared" si="656"/>
        <v>0</v>
      </c>
      <c r="BB361" s="13">
        <f t="shared" si="657"/>
        <v>0</v>
      </c>
      <c r="BC361" s="13">
        <f t="shared" si="658"/>
        <v>0</v>
      </c>
      <c r="BD361" s="13">
        <f t="shared" si="659"/>
        <v>9.6351816425192971E-2</v>
      </c>
      <c r="BE361" s="13">
        <f t="shared" si="660"/>
        <v>0</v>
      </c>
      <c r="BF361" s="13">
        <f t="shared" si="661"/>
        <v>0</v>
      </c>
      <c r="BG361" s="13">
        <f t="shared" si="662"/>
        <v>0</v>
      </c>
      <c r="BH361" s="13">
        <f t="shared" si="663"/>
        <v>0</v>
      </c>
      <c r="BI361" s="13">
        <f t="shared" si="664"/>
        <v>0</v>
      </c>
      <c r="BJ361" s="14">
        <f t="shared" si="665"/>
        <v>0</v>
      </c>
      <c r="BK361" s="14">
        <f t="shared" si="666"/>
        <v>2.123922976402326E-2</v>
      </c>
      <c r="BL361" s="14">
        <f t="shared" si="667"/>
        <v>0.68063118937911338</v>
      </c>
      <c r="BM361" s="14">
        <f t="shared" si="668"/>
        <v>0.64356319871797318</v>
      </c>
      <c r="BN361" s="14">
        <f t="shared" si="669"/>
        <v>0.26061581476735446</v>
      </c>
    </row>
    <row r="362" spans="1:66" x14ac:dyDescent="0.25">
      <c r="A362" t="s">
        <v>348</v>
      </c>
      <c r="B362" t="s">
        <v>254</v>
      </c>
      <c r="C362" t="s">
        <v>247</v>
      </c>
      <c r="D362" t="s">
        <v>357</v>
      </c>
      <c r="E362" s="10">
        <f>VLOOKUP(A362,home!$A$2:$E$405,3,FALSE)</f>
        <v>1.2811999999999999</v>
      </c>
      <c r="F362" s="10">
        <f>VLOOKUP(B362,home!$B$2:$E$405,3,FALSE)</f>
        <v>0.78049999999999997</v>
      </c>
      <c r="G362" s="10">
        <f>VLOOKUP(C362,away!$B$2:$E$405,4,FALSE)</f>
        <v>2.3702000000000001</v>
      </c>
      <c r="H362" s="10">
        <f>VLOOKUP(A362,away!$A$2:$E$405,3,FALSE)</f>
        <v>1.2811999999999999</v>
      </c>
      <c r="I362" s="10">
        <f>VLOOKUP(C362,away!$B$2:$E$405,3,FALSE)</f>
        <v>0.78049999999999997</v>
      </c>
      <c r="J362" s="10">
        <f>VLOOKUP(B362,home!$B$2:$E$405,4,FALSE)</f>
        <v>1.1851</v>
      </c>
      <c r="K362" s="12">
        <f t="shared" si="614"/>
        <v>2.3701445373199999</v>
      </c>
      <c r="L362" s="12">
        <f t="shared" si="615"/>
        <v>1.1850722686599999</v>
      </c>
      <c r="M362" s="13">
        <f t="shared" si="616"/>
        <v>2.8575178974965573E-2</v>
      </c>
      <c r="N362" s="13">
        <f t="shared" si="617"/>
        <v>6.7727304350455958E-2</v>
      </c>
      <c r="O362" s="13">
        <f t="shared" si="618"/>
        <v>3.3863652175227986E-2</v>
      </c>
      <c r="P362" s="13">
        <f t="shared" si="619"/>
        <v>8.0261750216821137E-2</v>
      </c>
      <c r="Q362" s="13">
        <f t="shared" si="620"/>
        <v>8.0261750216821151E-2</v>
      </c>
      <c r="R362" s="13">
        <f t="shared" si="621"/>
        <v>2.0065437554205284E-2</v>
      </c>
      <c r="S362" s="13">
        <f t="shared" si="622"/>
        <v>5.6359651793529579E-2</v>
      </c>
      <c r="T362" s="13">
        <f t="shared" si="623"/>
        <v>9.5115974416070476E-2</v>
      </c>
      <c r="U362" s="13">
        <f t="shared" si="624"/>
        <v>4.7557987208035231E-2</v>
      </c>
      <c r="V362" s="13">
        <f t="shared" si="625"/>
        <v>1.7589174540146281E-2</v>
      </c>
      <c r="W362" s="13">
        <f t="shared" si="626"/>
        <v>6.3410649610713646E-2</v>
      </c>
      <c r="X362" s="13">
        <f t="shared" si="627"/>
        <v>7.5146202391372777E-2</v>
      </c>
      <c r="Y362" s="13">
        <f t="shared" si="628"/>
        <v>4.4526840274563821E-2</v>
      </c>
      <c r="Z362" s="13">
        <f t="shared" si="629"/>
        <v>7.9263312013392109E-3</v>
      </c>
      <c r="AA362" s="13">
        <f t="shared" si="630"/>
        <v>1.8786550597843201E-2</v>
      </c>
      <c r="AB362" s="13">
        <f t="shared" si="631"/>
        <v>2.2263420137281924E-2</v>
      </c>
      <c r="AC362" s="13">
        <f t="shared" si="632"/>
        <v>3.0877714158371919E-3</v>
      </c>
      <c r="AD362" s="13">
        <f t="shared" si="633"/>
        <v>3.7573101195686374E-2</v>
      </c>
      <c r="AE362" s="13">
        <f t="shared" si="634"/>
        <v>4.4526840274563807E-2</v>
      </c>
      <c r="AF362" s="13">
        <f t="shared" si="635"/>
        <v>2.6383761810219394E-2</v>
      </c>
      <c r="AG362" s="13">
        <f t="shared" si="636"/>
        <v>1.0422221488073927E-2</v>
      </c>
      <c r="AH362" s="13">
        <f t="shared" si="637"/>
        <v>2.3483188247304001E-3</v>
      </c>
      <c r="AI362" s="13">
        <f t="shared" si="638"/>
        <v>5.5658550343204785E-3</v>
      </c>
      <c r="AJ362" s="13">
        <f t="shared" si="639"/>
        <v>6.5959404525548528E-3</v>
      </c>
      <c r="AK362" s="13">
        <f t="shared" si="640"/>
        <v>5.2111107440369646E-3</v>
      </c>
      <c r="AL362" s="13">
        <f t="shared" si="641"/>
        <v>3.4691637567230805E-4</v>
      </c>
      <c r="AM362" s="13">
        <f t="shared" si="642"/>
        <v>1.7810736109825528E-2</v>
      </c>
      <c r="AN362" s="13">
        <f t="shared" si="643"/>
        <v>2.110700944817552E-2</v>
      </c>
      <c r="AO362" s="13">
        <f t="shared" si="644"/>
        <v>1.2506665785688709E-2</v>
      </c>
      <c r="AP362" s="13">
        <f t="shared" si="645"/>
        <v>4.9404342653395095E-3</v>
      </c>
      <c r="AQ362" s="13">
        <f t="shared" si="646"/>
        <v>1.4636929107478729E-3</v>
      </c>
      <c r="AR362" s="13">
        <f t="shared" si="647"/>
        <v>5.5658550343204796E-4</v>
      </c>
      <c r="AS362" s="13">
        <f t="shared" si="648"/>
        <v>1.3191880905109702E-3</v>
      </c>
      <c r="AT362" s="13">
        <f t="shared" si="649"/>
        <v>1.5633332232110892E-3</v>
      </c>
      <c r="AU362" s="13">
        <f t="shared" si="650"/>
        <v>1.2351085663348772E-3</v>
      </c>
      <c r="AV362" s="13">
        <f t="shared" si="651"/>
        <v>7.3184645537393612E-4</v>
      </c>
      <c r="AW362" s="13">
        <f t="shared" si="652"/>
        <v>2.7067114896705804E-5</v>
      </c>
      <c r="AX362" s="13">
        <f t="shared" si="653"/>
        <v>7.0356698160585146E-3</v>
      </c>
      <c r="AY362" s="13">
        <f t="shared" si="654"/>
        <v>8.3377771904591495E-3</v>
      </c>
      <c r="AZ362" s="13">
        <f t="shared" si="655"/>
        <v>4.9404342653395121E-3</v>
      </c>
      <c r="BA362" s="13">
        <f t="shared" si="656"/>
        <v>1.9515905476638333E-3</v>
      </c>
      <c r="BB362" s="13">
        <f t="shared" si="657"/>
        <v>5.7819395945384749E-4</v>
      </c>
      <c r="BC362" s="13">
        <f t="shared" si="658"/>
        <v>1.3704032545109582E-4</v>
      </c>
      <c r="BD362" s="13">
        <f t="shared" si="659"/>
        <v>1.099323408759142E-4</v>
      </c>
      <c r="BE362" s="13">
        <f t="shared" si="660"/>
        <v>2.605555372018481E-4</v>
      </c>
      <c r="BF362" s="13">
        <f t="shared" si="661"/>
        <v>3.0877714158371924E-4</v>
      </c>
      <c r="BG362" s="13">
        <f t="shared" si="662"/>
        <v>2.4394881845797876E-4</v>
      </c>
      <c r="BH362" s="13">
        <f t="shared" si="663"/>
        <v>1.4454848986346163E-4</v>
      </c>
      <c r="BI362" s="13">
        <f t="shared" si="664"/>
        <v>6.8520162725547814E-5</v>
      </c>
      <c r="BJ362" s="14">
        <f t="shared" si="665"/>
        <v>0.62590389065274443</v>
      </c>
      <c r="BK362" s="14">
        <f t="shared" si="666"/>
        <v>0.19455822050743118</v>
      </c>
      <c r="BL362" s="14">
        <f t="shared" si="667"/>
        <v>0.16880061705780769</v>
      </c>
      <c r="BM362" s="14">
        <f t="shared" si="668"/>
        <v>0.67812327585526322</v>
      </c>
      <c r="BN362" s="14">
        <f t="shared" si="669"/>
        <v>0.31075507348849707</v>
      </c>
    </row>
    <row r="363" spans="1:66" x14ac:dyDescent="0.25">
      <c r="A363" t="s">
        <v>348</v>
      </c>
      <c r="B363" t="s">
        <v>248</v>
      </c>
      <c r="C363" t="s">
        <v>325</v>
      </c>
      <c r="D363" t="s">
        <v>357</v>
      </c>
      <c r="E363" s="10">
        <f>VLOOKUP(A363,home!$A$2:$E$405,3,FALSE)</f>
        <v>1.2811999999999999</v>
      </c>
      <c r="F363" s="10">
        <f>VLOOKUP(B363,home!$B$2:$E$405,3,FALSE)</f>
        <v>1.5609999999999999</v>
      </c>
      <c r="G363" s="10">
        <f>VLOOKUP(C363,away!$B$2:$E$405,4,FALSE)</f>
        <v>0</v>
      </c>
      <c r="H363" s="10">
        <f>VLOOKUP(A363,away!$A$2:$E$405,3,FALSE)</f>
        <v>1.2811999999999999</v>
      </c>
      <c r="I363" s="10">
        <f>VLOOKUP(C363,away!$B$2:$E$405,3,FALSE)</f>
        <v>1.1708000000000001</v>
      </c>
      <c r="J363" s="10">
        <f>VLOOKUP(B363,home!$B$2:$E$405,4,FALSE)</f>
        <v>1.1851</v>
      </c>
      <c r="K363" s="12">
        <f t="shared" si="614"/>
        <v>0</v>
      </c>
      <c r="L363" s="12">
        <f t="shared" si="615"/>
        <v>1.777684320496</v>
      </c>
      <c r="M363" s="13">
        <f t="shared" si="616"/>
        <v>0.16902911166923459</v>
      </c>
      <c r="N363" s="13">
        <f t="shared" si="617"/>
        <v>0</v>
      </c>
      <c r="O363" s="13">
        <f t="shared" si="618"/>
        <v>0.30048040152176575</v>
      </c>
      <c r="P363" s="13">
        <f t="shared" si="619"/>
        <v>0</v>
      </c>
      <c r="Q363" s="13">
        <f t="shared" si="620"/>
        <v>0</v>
      </c>
      <c r="R363" s="13">
        <f t="shared" si="621"/>
        <v>0.2670796492007928</v>
      </c>
      <c r="S363" s="13">
        <f t="shared" si="622"/>
        <v>0</v>
      </c>
      <c r="T363" s="13">
        <f t="shared" si="623"/>
        <v>0</v>
      </c>
      <c r="U363" s="13">
        <f t="shared" si="624"/>
        <v>0</v>
      </c>
      <c r="V363" s="13">
        <f t="shared" si="625"/>
        <v>0</v>
      </c>
      <c r="W363" s="13">
        <f t="shared" si="626"/>
        <v>0</v>
      </c>
      <c r="X363" s="13">
        <f t="shared" si="627"/>
        <v>0</v>
      </c>
      <c r="Y363" s="13">
        <f t="shared" si="628"/>
        <v>0</v>
      </c>
      <c r="Z363" s="13">
        <f t="shared" si="629"/>
        <v>0.15826110156927381</v>
      </c>
      <c r="AA363" s="13">
        <f t="shared" si="630"/>
        <v>0</v>
      </c>
      <c r="AB363" s="13">
        <f t="shared" si="631"/>
        <v>0</v>
      </c>
      <c r="AC363" s="13">
        <f t="shared" si="632"/>
        <v>0</v>
      </c>
      <c r="AD363" s="13">
        <f t="shared" si="633"/>
        <v>0</v>
      </c>
      <c r="AE363" s="13">
        <f t="shared" si="634"/>
        <v>0</v>
      </c>
      <c r="AF363" s="13">
        <f t="shared" si="635"/>
        <v>0</v>
      </c>
      <c r="AG363" s="13">
        <f t="shared" si="636"/>
        <v>0</v>
      </c>
      <c r="AH363" s="13">
        <f t="shared" si="637"/>
        <v>7.0334569701030691E-2</v>
      </c>
      <c r="AI363" s="13">
        <f t="shared" si="638"/>
        <v>0</v>
      </c>
      <c r="AJ363" s="13">
        <f t="shared" si="639"/>
        <v>0</v>
      </c>
      <c r="AK363" s="13">
        <f t="shared" si="640"/>
        <v>0</v>
      </c>
      <c r="AL363" s="13">
        <f t="shared" si="641"/>
        <v>0</v>
      </c>
      <c r="AM363" s="13">
        <f t="shared" si="642"/>
        <v>0</v>
      </c>
      <c r="AN363" s="13">
        <f t="shared" si="643"/>
        <v>0</v>
      </c>
      <c r="AO363" s="13">
        <f t="shared" si="644"/>
        <v>0</v>
      </c>
      <c r="AP363" s="13">
        <f t="shared" si="645"/>
        <v>0</v>
      </c>
      <c r="AQ363" s="13">
        <f t="shared" si="646"/>
        <v>0</v>
      </c>
      <c r="AR363" s="13">
        <f t="shared" si="647"/>
        <v>2.5006532349271068E-2</v>
      </c>
      <c r="AS363" s="13">
        <f t="shared" si="648"/>
        <v>0</v>
      </c>
      <c r="AT363" s="13">
        <f t="shared" si="649"/>
        <v>0</v>
      </c>
      <c r="AU363" s="13">
        <f t="shared" si="650"/>
        <v>0</v>
      </c>
      <c r="AV363" s="13">
        <f t="shared" si="651"/>
        <v>0</v>
      </c>
      <c r="AW363" s="13">
        <f t="shared" si="652"/>
        <v>0</v>
      </c>
      <c r="AX363" s="13">
        <f t="shared" si="653"/>
        <v>0</v>
      </c>
      <c r="AY363" s="13">
        <f t="shared" si="654"/>
        <v>0</v>
      </c>
      <c r="AZ363" s="13">
        <f t="shared" si="655"/>
        <v>0</v>
      </c>
      <c r="BA363" s="13">
        <f t="shared" si="656"/>
        <v>0</v>
      </c>
      <c r="BB363" s="13">
        <f t="shared" si="657"/>
        <v>0</v>
      </c>
      <c r="BC363" s="13">
        <f t="shared" si="658"/>
        <v>0</v>
      </c>
      <c r="BD363" s="13">
        <f t="shared" si="659"/>
        <v>7.4089534112125347E-3</v>
      </c>
      <c r="BE363" s="13">
        <f t="shared" si="660"/>
        <v>0</v>
      </c>
      <c r="BF363" s="13">
        <f t="shared" si="661"/>
        <v>0</v>
      </c>
      <c r="BG363" s="13">
        <f t="shared" si="662"/>
        <v>0</v>
      </c>
      <c r="BH363" s="13">
        <f t="shared" si="663"/>
        <v>0</v>
      </c>
      <c r="BI363" s="13">
        <f t="shared" si="664"/>
        <v>0</v>
      </c>
      <c r="BJ363" s="14">
        <f t="shared" si="665"/>
        <v>0</v>
      </c>
      <c r="BK363" s="14">
        <f t="shared" si="666"/>
        <v>0.16902911166923459</v>
      </c>
      <c r="BL363" s="14">
        <f t="shared" si="667"/>
        <v>0.67031010618407283</v>
      </c>
      <c r="BM363" s="14">
        <f t="shared" si="668"/>
        <v>0.26101115703078814</v>
      </c>
      <c r="BN363" s="14">
        <f t="shared" si="669"/>
        <v>0.73658916239179306</v>
      </c>
    </row>
    <row r="364" spans="1:66" x14ac:dyDescent="0.25">
      <c r="A364" t="s">
        <v>339</v>
      </c>
      <c r="B364" t="s">
        <v>83</v>
      </c>
      <c r="C364" t="s">
        <v>95</v>
      </c>
      <c r="D364" t="s">
        <v>359</v>
      </c>
      <c r="E364" s="10">
        <f>VLOOKUP(A364,home!$A$2:$E$405,3,FALSE)</f>
        <v>1.3068</v>
      </c>
      <c r="F364" s="10">
        <f>VLOOKUP(B364,home!$B$2:$E$405,3,FALSE)</f>
        <v>0.76519999999999999</v>
      </c>
      <c r="G364" s="10">
        <f>VLOOKUP(C364,away!$B$2:$E$405,4,FALSE)</f>
        <v>0.72970000000000002</v>
      </c>
      <c r="H364" s="10">
        <f>VLOOKUP(A364,away!$A$2:$E$405,3,FALSE)</f>
        <v>1.3068</v>
      </c>
      <c r="I364" s="10">
        <f>VLOOKUP(C364,away!$B$2:$E$405,3,FALSE)</f>
        <v>0.89280000000000004</v>
      </c>
      <c r="J364" s="10">
        <f>VLOOKUP(B364,home!$B$2:$E$405,4,FALSE)</f>
        <v>1.0216000000000001</v>
      </c>
      <c r="K364" s="12">
        <f t="shared" si="614"/>
        <v>0.72967326379200004</v>
      </c>
      <c r="L364" s="12">
        <f t="shared" si="615"/>
        <v>1.1919119984640001</v>
      </c>
      <c r="M364" s="13">
        <f t="shared" si="616"/>
        <v>0.14637473576529689</v>
      </c>
      <c r="N364" s="13">
        <f t="shared" si="617"/>
        <v>0.10680573118255576</v>
      </c>
      <c r="O364" s="13">
        <f t="shared" si="618"/>
        <v>0.17446580383065496</v>
      </c>
      <c r="P364" s="13">
        <f t="shared" si="619"/>
        <v>0.12730303250120881</v>
      </c>
      <c r="Q364" s="13">
        <f t="shared" si="620"/>
        <v>3.8966643231833235E-2</v>
      </c>
      <c r="R364" s="13">
        <f t="shared" si="621"/>
        <v>0.10397394245371211</v>
      </c>
      <c r="S364" s="13">
        <f t="shared" si="622"/>
        <v>2.7679062919008929E-2</v>
      </c>
      <c r="T364" s="13">
        <f t="shared" si="623"/>
        <v>4.6444809607888049E-2</v>
      </c>
      <c r="U364" s="13">
        <f t="shared" si="624"/>
        <v>7.5867005939521698E-2</v>
      </c>
      <c r="V364" s="13">
        <f t="shared" si="625"/>
        <v>2.6747395443307213E-3</v>
      </c>
      <c r="W364" s="13">
        <f t="shared" si="626"/>
        <v>9.4776392486634019E-3</v>
      </c>
      <c r="X364" s="13">
        <f t="shared" si="627"/>
        <v>1.129651193759524E-2</v>
      </c>
      <c r="Y364" s="13">
        <f t="shared" si="628"/>
        <v>6.7322240596057901E-3</v>
      </c>
      <c r="Z364" s="13">
        <f t="shared" si="629"/>
        <v>4.1309263179394998E-2</v>
      </c>
      <c r="AA364" s="13">
        <f t="shared" si="630"/>
        <v>3.0142264888951834E-2</v>
      </c>
      <c r="AB364" s="13">
        <f t="shared" si="631"/>
        <v>1.0997002399802247E-2</v>
      </c>
      <c r="AC364" s="13">
        <f t="shared" si="632"/>
        <v>1.4538986755635263E-4</v>
      </c>
      <c r="AD364" s="13">
        <f t="shared" si="633"/>
        <v>1.7288949909038457E-3</v>
      </c>
      <c r="AE364" s="13">
        <f t="shared" si="634"/>
        <v>2.060690683742602E-3</v>
      </c>
      <c r="AF364" s="13">
        <f t="shared" si="635"/>
        <v>1.228080975537896E-3</v>
      </c>
      <c r="AG364" s="13">
        <f t="shared" si="636"/>
        <v>4.87921483276331E-4</v>
      </c>
      <c r="AH364" s="13">
        <f t="shared" si="637"/>
        <v>1.2309251607806999E-2</v>
      </c>
      <c r="AI364" s="13">
        <f t="shared" si="638"/>
        <v>8.9817317955054547E-3</v>
      </c>
      <c r="AJ364" s="13">
        <f t="shared" si="639"/>
        <v>3.2768647768654235E-3</v>
      </c>
      <c r="AK364" s="13">
        <f t="shared" si="640"/>
        <v>7.9701353891347933E-4</v>
      </c>
      <c r="AL364" s="13">
        <f t="shared" si="641"/>
        <v>5.0578594558968684E-6</v>
      </c>
      <c r="AM364" s="13">
        <f t="shared" si="642"/>
        <v>2.5230569015328996E-4</v>
      </c>
      <c r="AN364" s="13">
        <f t="shared" si="643"/>
        <v>3.0072617937444663E-4</v>
      </c>
      <c r="AO364" s="13">
        <f t="shared" si="644"/>
        <v>1.7921957072432009E-4</v>
      </c>
      <c r="AP364" s="13">
        <f t="shared" si="645"/>
        <v>7.1204652235294872E-5</v>
      </c>
      <c r="AQ364" s="13">
        <f t="shared" si="646"/>
        <v>2.1217419836426099E-5</v>
      </c>
      <c r="AR364" s="13">
        <f t="shared" si="647"/>
        <v>2.9343089366914888E-3</v>
      </c>
      <c r="AS364" s="13">
        <f t="shared" si="648"/>
        <v>2.1410867788097111E-3</v>
      </c>
      <c r="AT364" s="13">
        <f t="shared" si="649"/>
        <v>7.8114688897799119E-4</v>
      </c>
      <c r="AU364" s="13">
        <f t="shared" si="650"/>
        <v>1.8999399999384601E-4</v>
      </c>
      <c r="AV364" s="13">
        <f t="shared" si="651"/>
        <v>3.4658385519101708E-5</v>
      </c>
      <c r="AW364" s="13">
        <f t="shared" si="652"/>
        <v>1.2219034235316878E-7</v>
      </c>
      <c r="AX364" s="13">
        <f t="shared" si="653"/>
        <v>3.0683452734574017E-5</v>
      </c>
      <c r="AY364" s="13">
        <f t="shared" si="654"/>
        <v>3.6571975468641801E-5</v>
      </c>
      <c r="AZ364" s="13">
        <f t="shared" si="655"/>
        <v>2.1795288184302624E-5</v>
      </c>
      <c r="BA364" s="13">
        <f t="shared" si="656"/>
        <v>8.6593551656169851E-6</v>
      </c>
      <c r="BB364" s="13">
        <f t="shared" si="657"/>
        <v>2.5802973302150248E-6</v>
      </c>
      <c r="BC364" s="13">
        <f t="shared" si="658"/>
        <v>6.150974694975826E-7</v>
      </c>
      <c r="BD364" s="13">
        <f t="shared" si="659"/>
        <v>5.8290633814045423E-4</v>
      </c>
      <c r="BE364" s="13">
        <f t="shared" si="660"/>
        <v>4.2533117023598838E-4</v>
      </c>
      <c r="BF364" s="13">
        <f t="shared" si="661"/>
        <v>1.5517639158928222E-4</v>
      </c>
      <c r="BG364" s="13">
        <f t="shared" si="662"/>
        <v>3.7742688038139015E-5</v>
      </c>
      <c r="BH364" s="13">
        <f t="shared" si="663"/>
        <v>6.884957591268042E-6</v>
      </c>
      <c r="BI364" s="13">
        <f t="shared" si="664"/>
        <v>1.0047538953380124E-6</v>
      </c>
      <c r="BJ364" s="14">
        <f t="shared" si="665"/>
        <v>0.22615472638027873</v>
      </c>
      <c r="BK364" s="14">
        <f t="shared" si="666"/>
        <v>0.30421859043232619</v>
      </c>
      <c r="BL364" s="14">
        <f t="shared" si="667"/>
        <v>0.42810112252121679</v>
      </c>
      <c r="BM364" s="14">
        <f t="shared" si="668"/>
        <v>0.30185736376282862</v>
      </c>
      <c r="BN364" s="14">
        <f t="shared" si="669"/>
        <v>0.69788988896526183</v>
      </c>
    </row>
    <row r="365" spans="1:66" x14ac:dyDescent="0.25">
      <c r="A365" t="s">
        <v>339</v>
      </c>
      <c r="B365" t="s">
        <v>74</v>
      </c>
      <c r="C365" t="s">
        <v>71</v>
      </c>
      <c r="D365" t="s">
        <v>359</v>
      </c>
      <c r="E365" s="10">
        <f>VLOOKUP(A365,home!$A$2:$E$405,3,FALSE)</f>
        <v>1.3068</v>
      </c>
      <c r="F365" s="10">
        <f>VLOOKUP(B365,home!$B$2:$E$405,3,FALSE)</f>
        <v>1.8584000000000001</v>
      </c>
      <c r="G365" s="10">
        <f>VLOOKUP(C365,away!$B$2:$E$405,4,FALSE)</f>
        <v>1.3134999999999999</v>
      </c>
      <c r="H365" s="10">
        <f>VLOOKUP(A365,away!$A$2:$E$405,3,FALSE)</f>
        <v>1.3068</v>
      </c>
      <c r="I365" s="10">
        <f>VLOOKUP(C365,away!$B$2:$E$405,3,FALSE)</f>
        <v>0.89280000000000004</v>
      </c>
      <c r="J365" s="10">
        <f>VLOOKUP(B365,home!$B$2:$E$405,4,FALSE)</f>
        <v>1.2508999999999999</v>
      </c>
      <c r="K365" s="12">
        <f t="shared" si="614"/>
        <v>3.1899097771199996</v>
      </c>
      <c r="L365" s="12">
        <f t="shared" si="615"/>
        <v>1.4594388399359999</v>
      </c>
      <c r="M365" s="13">
        <f t="shared" si="616"/>
        <v>9.5678322238915061E-3</v>
      </c>
      <c r="N365" s="13">
        <f t="shared" si="617"/>
        <v>3.0520521556835305E-2</v>
      </c>
      <c r="O365" s="13">
        <f t="shared" si="618"/>
        <v>1.3963665961538496E-2</v>
      </c>
      <c r="P365" s="13">
        <f t="shared" si="619"/>
        <v>4.454283457514939E-2</v>
      </c>
      <c r="Q365" s="13">
        <f t="shared" si="620"/>
        <v>4.8678855058475336E-2</v>
      </c>
      <c r="R365" s="13">
        <f t="shared" si="621"/>
        <v>1.0189558226080779E-2</v>
      </c>
      <c r="S365" s="13">
        <f t="shared" si="622"/>
        <v>5.1842049106870486E-2</v>
      </c>
      <c r="T365" s="13">
        <f t="shared" si="623"/>
        <v>7.1043811755953923E-2</v>
      </c>
      <c r="U365" s="13">
        <f t="shared" si="624"/>
        <v>3.2503771409908594E-2</v>
      </c>
      <c r="V365" s="13">
        <f t="shared" si="625"/>
        <v>2.681661452630477E-2</v>
      </c>
      <c r="W365" s="13">
        <f t="shared" si="626"/>
        <v>5.1760385230012598E-2</v>
      </c>
      <c r="X365" s="13">
        <f t="shared" si="627"/>
        <v>7.5541116574730047E-2</v>
      </c>
      <c r="Y365" s="13">
        <f t="shared" si="628"/>
        <v>5.5123819770647092E-2</v>
      </c>
      <c r="Z365" s="13">
        <f t="shared" si="629"/>
        <v>4.9570123456438844E-3</v>
      </c>
      <c r="AA365" s="13">
        <f t="shared" si="630"/>
        <v>1.5812422146673971E-2</v>
      </c>
      <c r="AB365" s="13">
        <f t="shared" si="631"/>
        <v>2.5220100002812062E-2</v>
      </c>
      <c r="AC365" s="13">
        <f t="shared" si="632"/>
        <v>7.8027603115783817E-3</v>
      </c>
      <c r="AD365" s="13">
        <f t="shared" si="633"/>
        <v>4.1277739728178706E-2</v>
      </c>
      <c r="AE365" s="13">
        <f t="shared" si="634"/>
        <v>6.0242336584073262E-2</v>
      </c>
      <c r="AF365" s="13">
        <f t="shared" si="635"/>
        <v>4.3960002909646981E-2</v>
      </c>
      <c r="AG365" s="13">
        <f t="shared" si="636"/>
        <v>2.138564521667945E-2</v>
      </c>
      <c r="AH365" s="13">
        <f t="shared" si="637"/>
        <v>1.8086140868187352E-3</v>
      </c>
      <c r="AI365" s="13">
        <f t="shared" si="638"/>
        <v>5.7693157585800431E-3</v>
      </c>
      <c r="AJ365" s="13">
        <f t="shared" si="639"/>
        <v>9.2017983727934859E-3</v>
      </c>
      <c r="AK365" s="13">
        <f t="shared" si="640"/>
        <v>9.7843021988202796E-3</v>
      </c>
      <c r="AL365" s="13">
        <f t="shared" si="641"/>
        <v>1.4530232288994527E-3</v>
      </c>
      <c r="AM365" s="13">
        <f t="shared" si="642"/>
        <v>2.6334453107266374E-2</v>
      </c>
      <c r="AN365" s="13">
        <f t="shared" si="643"/>
        <v>3.8433523693217821E-2</v>
      </c>
      <c r="AO365" s="13">
        <f t="shared" si="644"/>
        <v>2.80456886167413E-2</v>
      </c>
      <c r="AP365" s="13">
        <f t="shared" si="645"/>
        <v>1.3643655753341064E-2</v>
      </c>
      <c r="AQ365" s="13">
        <f t="shared" si="646"/>
        <v>4.9780202812855535E-3</v>
      </c>
      <c r="AR365" s="13">
        <f t="shared" si="647"/>
        <v>5.2791232895172823E-4</v>
      </c>
      <c r="AS365" s="13">
        <f t="shared" si="648"/>
        <v>1.6839926995853073E-3</v>
      </c>
      <c r="AT365" s="13">
        <f t="shared" si="649"/>
        <v>2.6858923885029373E-3</v>
      </c>
      <c r="AU365" s="13">
        <f t="shared" si="650"/>
        <v>2.8559181301259025E-3</v>
      </c>
      <c r="AV365" s="13">
        <f t="shared" si="651"/>
        <v>2.2775302914857212E-3</v>
      </c>
      <c r="AW365" s="13">
        <f t="shared" si="652"/>
        <v>1.8790327783358866E-4</v>
      </c>
      <c r="AX365" s="13">
        <f t="shared" si="653"/>
        <v>1.4000754906996198E-2</v>
      </c>
      <c r="AY365" s="13">
        <f t="shared" si="654"/>
        <v>2.0433245499694788E-2</v>
      </c>
      <c r="AZ365" s="13">
        <f t="shared" si="655"/>
        <v>1.4910536054101031E-2</v>
      </c>
      <c r="BA365" s="13">
        <f t="shared" si="656"/>
        <v>7.2536718138737017E-3</v>
      </c>
      <c r="BB365" s="13">
        <f t="shared" si="657"/>
        <v>2.646572594329074E-3</v>
      </c>
      <c r="BC365" s="13">
        <f t="shared" si="658"/>
        <v>7.7250216737480618E-4</v>
      </c>
      <c r="BD365" s="13">
        <f t="shared" si="659"/>
        <v>1.2840929282553694E-4</v>
      </c>
      <c r="BE365" s="13">
        <f t="shared" si="660"/>
        <v>4.0961405865724533E-4</v>
      </c>
      <c r="BF365" s="13">
        <f t="shared" si="661"/>
        <v>6.5331594527827613E-4</v>
      </c>
      <c r="BG365" s="13">
        <f t="shared" si="662"/>
        <v>6.9467297379718906E-4</v>
      </c>
      <c r="BH365" s="13">
        <f t="shared" si="663"/>
        <v>5.5398602775416975E-4</v>
      </c>
      <c r="BI365" s="13">
        <f t="shared" si="664"/>
        <v>3.5343308926417944E-4</v>
      </c>
      <c r="BJ365" s="14">
        <f t="shared" si="665"/>
        <v>0.67098685887345444</v>
      </c>
      <c r="BK365" s="14">
        <f t="shared" si="666"/>
        <v>0.16245835947238879</v>
      </c>
      <c r="BL365" s="14">
        <f t="shared" si="667"/>
        <v>0.13707822539025466</v>
      </c>
      <c r="BM365" s="14">
        <f t="shared" si="668"/>
        <v>0.79777184625790976</v>
      </c>
      <c r="BN365" s="14">
        <f t="shared" si="669"/>
        <v>0.1574632676019708</v>
      </c>
    </row>
    <row r="366" spans="1:66" x14ac:dyDescent="0.25">
      <c r="A366" t="s">
        <v>339</v>
      </c>
      <c r="B366" t="s">
        <v>72</v>
      </c>
      <c r="C366" t="s">
        <v>75</v>
      </c>
      <c r="D366" t="s">
        <v>359</v>
      </c>
      <c r="E366" s="10">
        <f>VLOOKUP(A366,home!$A$2:$E$405,3,FALSE)</f>
        <v>1.3068</v>
      </c>
      <c r="F366" s="10">
        <f>VLOOKUP(B366,home!$B$2:$E$405,3,FALSE)</f>
        <v>0.87450000000000006</v>
      </c>
      <c r="G366" s="10">
        <f>VLOOKUP(C366,away!$B$2:$E$405,4,FALSE)</f>
        <v>0.75060000000000004</v>
      </c>
      <c r="H366" s="10">
        <f>VLOOKUP(A366,away!$A$2:$E$405,3,FALSE)</f>
        <v>1.3068</v>
      </c>
      <c r="I366" s="10">
        <f>VLOOKUP(C366,away!$B$2:$E$405,3,FALSE)</f>
        <v>0.76519999999999999</v>
      </c>
      <c r="J366" s="10">
        <f>VLOOKUP(B366,home!$B$2:$E$405,4,FALSE)</f>
        <v>0.75060000000000004</v>
      </c>
      <c r="K366" s="12">
        <f t="shared" si="614"/>
        <v>0.85778312796000011</v>
      </c>
      <c r="L366" s="12">
        <f t="shared" si="615"/>
        <v>0.75057249801600001</v>
      </c>
      <c r="M366" s="13">
        <f t="shared" si="616"/>
        <v>0.20021657446828689</v>
      </c>
      <c r="N366" s="13">
        <f t="shared" si="617"/>
        <v>0.17174239951684342</v>
      </c>
      <c r="O366" s="13">
        <f t="shared" si="618"/>
        <v>0.15027705444286857</v>
      </c>
      <c r="P366" s="13">
        <f t="shared" si="619"/>
        <v>0.12890512182061903</v>
      </c>
      <c r="Q366" s="13">
        <f t="shared" si="620"/>
        <v>7.3658866330456971E-2</v>
      </c>
      <c r="R366" s="13">
        <f t="shared" si="621"/>
        <v>5.639691207383514E-2</v>
      </c>
      <c r="S366" s="13">
        <f t="shared" si="622"/>
        <v>2.0748195392560509E-2</v>
      </c>
      <c r="T366" s="13">
        <f t="shared" si="623"/>
        <v>5.5286319302677724E-2</v>
      </c>
      <c r="U366" s="13">
        <f t="shared" si="624"/>
        <v>4.8376319645979403E-2</v>
      </c>
      <c r="V366" s="13">
        <f t="shared" si="625"/>
        <v>1.4842531070493655E-3</v>
      </c>
      <c r="W366" s="13">
        <f t="shared" si="626"/>
        <v>2.106111092097564E-2</v>
      </c>
      <c r="X366" s="13">
        <f t="shared" si="627"/>
        <v>1.5807890634948744E-2</v>
      </c>
      <c r="Y366" s="13">
        <f t="shared" si="628"/>
        <v>5.9324839811186053E-3</v>
      </c>
      <c r="Z366" s="13">
        <f t="shared" si="629"/>
        <v>1.4109990391882385E-2</v>
      </c>
      <c r="AA366" s="13">
        <f t="shared" si="630"/>
        <v>1.2103311693834419E-2</v>
      </c>
      <c r="AB366" s="13">
        <f t="shared" si="631"/>
        <v>5.1910082817060678E-3</v>
      </c>
      <c r="AC366" s="13">
        <f t="shared" si="632"/>
        <v>5.9725271273412955E-5</v>
      </c>
      <c r="AD366" s="13">
        <f t="shared" si="633"/>
        <v>4.5164664010267502E-3</v>
      </c>
      <c r="AE366" s="13">
        <f t="shared" si="634"/>
        <v>3.3899354688239811E-3</v>
      </c>
      <c r="AF366" s="13">
        <f t="shared" si="635"/>
        <v>1.2721961664741276E-3</v>
      </c>
      <c r="AG366" s="13">
        <f t="shared" si="636"/>
        <v>3.1829181821228835E-4</v>
      </c>
      <c r="AH366" s="13">
        <f t="shared" si="637"/>
        <v>2.6476426838542302E-3</v>
      </c>
      <c r="AI366" s="13">
        <f t="shared" si="638"/>
        <v>2.2711032230768912E-3</v>
      </c>
      <c r="AJ366" s="13">
        <f t="shared" si="639"/>
        <v>9.7405701330546672E-4</v>
      </c>
      <c r="AK366" s="13">
        <f t="shared" si="640"/>
        <v>2.7850989056151296E-4</v>
      </c>
      <c r="AL366" s="13">
        <f t="shared" si="641"/>
        <v>1.5381130937265697E-6</v>
      </c>
      <c r="AM366" s="13">
        <f t="shared" si="642"/>
        <v>7.7482973535979442E-4</v>
      </c>
      <c r="AN366" s="13">
        <f t="shared" si="643"/>
        <v>5.8156589000607701E-4</v>
      </c>
      <c r="AO366" s="13">
        <f t="shared" si="644"/>
        <v>2.1825368141137975E-4</v>
      </c>
      <c r="AP366" s="13">
        <f t="shared" si="645"/>
        <v>5.4605070286042513E-5</v>
      </c>
      <c r="AQ366" s="13">
        <f t="shared" si="646"/>
        <v>1.0246266002233545E-5</v>
      </c>
      <c r="AR366" s="13">
        <f t="shared" si="647"/>
        <v>3.9744955661485129E-4</v>
      </c>
      <c r="AS366" s="13">
        <f t="shared" si="648"/>
        <v>3.4092552387940232E-4</v>
      </c>
      <c r="AT366" s="13">
        <f t="shared" si="649"/>
        <v>1.462200811373377E-4</v>
      </c>
      <c r="AU366" s="13">
        <f t="shared" si="650"/>
        <v>4.180837285618352E-5</v>
      </c>
      <c r="AV366" s="13">
        <f t="shared" si="651"/>
        <v>8.9656292108737637E-6</v>
      </c>
      <c r="AW366" s="13">
        <f t="shared" si="652"/>
        <v>2.7507803632593842E-8</v>
      </c>
      <c r="AX366" s="13">
        <f t="shared" si="653"/>
        <v>1.1077264567222387E-4</v>
      </c>
      <c r="AY366" s="13">
        <f t="shared" si="654"/>
        <v>8.3142901374042325E-5</v>
      </c>
      <c r="AZ366" s="13">
        <f t="shared" si="655"/>
        <v>3.1202387588306431E-5</v>
      </c>
      <c r="BA366" s="13">
        <f t="shared" si="656"/>
        <v>7.8065513320728635E-6</v>
      </c>
      <c r="BB366" s="13">
        <f t="shared" si="657"/>
        <v>1.4648456835510154E-6</v>
      </c>
      <c r="BC366" s="13">
        <f t="shared" si="658"/>
        <v>2.1989457678216822E-7</v>
      </c>
      <c r="BD366" s="13">
        <f t="shared" si="659"/>
        <v>4.9719117757293408E-5</v>
      </c>
      <c r="BE366" s="13">
        <f t="shared" si="660"/>
        <v>4.2648220349262724E-5</v>
      </c>
      <c r="BF366" s="13">
        <f t="shared" si="661"/>
        <v>1.8291461926558956E-5</v>
      </c>
      <c r="BG366" s="13">
        <f t="shared" si="662"/>
        <v>5.2300358087749972E-6</v>
      </c>
      <c r="BH366" s="13">
        <f t="shared" si="663"/>
        <v>1.1215591188484563E-6</v>
      </c>
      <c r="BI366" s="13">
        <f t="shared" si="664"/>
        <v>1.9241089783157815E-7</v>
      </c>
      <c r="BJ366" s="14">
        <f t="shared" si="665"/>
        <v>0.35486007041085077</v>
      </c>
      <c r="BK366" s="14">
        <f t="shared" si="666"/>
        <v>0.35149855107425698</v>
      </c>
      <c r="BL366" s="14">
        <f t="shared" si="667"/>
        <v>0.27956849091857888</v>
      </c>
      <c r="BM366" s="14">
        <f t="shared" si="668"/>
        <v>0.21875705874908863</v>
      </c>
      <c r="BN366" s="14">
        <f t="shared" si="669"/>
        <v>0.78119692865291002</v>
      </c>
    </row>
    <row r="367" spans="1:66" x14ac:dyDescent="0.25">
      <c r="A367" t="s">
        <v>339</v>
      </c>
      <c r="B367" t="s">
        <v>90</v>
      </c>
      <c r="C367" t="s">
        <v>96</v>
      </c>
      <c r="D367" t="s">
        <v>359</v>
      </c>
      <c r="E367" s="10">
        <f>VLOOKUP(A367,home!$A$2:$E$405,3,FALSE)</f>
        <v>1.3068</v>
      </c>
      <c r="F367" s="10">
        <f>VLOOKUP(B367,home!$B$2:$E$405,3,FALSE)</f>
        <v>1.4029</v>
      </c>
      <c r="G367" s="10">
        <f>VLOOKUP(C367,away!$B$2:$E$405,4,FALSE)</f>
        <v>1.0007999999999999</v>
      </c>
      <c r="H367" s="10">
        <f>VLOOKUP(A367,away!$A$2:$E$405,3,FALSE)</f>
        <v>1.3068</v>
      </c>
      <c r="I367" s="10">
        <f>VLOOKUP(C367,away!$B$2:$E$405,3,FALSE)</f>
        <v>1.0931999999999999</v>
      </c>
      <c r="J367" s="10">
        <f>VLOOKUP(B367,home!$B$2:$E$405,4,FALSE)</f>
        <v>0.87570000000000003</v>
      </c>
      <c r="K367" s="12">
        <f t="shared" si="614"/>
        <v>1.8347763677759998</v>
      </c>
      <c r="L367" s="12">
        <f t="shared" si="615"/>
        <v>1.2510195556319998</v>
      </c>
      <c r="M367" s="13">
        <f t="shared" si="616"/>
        <v>4.5693650776798947E-2</v>
      </c>
      <c r="N367" s="13">
        <f t="shared" si="617"/>
        <v>8.3837630602680152E-2</v>
      </c>
      <c r="O367" s="13">
        <f t="shared" si="618"/>
        <v>5.7163650689994808E-2</v>
      </c>
      <c r="P367" s="13">
        <f t="shared" si="619"/>
        <v>0.10488251538180468</v>
      </c>
      <c r="Q367" s="13">
        <f t="shared" si="620"/>
        <v>7.6911651680065779E-2</v>
      </c>
      <c r="R367" s="13">
        <f t="shared" si="621"/>
        <v>3.5756422442250087E-2</v>
      </c>
      <c r="S367" s="13">
        <f t="shared" si="622"/>
        <v>6.0185287484185598E-2</v>
      </c>
      <c r="T367" s="13">
        <f t="shared" si="623"/>
        <v>9.6217980307719039E-2</v>
      </c>
      <c r="U367" s="13">
        <f t="shared" si="624"/>
        <v>6.5605038893255849E-2</v>
      </c>
      <c r="V367" s="13">
        <f t="shared" si="625"/>
        <v>1.5349529439860043E-2</v>
      </c>
      <c r="W367" s="13">
        <f t="shared" si="626"/>
        <v>4.7038560303067987E-2</v>
      </c>
      <c r="X367" s="13">
        <f t="shared" si="627"/>
        <v>5.8846158807913149E-2</v>
      </c>
      <c r="Y367" s="13">
        <f t="shared" si="628"/>
        <v>3.6808847721262798E-2</v>
      </c>
      <c r="Z367" s="13">
        <f t="shared" si="629"/>
        <v>1.4910661238231253E-2</v>
      </c>
      <c r="AA367" s="13">
        <f t="shared" si="630"/>
        <v>2.7357728867820327E-2</v>
      </c>
      <c r="AB367" s="13">
        <f t="shared" si="631"/>
        <v>2.5097657201350005E-2</v>
      </c>
      <c r="AC367" s="13">
        <f t="shared" si="632"/>
        <v>2.2020253774472621E-3</v>
      </c>
      <c r="AD367" s="13">
        <f t="shared" si="633"/>
        <v>2.157630970456885E-2</v>
      </c>
      <c r="AE367" s="13">
        <f t="shared" si="634"/>
        <v>2.6992385378788127E-2</v>
      </c>
      <c r="AF367" s="13">
        <f t="shared" si="635"/>
        <v>1.6884000981009607E-2</v>
      </c>
      <c r="AG367" s="13">
        <f t="shared" si="636"/>
        <v>7.0407384681842947E-3</v>
      </c>
      <c r="AH367" s="13">
        <f t="shared" si="637"/>
        <v>4.6633821991078394E-3</v>
      </c>
      <c r="AI367" s="13">
        <f t="shared" si="638"/>
        <v>8.5562634528303337E-3</v>
      </c>
      <c r="AJ367" s="13">
        <f t="shared" si="639"/>
        <v>7.849414989859289E-3</v>
      </c>
      <c r="AK367" s="13">
        <f t="shared" si="640"/>
        <v>4.8006403747535053E-3</v>
      </c>
      <c r="AL367" s="13">
        <f t="shared" si="641"/>
        <v>2.0217597551956082E-4</v>
      </c>
      <c r="AM367" s="13">
        <f t="shared" si="642"/>
        <v>7.9175406299517859E-3</v>
      </c>
      <c r="AN367" s="13">
        <f t="shared" si="643"/>
        <v>9.9049981605805869E-3</v>
      </c>
      <c r="AO367" s="13">
        <f t="shared" si="644"/>
        <v>6.1956731986926514E-3</v>
      </c>
      <c r="AP367" s="13">
        <f t="shared" si="645"/>
        <v>2.5836361106231901E-3</v>
      </c>
      <c r="AQ367" s="13">
        <f t="shared" si="646"/>
        <v>8.0804482475665333E-4</v>
      </c>
      <c r="AR367" s="13">
        <f t="shared" si="647"/>
        <v>1.1667964652940118E-3</v>
      </c>
      <c r="AS367" s="13">
        <f t="shared" si="648"/>
        <v>2.1408105805260217E-3</v>
      </c>
      <c r="AT367" s="13">
        <f t="shared" si="649"/>
        <v>1.9639543305169827E-3</v>
      </c>
      <c r="AU367" s="13">
        <f t="shared" si="650"/>
        <v>1.2011389976746317E-3</v>
      </c>
      <c r="AV367" s="13">
        <f t="shared" si="651"/>
        <v>5.5095536183689129E-4</v>
      </c>
      <c r="AW367" s="13">
        <f t="shared" si="652"/>
        <v>1.289063414827648E-5</v>
      </c>
      <c r="AX367" s="13">
        <f t="shared" si="653"/>
        <v>2.4211527397903039E-3</v>
      </c>
      <c r="AY367" s="13">
        <f t="shared" si="654"/>
        <v>3.028909424649665E-3</v>
      </c>
      <c r="AZ367" s="13">
        <f t="shared" si="655"/>
        <v>1.8946124612374E-3</v>
      </c>
      <c r="BA367" s="13">
        <f t="shared" si="656"/>
        <v>7.9006574645068713E-4</v>
      </c>
      <c r="BB367" s="13">
        <f t="shared" si="657"/>
        <v>2.4709692476120086E-4</v>
      </c>
      <c r="BC367" s="13">
        <f t="shared" si="658"/>
        <v>6.1824617002558145E-5</v>
      </c>
      <c r="BD367" s="13">
        <f t="shared" si="659"/>
        <v>2.4328086592085047E-4</v>
      </c>
      <c r="BE367" s="13">
        <f t="shared" si="660"/>
        <v>4.4636598352365797E-4</v>
      </c>
      <c r="BF367" s="13">
        <f t="shared" si="661"/>
        <v>4.0949087897414958E-4</v>
      </c>
      <c r="BG367" s="13">
        <f t="shared" si="662"/>
        <v>2.5044139585386391E-4</v>
      </c>
      <c r="BH367" s="13">
        <f t="shared" si="663"/>
        <v>1.1487598865637592E-4</v>
      </c>
      <c r="BI367" s="13">
        <f t="shared" si="664"/>
        <v>4.2154349842324513E-5</v>
      </c>
      <c r="BJ367" s="14">
        <f t="shared" si="665"/>
        <v>0.50800781879375645</v>
      </c>
      <c r="BK367" s="14">
        <f t="shared" si="666"/>
        <v>0.23154409386026578</v>
      </c>
      <c r="BL367" s="14">
        <f t="shared" si="667"/>
        <v>0.24538046430984181</v>
      </c>
      <c r="BM367" s="14">
        <f t="shared" si="668"/>
        <v>0.59258149783799918</v>
      </c>
      <c r="BN367" s="14">
        <f t="shared" si="669"/>
        <v>0.40424552157359439</v>
      </c>
    </row>
    <row r="368" spans="1:66" x14ac:dyDescent="0.25">
      <c r="A368" t="s">
        <v>351</v>
      </c>
      <c r="B368" t="s">
        <v>98</v>
      </c>
      <c r="C368" t="s">
        <v>105</v>
      </c>
      <c r="D368" t="s">
        <v>359</v>
      </c>
      <c r="E368" s="10">
        <f>VLOOKUP(A368,home!$A$2:$E$405,3,FALSE)</f>
        <v>1.599</v>
      </c>
      <c r="F368" s="10">
        <f>VLOOKUP(B368,home!$B$2:$E$405,3,FALSE)</f>
        <v>0.58630000000000004</v>
      </c>
      <c r="G368" s="10">
        <f>VLOOKUP(C368,away!$B$2:$E$405,4,FALSE)</f>
        <v>0.68640000000000001</v>
      </c>
      <c r="H368" s="10">
        <f>VLOOKUP(A368,away!$A$2:$E$405,3,FALSE)</f>
        <v>1.599</v>
      </c>
      <c r="I368" s="10">
        <f>VLOOKUP(C368,away!$B$2:$E$405,3,FALSE)</f>
        <v>1.9934000000000001</v>
      </c>
      <c r="J368" s="10">
        <f>VLOOKUP(B368,home!$B$2:$E$405,4,FALSE)</f>
        <v>1.1583000000000001</v>
      </c>
      <c r="K368" s="12">
        <f t="shared" si="614"/>
        <v>0.6434956756800001</v>
      </c>
      <c r="L368" s="12">
        <f t="shared" si="615"/>
        <v>3.6920193967800001</v>
      </c>
      <c r="M368" s="13">
        <f t="shared" si="616"/>
        <v>1.3095127396145123E-2</v>
      </c>
      <c r="N368" s="13">
        <f t="shared" si="617"/>
        <v>8.4266578518980857E-3</v>
      </c>
      <c r="O368" s="13">
        <f t="shared" si="618"/>
        <v>4.8347464349872964E-2</v>
      </c>
      <c r="P368" s="13">
        <f t="shared" si="619"/>
        <v>3.1111384239236217E-2</v>
      </c>
      <c r="Q368" s="13">
        <f t="shared" si="620"/>
        <v>2.7112589440656683E-3</v>
      </c>
      <c r="R368" s="13">
        <f t="shared" si="621"/>
        <v>8.9249888082430298E-2</v>
      </c>
      <c r="S368" s="13">
        <f t="shared" si="622"/>
        <v>1.8478595129328926E-2</v>
      </c>
      <c r="T368" s="13">
        <f t="shared" si="623"/>
        <v>1.0010020611183707E-2</v>
      </c>
      <c r="U368" s="13">
        <f t="shared" si="624"/>
        <v>5.7431917035967874E-2</v>
      </c>
      <c r="V368" s="13">
        <f t="shared" si="625"/>
        <v>4.8779354325085827E-3</v>
      </c>
      <c r="W368" s="13">
        <f t="shared" si="626"/>
        <v>5.8156113538499377E-4</v>
      </c>
      <c r="X368" s="13">
        <f t="shared" si="627"/>
        <v>2.1471349922547963E-3</v>
      </c>
      <c r="Y368" s="13">
        <f t="shared" si="628"/>
        <v>3.9636320194548933E-3</v>
      </c>
      <c r="Z368" s="13">
        <f t="shared" si="629"/>
        <v>0.10983743932025894</v>
      </c>
      <c r="AA368" s="13">
        <f t="shared" si="630"/>
        <v>7.0679917230351039E-2</v>
      </c>
      <c r="AB368" s="13">
        <f t="shared" si="631"/>
        <v>2.2741110547575608E-2</v>
      </c>
      <c r="AC368" s="13">
        <f t="shared" si="632"/>
        <v>7.2431198521421777E-4</v>
      </c>
      <c r="AD368" s="13">
        <f t="shared" si="633"/>
        <v>9.3558018940948623E-5</v>
      </c>
      <c r="AE368" s="13">
        <f t="shared" si="634"/>
        <v>3.454180206542929E-4</v>
      </c>
      <c r="AF368" s="13">
        <f t="shared" si="635"/>
        <v>6.376450161265022E-4</v>
      </c>
      <c r="AG368" s="13">
        <f t="shared" si="636"/>
        <v>7.8473258926638071E-4</v>
      </c>
      <c r="AH368" s="13">
        <f t="shared" si="637"/>
        <v>0.10138048911576059</v>
      </c>
      <c r="AI368" s="13">
        <f t="shared" si="638"/>
        <v>6.5237906344315255E-2</v>
      </c>
      <c r="AJ368" s="13">
        <f t="shared" si="639"/>
        <v>2.0990155311491853E-2</v>
      </c>
      <c r="AK368" s="13">
        <f t="shared" si="640"/>
        <v>4.5023580582655319E-3</v>
      </c>
      <c r="AL368" s="13">
        <f t="shared" si="641"/>
        <v>6.8832773593992109E-5</v>
      </c>
      <c r="AM368" s="13">
        <f t="shared" si="642"/>
        <v>1.2040836122737598E-5</v>
      </c>
      <c r="AN368" s="13">
        <f t="shared" si="643"/>
        <v>4.4455000518596498E-5</v>
      </c>
      <c r="AO368" s="13">
        <f t="shared" si="644"/>
        <v>8.2064362099261646E-5</v>
      </c>
      <c r="AP368" s="13">
        <f t="shared" si="645"/>
        <v>1.0099440555161715E-4</v>
      </c>
      <c r="AQ368" s="13">
        <f t="shared" si="646"/>
        <v>9.3218326065709075E-5</v>
      </c>
      <c r="AR368" s="13">
        <f t="shared" si="647"/>
        <v>7.4859746454086343E-2</v>
      </c>
      <c r="AS368" s="13">
        <f t="shared" si="648"/>
        <v>4.8171923125705778E-2</v>
      </c>
      <c r="AT368" s="13">
        <f t="shared" si="649"/>
        <v>1.549921211029053E-2</v>
      </c>
      <c r="AU368" s="13">
        <f t="shared" si="650"/>
        <v>3.3245586564730157E-3</v>
      </c>
      <c r="AV368" s="13">
        <f t="shared" si="651"/>
        <v>5.3483477974622406E-4</v>
      </c>
      <c r="AW368" s="13">
        <f t="shared" si="652"/>
        <v>4.542577816143874E-6</v>
      </c>
      <c r="AX368" s="13">
        <f t="shared" si="653"/>
        <v>1.2913709960921973E-6</v>
      </c>
      <c r="AY368" s="13">
        <f t="shared" si="654"/>
        <v>4.7677667660115013E-6</v>
      </c>
      <c r="AZ368" s="13">
        <f t="shared" si="655"/>
        <v>8.8013436897187603E-6</v>
      </c>
      <c r="BA368" s="13">
        <f t="shared" si="656"/>
        <v>1.0831577206722972E-5</v>
      </c>
      <c r="BB368" s="13">
        <f t="shared" si="657"/>
        <v>9.9975982862353368E-6</v>
      </c>
      <c r="BC368" s="13">
        <f t="shared" si="658"/>
        <v>7.3822653587990692E-6</v>
      </c>
      <c r="BD368" s="13">
        <f t="shared" si="659"/>
        <v>4.6063939324419961E-2</v>
      </c>
      <c r="BE368" s="13">
        <f t="shared" si="660"/>
        <v>2.9641945760050147E-2</v>
      </c>
      <c r="BF368" s="13">
        <f t="shared" si="661"/>
        <v>9.5372319576666909E-3</v>
      </c>
      <c r="BG368" s="13">
        <f t="shared" si="662"/>
        <v>2.0457225075718728E-3</v>
      </c>
      <c r="BH368" s="13">
        <f t="shared" si="663"/>
        <v>3.2910339681593652E-4</v>
      </c>
      <c r="BI368" s="13">
        <f t="shared" si="664"/>
        <v>4.2355322540530868E-5</v>
      </c>
      <c r="BJ368" s="14">
        <f t="shared" si="665"/>
        <v>3.007746405189177E-2</v>
      </c>
      <c r="BK368" s="14">
        <f t="shared" si="666"/>
        <v>6.8360954722793077E-2</v>
      </c>
      <c r="BL368" s="14">
        <f t="shared" si="667"/>
        <v>0.71061177947139786</v>
      </c>
      <c r="BM368" s="14">
        <f t="shared" si="668"/>
        <v>0.72594563151374358</v>
      </c>
      <c r="BN368" s="14">
        <f t="shared" si="669"/>
        <v>0.19294178086364835</v>
      </c>
    </row>
    <row r="369" spans="1:66" x14ac:dyDescent="0.25">
      <c r="A369" t="s">
        <v>351</v>
      </c>
      <c r="B369" t="s">
        <v>101</v>
      </c>
      <c r="C369" t="s">
        <v>104</v>
      </c>
      <c r="D369" t="s">
        <v>359</v>
      </c>
      <c r="E369" s="10">
        <f>VLOOKUP(A369,home!$A$2:$E$405,3,FALSE)</f>
        <v>1.599</v>
      </c>
      <c r="F369" s="10">
        <f>VLOOKUP(B369,home!$B$2:$E$405,3,FALSE)</f>
        <v>0.69899999999999995</v>
      </c>
      <c r="G369" s="10">
        <f>VLOOKUP(C369,away!$B$2:$E$405,4,FALSE)</f>
        <v>1.2012</v>
      </c>
      <c r="H369" s="10">
        <f>VLOOKUP(A369,away!$A$2:$E$405,3,FALSE)</f>
        <v>1.599</v>
      </c>
      <c r="I369" s="10">
        <f>VLOOKUP(C369,away!$B$2:$E$405,3,FALSE)</f>
        <v>0.78169999999999995</v>
      </c>
      <c r="J369" s="10">
        <f>VLOOKUP(B369,home!$B$2:$E$405,4,FALSE)</f>
        <v>0.84789999999999999</v>
      </c>
      <c r="K369" s="12">
        <f t="shared" si="614"/>
        <v>1.3425824411999998</v>
      </c>
      <c r="L369" s="12">
        <f t="shared" si="615"/>
        <v>1.0598226845699998</v>
      </c>
      <c r="M369" s="13">
        <f t="shared" si="616"/>
        <v>9.0500027376820377E-2</v>
      </c>
      <c r="N369" s="13">
        <f t="shared" si="617"/>
        <v>0.12150374768423833</v>
      </c>
      <c r="O369" s="13">
        <f t="shared" si="618"/>
        <v>9.591398196816027E-2</v>
      </c>
      <c r="P369" s="13">
        <f t="shared" si="619"/>
        <v>0.12877242805602537</v>
      </c>
      <c r="Q369" s="13">
        <f t="shared" si="620"/>
        <v>8.1564399090426773E-2</v>
      </c>
      <c r="R369" s="13">
        <f t="shared" si="621"/>
        <v>5.082590692864708E-2</v>
      </c>
      <c r="S369" s="13">
        <f t="shared" si="622"/>
        <v>4.5807550307137908E-2</v>
      </c>
      <c r="T369" s="13">
        <f t="shared" si="623"/>
        <v>8.6443800409354968E-2</v>
      </c>
      <c r="U369" s="13">
        <f t="shared" si="624"/>
        <v>6.8237970200466985E-2</v>
      </c>
      <c r="V369" s="13">
        <f t="shared" si="625"/>
        <v>7.2421702786253234E-3</v>
      </c>
      <c r="W369" s="13">
        <f t="shared" si="626"/>
        <v>3.650231001527874E-2</v>
      </c>
      <c r="X369" s="13">
        <f t="shared" si="627"/>
        <v>3.8685976193399106E-2</v>
      </c>
      <c r="Y369" s="13">
        <f t="shared" si="628"/>
        <v>2.0500137572249669E-2</v>
      </c>
      <c r="Z369" s="13">
        <f t="shared" si="629"/>
        <v>1.7955483042274571E-2</v>
      </c>
      <c r="AA369" s="13">
        <f t="shared" si="630"/>
        <v>2.4106716255822197E-2</v>
      </c>
      <c r="AB369" s="13">
        <f t="shared" si="631"/>
        <v>1.6182626980028744E-2</v>
      </c>
      <c r="AC369" s="13">
        <f t="shared" si="632"/>
        <v>6.4405495100755333E-4</v>
      </c>
      <c r="AD369" s="13">
        <f t="shared" si="633"/>
        <v>1.2251840122438037E-2</v>
      </c>
      <c r="AE369" s="13">
        <f t="shared" si="634"/>
        <v>1.2984778089484717E-2</v>
      </c>
      <c r="AF369" s="13">
        <f t="shared" si="635"/>
        <v>6.8807811866717023E-3</v>
      </c>
      <c r="AG369" s="13">
        <f t="shared" si="636"/>
        <v>2.4308026630657184E-3</v>
      </c>
      <c r="AH369" s="13">
        <f t="shared" si="637"/>
        <v>4.7574070601536346E-3</v>
      </c>
      <c r="AI369" s="13">
        <f t="shared" si="638"/>
        <v>6.387211184603182E-3</v>
      </c>
      <c r="AJ369" s="13">
        <f t="shared" si="639"/>
        <v>4.2876787923422418E-3</v>
      </c>
      <c r="AK369" s="13">
        <f t="shared" si="640"/>
        <v>1.9188540867014379E-3</v>
      </c>
      <c r="AL369" s="13">
        <f t="shared" si="641"/>
        <v>3.6657014255882754E-5</v>
      </c>
      <c r="AM369" s="13">
        <f t="shared" si="642"/>
        <v>3.2898210841549916E-3</v>
      </c>
      <c r="AN369" s="13">
        <f t="shared" si="643"/>
        <v>3.4866270131641308E-3</v>
      </c>
      <c r="AO369" s="13">
        <f t="shared" si="644"/>
        <v>1.8476032005929443E-3</v>
      </c>
      <c r="AP369" s="13">
        <f t="shared" si="645"/>
        <v>6.5271059469084629E-4</v>
      </c>
      <c r="AQ369" s="13">
        <f t="shared" si="646"/>
        <v>1.7293937367813338E-4</v>
      </c>
      <c r="AR369" s="13">
        <f t="shared" si="647"/>
        <v>1.0084015844168597E-3</v>
      </c>
      <c r="AS369" s="13">
        <f t="shared" si="648"/>
        <v>1.3538622609163351E-3</v>
      </c>
      <c r="AT369" s="13">
        <f t="shared" si="649"/>
        <v>9.0883584965480233E-4</v>
      </c>
      <c r="AU369" s="13">
        <f t="shared" si="650"/>
        <v>4.0672901789320682E-4</v>
      </c>
      <c r="AV369" s="13">
        <f t="shared" si="651"/>
        <v>1.3651680943748505E-4</v>
      </c>
      <c r="AW369" s="13">
        <f t="shared" si="652"/>
        <v>1.4488678032720052E-6</v>
      </c>
      <c r="AX369" s="13">
        <f t="shared" si="653"/>
        <v>7.3614267037934076E-4</v>
      </c>
      <c r="AY369" s="13">
        <f t="shared" si="654"/>
        <v>7.8018070114796152E-4</v>
      </c>
      <c r="AZ369" s="13">
        <f t="shared" si="655"/>
        <v>4.1342660257016862E-4</v>
      </c>
      <c r="BA369" s="13">
        <f t="shared" si="656"/>
        <v>1.460529639361902E-4</v>
      </c>
      <c r="BB369" s="13">
        <f t="shared" si="657"/>
        <v>3.8697561082064604E-5</v>
      </c>
      <c r="BC369" s="13">
        <f t="shared" si="658"/>
        <v>8.2025106144610548E-6</v>
      </c>
      <c r="BD369" s="13">
        <f t="shared" si="659"/>
        <v>1.781211457202195E-4</v>
      </c>
      <c r="BE369" s="13">
        <f t="shared" si="660"/>
        <v>2.3914232265039321E-4</v>
      </c>
      <c r="BF369" s="13">
        <f t="shared" si="661"/>
        <v>1.6053414166910149E-4</v>
      </c>
      <c r="BG369" s="13">
        <f t="shared" si="662"/>
        <v>7.1843439939349622E-5</v>
      </c>
      <c r="BH369" s="13">
        <f t="shared" si="663"/>
        <v>2.4113935244494406E-5</v>
      </c>
      <c r="BI369" s="13">
        <f t="shared" si="664"/>
        <v>6.4749892094984001E-6</v>
      </c>
      <c r="BJ369" s="14">
        <f t="shared" si="665"/>
        <v>0.43132097730261898</v>
      </c>
      <c r="BK369" s="14">
        <f t="shared" si="666"/>
        <v>0.27378306868502034</v>
      </c>
      <c r="BL369" s="14">
        <f t="shared" si="667"/>
        <v>0.27711292895367745</v>
      </c>
      <c r="BM369" s="14">
        <f t="shared" si="668"/>
        <v>0.43031323504592855</v>
      </c>
      <c r="BN369" s="14">
        <f t="shared" si="669"/>
        <v>0.56908049110431824</v>
      </c>
    </row>
    <row r="370" spans="1:66" x14ac:dyDescent="0.25">
      <c r="A370" t="s">
        <v>351</v>
      </c>
      <c r="B370" t="s">
        <v>109</v>
      </c>
      <c r="C370" t="s">
        <v>108</v>
      </c>
      <c r="D370" t="s">
        <v>359</v>
      </c>
      <c r="E370" s="10">
        <f>VLOOKUP(A370,home!$A$2:$E$405,3,FALSE)</f>
        <v>1.599</v>
      </c>
      <c r="F370" s="10">
        <f>VLOOKUP(B370,home!$B$2:$E$405,3,FALSE)</f>
        <v>0.77249999999999996</v>
      </c>
      <c r="G370" s="10">
        <f>VLOOKUP(C370,away!$B$2:$E$405,4,FALSE)</f>
        <v>1.1153999999999999</v>
      </c>
      <c r="H370" s="10">
        <f>VLOOKUP(A370,away!$A$2:$E$405,3,FALSE)</f>
        <v>1.599</v>
      </c>
      <c r="I370" s="10">
        <f>VLOOKUP(C370,away!$B$2:$E$405,3,FALSE)</f>
        <v>1.0944</v>
      </c>
      <c r="J370" s="10">
        <f>VLOOKUP(B370,home!$B$2:$E$405,4,FALSE)</f>
        <v>1.7362</v>
      </c>
      <c r="K370" s="12">
        <f t="shared" si="614"/>
        <v>1.3777727534999999</v>
      </c>
      <c r="L370" s="12">
        <f t="shared" si="615"/>
        <v>3.0382555507199998</v>
      </c>
      <c r="M370" s="13">
        <f t="shared" si="616"/>
        <v>1.2082123636289381E-2</v>
      </c>
      <c r="N370" s="13">
        <f t="shared" si="617"/>
        <v>1.664642075049785E-2</v>
      </c>
      <c r="O370" s="13">
        <f t="shared" si="618"/>
        <v>3.670857920244152E-2</v>
      </c>
      <c r="P370" s="13">
        <f t="shared" si="619"/>
        <v>5.057608024482068E-2</v>
      </c>
      <c r="Q370" s="13">
        <f t="shared" si="620"/>
        <v>1.1467492476666482E-2</v>
      </c>
      <c r="R370" s="13">
        <f t="shared" si="621"/>
        <v>5.5765022260431348E-2</v>
      </c>
      <c r="S370" s="13">
        <f t="shared" si="622"/>
        <v>5.2928193129219765E-2</v>
      </c>
      <c r="T370" s="13">
        <f t="shared" si="623"/>
        <v>3.4841172670071772E-2</v>
      </c>
      <c r="U370" s="13">
        <f t="shared" si="624"/>
        <v>7.6831528268743288E-2</v>
      </c>
      <c r="V370" s="13">
        <f t="shared" si="625"/>
        <v>2.4617641948643999E-2</v>
      </c>
      <c r="W370" s="13">
        <f t="shared" si="626"/>
        <v>5.2665328951057707E-3</v>
      </c>
      <c r="X370" s="13">
        <f t="shared" si="627"/>
        <v>1.6001072801604579E-2</v>
      </c>
      <c r="Y370" s="13">
        <f t="shared" si="628"/>
        <v>2.4307674128474968E-2</v>
      </c>
      <c r="Z370" s="13">
        <f t="shared" si="629"/>
        <v>5.6476129472926628E-2</v>
      </c>
      <c r="AA370" s="13">
        <f t="shared" si="630"/>
        <v>7.7811272410936605E-2</v>
      </c>
      <c r="AB370" s="13">
        <f t="shared" si="631"/>
        <v>5.3603125521477363E-2</v>
      </c>
      <c r="AC370" s="13">
        <f t="shared" si="632"/>
        <v>6.440630141445392E-3</v>
      </c>
      <c r="AD370" s="13">
        <f t="shared" si="633"/>
        <v>1.8140213820720512E-3</v>
      </c>
      <c r="AE370" s="13">
        <f t="shared" si="634"/>
        <v>5.5114605332051755E-3</v>
      </c>
      <c r="AF370" s="13">
        <f t="shared" si="635"/>
        <v>8.3726127787924175E-3</v>
      </c>
      <c r="AG370" s="13">
        <f t="shared" si="636"/>
        <v>8.4793790830650865E-3</v>
      </c>
      <c r="AH370" s="13">
        <f t="shared" si="637"/>
        <v>4.2897228463575181E-2</v>
      </c>
      <c r="AI370" s="13">
        <f t="shared" si="638"/>
        <v>5.9102632577778549E-2</v>
      </c>
      <c r="AJ370" s="13">
        <f t="shared" si="639"/>
        <v>4.0714998412892382E-2</v>
      </c>
      <c r="AK370" s="13">
        <f t="shared" si="640"/>
        <v>1.8698671824026288E-2</v>
      </c>
      <c r="AL370" s="13">
        <f t="shared" si="641"/>
        <v>1.0784257359610775E-3</v>
      </c>
      <c r="AM370" s="13">
        <f t="shared" si="642"/>
        <v>4.9986184689705692E-4</v>
      </c>
      <c r="AN370" s="13">
        <f t="shared" si="643"/>
        <v>1.5187080309281339E-3</v>
      </c>
      <c r="AO370" s="13">
        <f t="shared" si="644"/>
        <v>2.3071115524452221E-3</v>
      </c>
      <c r="AP370" s="13">
        <f t="shared" si="645"/>
        <v>2.3365314934489772E-3</v>
      </c>
      <c r="AQ370" s="13">
        <f t="shared" si="646"/>
        <v>1.7747449448508618E-3</v>
      </c>
      <c r="AR370" s="13">
        <f t="shared" si="647"/>
        <v>2.606654849799224E-2</v>
      </c>
      <c r="AS370" s="13">
        <f t="shared" si="648"/>
        <v>3.5913780298320055E-2</v>
      </c>
      <c r="AT370" s="13">
        <f t="shared" si="649"/>
        <v>2.4740513985105239E-2</v>
      </c>
      <c r="AU370" s="13">
        <f t="shared" si="650"/>
        <v>1.1362268692087901E-2</v>
      </c>
      <c r="AV370" s="13">
        <f t="shared" si="651"/>
        <v>3.913656055476198E-3</v>
      </c>
      <c r="AW370" s="13">
        <f t="shared" si="652"/>
        <v>1.253977184299359E-4</v>
      </c>
      <c r="AX370" s="13">
        <f t="shared" si="653"/>
        <v>1.1478267219482546E-4</v>
      </c>
      <c r="AY370" s="13">
        <f t="shared" si="654"/>
        <v>3.4873909092240262E-4</v>
      </c>
      <c r="AZ370" s="13">
        <f t="shared" si="655"/>
        <v>5.297792393740183E-4</v>
      </c>
      <c r="BA370" s="13">
        <f t="shared" si="656"/>
        <v>5.3653490489477681E-4</v>
      </c>
      <c r="BB370" s="13">
        <f t="shared" si="657"/>
        <v>4.0753253823789582E-4</v>
      </c>
      <c r="BC370" s="13">
        <f t="shared" si="658"/>
        <v>2.4763759928005937E-4</v>
      </c>
      <c r="BD370" s="13">
        <f t="shared" si="659"/>
        <v>1.3199472610356167E-2</v>
      </c>
      <c r="BE370" s="13">
        <f t="shared" si="660"/>
        <v>1.8185873723118248E-2</v>
      </c>
      <c r="BF370" s="13">
        <f t="shared" si="661"/>
        <v>1.2528000657151964E-2</v>
      </c>
      <c r="BG370" s="13">
        <f t="shared" si="662"/>
        <v>5.7535793204180237E-3</v>
      </c>
      <c r="BH370" s="13">
        <f t="shared" si="663"/>
        <v>1.9817812056932499E-3</v>
      </c>
      <c r="BI370" s="13">
        <f t="shared" si="664"/>
        <v>5.4608882972050749E-4</v>
      </c>
      <c r="BJ370" s="14">
        <f t="shared" si="665"/>
        <v>0.14332980341303042</v>
      </c>
      <c r="BK370" s="14">
        <f t="shared" si="666"/>
        <v>0.14807183392730267</v>
      </c>
      <c r="BL370" s="14">
        <f t="shared" si="667"/>
        <v>0.61632462281774225</v>
      </c>
      <c r="BM370" s="14">
        <f t="shared" si="668"/>
        <v>0.78073332968736209</v>
      </c>
      <c r="BN370" s="14">
        <f t="shared" si="669"/>
        <v>0.18324571857114724</v>
      </c>
    </row>
    <row r="371" spans="1:66" x14ac:dyDescent="0.25">
      <c r="A371" t="s">
        <v>340</v>
      </c>
      <c r="B371" t="s">
        <v>115</v>
      </c>
      <c r="C371" t="s">
        <v>125</v>
      </c>
      <c r="D371" t="s">
        <v>359</v>
      </c>
      <c r="E371" s="10">
        <f>VLOOKUP(A371,home!$A$2:$E$405,3,FALSE)</f>
        <v>1.1721999999999999</v>
      </c>
      <c r="F371" s="10">
        <f>VLOOKUP(B371,home!$B$2:$E$405,3,FALSE)</f>
        <v>1.4624999999999999</v>
      </c>
      <c r="G371" s="10">
        <f>VLOOKUP(C371,away!$B$2:$E$405,4,FALSE)</f>
        <v>1.0617000000000001</v>
      </c>
      <c r="H371" s="10">
        <f>VLOOKUP(A371,away!$A$2:$E$405,3,FALSE)</f>
        <v>1.1721999999999999</v>
      </c>
      <c r="I371" s="10">
        <f>VLOOKUP(C371,away!$B$2:$E$405,3,FALSE)</f>
        <v>0.74650000000000005</v>
      </c>
      <c r="J371" s="10">
        <f>VLOOKUP(B371,home!$B$2:$E$405,4,FALSE)</f>
        <v>1.2134</v>
      </c>
      <c r="K371" s="12">
        <f t="shared" si="614"/>
        <v>1.8201174322499998</v>
      </c>
      <c r="L371" s="12">
        <f t="shared" si="615"/>
        <v>1.0617823938199999</v>
      </c>
      <c r="M371" s="13">
        <f t="shared" si="616"/>
        <v>5.6028217788841948E-2</v>
      </c>
      <c r="N371" s="13">
        <f t="shared" si="617"/>
        <v>0.10197793589537077</v>
      </c>
      <c r="O371" s="13">
        <f t="shared" si="618"/>
        <v>5.9489775205304907E-2</v>
      </c>
      <c r="P371" s="13">
        <f t="shared" si="619"/>
        <v>0.10827837689180927</v>
      </c>
      <c r="Q371" s="13">
        <f t="shared" si="620"/>
        <v>9.2805909414018686E-2</v>
      </c>
      <c r="R371" s="13">
        <f t="shared" si="621"/>
        <v>3.1582597962651164E-2</v>
      </c>
      <c r="S371" s="13">
        <f t="shared" si="622"/>
        <v>5.23138490077922E-2</v>
      </c>
      <c r="T371" s="13">
        <f t="shared" si="623"/>
        <v>9.8539680658258827E-2</v>
      </c>
      <c r="U371" s="13">
        <f t="shared" si="624"/>
        <v>5.7484037107564702E-2</v>
      </c>
      <c r="V371" s="13">
        <f t="shared" si="625"/>
        <v>1.1233344916931023E-2</v>
      </c>
      <c r="W371" s="13">
        <f t="shared" si="626"/>
        <v>5.630588451342327E-2</v>
      </c>
      <c r="X371" s="13">
        <f t="shared" si="627"/>
        <v>5.9784596844815019E-2</v>
      </c>
      <c r="Y371" s="13">
        <f t="shared" si="628"/>
        <v>3.1739116175725654E-2</v>
      </c>
      <c r="Z371" s="13">
        <f t="shared" si="629"/>
        <v>1.1177948822612803E-2</v>
      </c>
      <c r="AA371" s="13">
        <f t="shared" si="630"/>
        <v>2.0345179508835919E-2</v>
      </c>
      <c r="AB371" s="13">
        <f t="shared" si="631"/>
        <v>1.8515307943143881E-2</v>
      </c>
      <c r="AC371" s="13">
        <f t="shared" si="632"/>
        <v>1.3568256347801623E-3</v>
      </c>
      <c r="AD371" s="13">
        <f t="shared" si="633"/>
        <v>2.5620830485284237E-2</v>
      </c>
      <c r="AE371" s="13">
        <f t="shared" si="634"/>
        <v>2.7203746724321531E-2</v>
      </c>
      <c r="AF371" s="13">
        <f t="shared" si="635"/>
        <v>1.4442229658911548E-2</v>
      </c>
      <c r="AG371" s="13">
        <f t="shared" si="636"/>
        <v>5.1115017264457682E-3</v>
      </c>
      <c r="AH371" s="13">
        <f t="shared" si="637"/>
        <v>2.9671373147178168E-3</v>
      </c>
      <c r="AI371" s="13">
        <f t="shared" si="638"/>
        <v>5.4005383503973516E-3</v>
      </c>
      <c r="AJ371" s="13">
        <f t="shared" si="639"/>
        <v>4.9148069975464403E-3</v>
      </c>
      <c r="AK371" s="13">
        <f t="shared" si="640"/>
        <v>2.9818419641261867E-3</v>
      </c>
      <c r="AL371" s="13">
        <f t="shared" si="641"/>
        <v>1.0488634709951665E-4</v>
      </c>
      <c r="AM371" s="13">
        <f t="shared" si="642"/>
        <v>9.3265840389976061E-3</v>
      </c>
      <c r="AN371" s="13">
        <f t="shared" si="643"/>
        <v>9.9028027270902826E-3</v>
      </c>
      <c r="AO371" s="13">
        <f t="shared" si="644"/>
        <v>5.2573107925485713E-3</v>
      </c>
      <c r="AP371" s="13">
        <f t="shared" si="645"/>
        <v>1.8607066794559812E-3</v>
      </c>
      <c r="AQ371" s="13">
        <f t="shared" si="646"/>
        <v>4.9391639807740866E-4</v>
      </c>
      <c r="AR371" s="13">
        <f t="shared" si="647"/>
        <v>6.300908321627463E-4</v>
      </c>
      <c r="AS371" s="13">
        <f t="shared" si="648"/>
        <v>1.1468393075203234E-3</v>
      </c>
      <c r="AT371" s="13">
        <f t="shared" si="649"/>
        <v>1.0436911078036298E-3</v>
      </c>
      <c r="AU371" s="13">
        <f t="shared" si="650"/>
        <v>6.3321345973256689E-4</v>
      </c>
      <c r="AV371" s="13">
        <f t="shared" si="651"/>
        <v>2.8813071409864447E-4</v>
      </c>
      <c r="AW371" s="13">
        <f t="shared" si="652"/>
        <v>5.6305573781730354E-6</v>
      </c>
      <c r="AX371" s="13">
        <f t="shared" si="653"/>
        <v>2.8292463654540274E-3</v>
      </c>
      <c r="AY371" s="13">
        <f t="shared" si="654"/>
        <v>3.0040439786183119E-3</v>
      </c>
      <c r="AZ371" s="13">
        <f t="shared" si="655"/>
        <v>1.5948205033789538E-3</v>
      </c>
      <c r="BA371" s="13">
        <f t="shared" si="656"/>
        <v>5.6445077726364101E-4</v>
      </c>
      <c r="BB371" s="13">
        <f t="shared" si="657"/>
        <v>1.4983097436913704E-4</v>
      </c>
      <c r="BC371" s="13">
        <f t="shared" si="658"/>
        <v>3.1817578126809091E-5</v>
      </c>
      <c r="BD371" s="13">
        <f t="shared" si="659"/>
        <v>1.1150322534963272E-4</v>
      </c>
      <c r="BE371" s="13">
        <f t="shared" si="660"/>
        <v>2.0294896421096657E-4</v>
      </c>
      <c r="BF371" s="13">
        <f t="shared" si="661"/>
        <v>1.8469547380873085E-4</v>
      </c>
      <c r="BG371" s="13">
        <f t="shared" si="662"/>
        <v>1.1205581717898145E-4</v>
      </c>
      <c r="BH371" s="13">
        <f t="shared" si="663"/>
        <v>5.0988686558120767E-5</v>
      </c>
      <c r="BI371" s="13">
        <f t="shared" si="664"/>
        <v>1.8561079450393354E-5</v>
      </c>
      <c r="BJ371" s="14">
        <f t="shared" si="665"/>
        <v>0.54854696290995608</v>
      </c>
      <c r="BK371" s="14">
        <f t="shared" si="666"/>
        <v>0.23231954456587245</v>
      </c>
      <c r="BL371" s="14">
        <f t="shared" si="667"/>
        <v>0.20810394102216312</v>
      </c>
      <c r="BM371" s="14">
        <f t="shared" si="668"/>
        <v>0.54698717074136727</v>
      </c>
      <c r="BN371" s="14">
        <f t="shared" si="669"/>
        <v>0.45016281315799678</v>
      </c>
    </row>
    <row r="372" spans="1:66" x14ac:dyDescent="0.25">
      <c r="A372" t="s">
        <v>340</v>
      </c>
      <c r="B372" t="s">
        <v>112</v>
      </c>
      <c r="C372" t="s">
        <v>126</v>
      </c>
      <c r="D372" t="s">
        <v>359</v>
      </c>
      <c r="E372" s="10">
        <f>VLOOKUP(A372,home!$A$2:$E$405,3,FALSE)</f>
        <v>1.1721999999999999</v>
      </c>
      <c r="F372" s="10">
        <f>VLOOKUP(B372,home!$B$2:$E$405,3,FALSE)</f>
        <v>1.7061999999999999</v>
      </c>
      <c r="G372" s="10">
        <f>VLOOKUP(C372,away!$B$2:$E$405,4,FALSE)</f>
        <v>1.1797</v>
      </c>
      <c r="H372" s="10">
        <f>VLOOKUP(A372,away!$A$2:$E$405,3,FALSE)</f>
        <v>1.1721999999999999</v>
      </c>
      <c r="I372" s="10">
        <f>VLOOKUP(C372,away!$B$2:$E$405,3,FALSE)</f>
        <v>1.8128</v>
      </c>
      <c r="J372" s="10">
        <f>VLOOKUP(B372,home!$B$2:$E$405,4,FALSE)</f>
        <v>0.58979999999999999</v>
      </c>
      <c r="K372" s="12">
        <f t="shared" si="614"/>
        <v>2.3594090129079999</v>
      </c>
      <c r="L372" s="12">
        <f t="shared" si="615"/>
        <v>1.2533038615679999</v>
      </c>
      <c r="M372" s="13">
        <f t="shared" si="616"/>
        <v>2.6978558058075267E-2</v>
      </c>
      <c r="N372" s="13">
        <f t="shared" si="617"/>
        <v>6.3653453037484542E-2</v>
      </c>
      <c r="O372" s="13">
        <f t="shared" si="618"/>
        <v>3.381233099372221E-2</v>
      </c>
      <c r="P372" s="13">
        <f t="shared" si="619"/>
        <v>7.9777118494016697E-2</v>
      </c>
      <c r="Q372" s="13">
        <f t="shared" si="620"/>
        <v>7.5092265399678573E-2</v>
      </c>
      <c r="R372" s="13">
        <f t="shared" si="621"/>
        <v>2.1188562501523709E-2</v>
      </c>
      <c r="S372" s="13">
        <f t="shared" si="622"/>
        <v>5.8976360240492763E-2</v>
      </c>
      <c r="T372" s="13">
        <f t="shared" si="623"/>
        <v>9.4113426199306252E-2</v>
      </c>
      <c r="U372" s="13">
        <f t="shared" si="624"/>
        <v>4.9992485336659523E-2</v>
      </c>
      <c r="V372" s="13">
        <f t="shared" si="625"/>
        <v>1.9377380564897691E-2</v>
      </c>
      <c r="W372" s="13">
        <f t="shared" si="626"/>
        <v>5.9057789261227053E-2</v>
      </c>
      <c r="X372" s="13">
        <f t="shared" si="627"/>
        <v>7.4017355336765012E-2</v>
      </c>
      <c r="Y372" s="13">
        <f t="shared" si="628"/>
        <v>4.6383118633309205E-2</v>
      </c>
      <c r="Z372" s="13">
        <f t="shared" si="629"/>
        <v>8.8519024014115273E-3</v>
      </c>
      <c r="AA372" s="13">
        <f t="shared" si="630"/>
        <v>2.0885258307272326E-2</v>
      </c>
      <c r="AB372" s="13">
        <f t="shared" si="631"/>
        <v>2.463843334354501E-2</v>
      </c>
      <c r="AC372" s="13">
        <f t="shared" si="632"/>
        <v>3.5812504834899484E-3</v>
      </c>
      <c r="AD372" s="13">
        <f t="shared" si="633"/>
        <v>3.4835370066340098E-2</v>
      </c>
      <c r="AE372" s="13">
        <f t="shared" si="634"/>
        <v>4.3659303823294353E-2</v>
      </c>
      <c r="AF372" s="13">
        <f t="shared" si="635"/>
        <v>2.7359187037552683E-2</v>
      </c>
      <c r="AG372" s="13">
        <f t="shared" si="636"/>
        <v>1.142979158784198E-2</v>
      </c>
      <c r="AH372" s="13">
        <f t="shared" si="637"/>
        <v>2.7735308654780293E-3</v>
      </c>
      <c r="AI372" s="13">
        <f t="shared" si="638"/>
        <v>6.5438937215873882E-3</v>
      </c>
      <c r="AJ372" s="13">
        <f t="shared" si="639"/>
        <v>7.7198609131126803E-3</v>
      </c>
      <c r="AK372" s="13">
        <f t="shared" si="640"/>
        <v>6.0714364722647459E-3</v>
      </c>
      <c r="AL372" s="13">
        <f t="shared" si="641"/>
        <v>4.2359839034112522E-4</v>
      </c>
      <c r="AM372" s="13">
        <f t="shared" si="642"/>
        <v>1.6438177220501667E-2</v>
      </c>
      <c r="AN372" s="13">
        <f t="shared" si="643"/>
        <v>2.0602030987593872E-2</v>
      </c>
      <c r="AO372" s="13">
        <f t="shared" si="644"/>
        <v>1.2910302496447498E-2</v>
      </c>
      <c r="AP372" s="13">
        <f t="shared" si="645"/>
        <v>5.3935106576028791E-3</v>
      </c>
      <c r="AQ372" s="13">
        <f t="shared" si="646"/>
        <v>1.6899269336454624E-3</v>
      </c>
      <c r="AR372" s="13">
        <f t="shared" si="647"/>
        <v>6.9521538877632982E-4</v>
      </c>
      <c r="AS372" s="13">
        <f t="shared" si="648"/>
        <v>1.640297454191212E-3</v>
      </c>
      <c r="AT372" s="13">
        <f t="shared" si="649"/>
        <v>1.9350662986343968E-3</v>
      </c>
      <c r="AU372" s="13">
        <f t="shared" si="650"/>
        <v>1.5218709551908394E-3</v>
      </c>
      <c r="AV372" s="13">
        <f t="shared" si="651"/>
        <v>8.976790120400433E-4</v>
      </c>
      <c r="AW372" s="13">
        <f t="shared" si="652"/>
        <v>3.4794565071694425E-5</v>
      </c>
      <c r="AX372" s="13">
        <f t="shared" si="653"/>
        <v>6.4640639149717728E-3</v>
      </c>
      <c r="AY372" s="13">
        <f t="shared" si="654"/>
        <v>8.1014362660564859E-3</v>
      </c>
      <c r="AZ372" s="13">
        <f t="shared" si="655"/>
        <v>5.0767806782478168E-3</v>
      </c>
      <c r="BA372" s="13">
        <f t="shared" si="656"/>
        <v>2.1209162761272656E-3</v>
      </c>
      <c r="BB372" s="13">
        <f t="shared" si="657"/>
        <v>6.6453813973318097E-4</v>
      </c>
      <c r="BC372" s="13">
        <f t="shared" si="658"/>
        <v>1.6657364333736211E-4</v>
      </c>
      <c r="BD372" s="13">
        <f t="shared" si="659"/>
        <v>1.4521935522914534E-4</v>
      </c>
      <c r="BE372" s="13">
        <f t="shared" si="660"/>
        <v>3.4263185557633404E-4</v>
      </c>
      <c r="BF372" s="13">
        <f t="shared" si="661"/>
        <v>4.0420434407809742E-4</v>
      </c>
      <c r="BG372" s="13">
        <f t="shared" si="662"/>
        <v>3.1789445749147639E-4</v>
      </c>
      <c r="BH372" s="13">
        <f t="shared" si="663"/>
        <v>1.8751076203972212E-4</v>
      </c>
      <c r="BI372" s="13">
        <f t="shared" si="664"/>
        <v>8.8482916394753481E-5</v>
      </c>
      <c r="BJ372" s="14">
        <f t="shared" si="665"/>
        <v>0.609229317597065</v>
      </c>
      <c r="BK372" s="14">
        <f t="shared" si="666"/>
        <v>0.19721570249736997</v>
      </c>
      <c r="BL372" s="14">
        <f t="shared" si="667"/>
        <v>0.18180186525480804</v>
      </c>
      <c r="BM372" s="14">
        <f t="shared" si="668"/>
        <v>0.68852985756516893</v>
      </c>
      <c r="BN372" s="14">
        <f t="shared" si="669"/>
        <v>0.300502288484501</v>
      </c>
    </row>
    <row r="373" spans="1:66" x14ac:dyDescent="0.25">
      <c r="A373" t="s">
        <v>352</v>
      </c>
      <c r="B373" t="s">
        <v>156</v>
      </c>
      <c r="C373" t="s">
        <v>162</v>
      </c>
      <c r="D373" t="s">
        <v>359</v>
      </c>
      <c r="E373" s="10">
        <f>VLOOKUP(A373,home!$A$2:$E$405,3,FALSE)</f>
        <v>1.1839</v>
      </c>
      <c r="F373" s="10">
        <f>VLOOKUP(B373,home!$B$2:$E$405,3,FALSE)</f>
        <v>0.52790000000000004</v>
      </c>
      <c r="G373" s="10">
        <f>VLOOKUP(C373,away!$B$2:$E$405,4,FALSE)</f>
        <v>0.66579999999999995</v>
      </c>
      <c r="H373" s="10">
        <f>VLOOKUP(A373,away!$A$2:$E$405,3,FALSE)</f>
        <v>1.1839</v>
      </c>
      <c r="I373" s="10">
        <f>VLOOKUP(C373,away!$B$2:$E$405,3,FALSE)</f>
        <v>1.3726</v>
      </c>
      <c r="J373" s="10">
        <f>VLOOKUP(B373,home!$B$2:$E$405,4,FALSE)</f>
        <v>1.3317000000000001</v>
      </c>
      <c r="K373" s="12">
        <f t="shared" si="614"/>
        <v>0.41611222329800002</v>
      </c>
      <c r="L373" s="12">
        <f t="shared" si="615"/>
        <v>2.1640406521380005</v>
      </c>
      <c r="M373" s="13">
        <f t="shared" si="616"/>
        <v>7.5762420924351162E-2</v>
      </c>
      <c r="N373" s="13">
        <f t="shared" si="617"/>
        <v>3.1525669413270674E-2</v>
      </c>
      <c r="O373" s="13">
        <f t="shared" si="618"/>
        <v>0.16395295878468658</v>
      </c>
      <c r="P373" s="13">
        <f t="shared" si="619"/>
        <v>6.8222830196181292E-2</v>
      </c>
      <c r="Q373" s="13">
        <f t="shared" si="620"/>
        <v>6.559108195256908E-3</v>
      </c>
      <c r="R373" s="13">
        <f t="shared" si="621"/>
        <v>0.17740043392418398</v>
      </c>
      <c r="S373" s="13">
        <f t="shared" si="622"/>
        <v>1.5358387783781235E-2</v>
      </c>
      <c r="T373" s="13">
        <f t="shared" si="623"/>
        <v>1.4194176776307462E-2</v>
      </c>
      <c r="U373" s="13">
        <f t="shared" si="624"/>
        <v>7.3818488974222135E-2</v>
      </c>
      <c r="V373" s="13">
        <f t="shared" si="625"/>
        <v>1.5366643208485084E-3</v>
      </c>
      <c r="W373" s="13">
        <f t="shared" si="626"/>
        <v>9.09775031326828E-4</v>
      </c>
      <c r="X373" s="13">
        <f t="shared" si="627"/>
        <v>1.9687901520913783E-3</v>
      </c>
      <c r="Y373" s="13">
        <f t="shared" si="628"/>
        <v>2.1302709623273507E-3</v>
      </c>
      <c r="Z373" s="13">
        <f t="shared" si="629"/>
        <v>0.12796725023961844</v>
      </c>
      <c r="AA373" s="13">
        <f t="shared" si="630"/>
        <v>5.3248737006539155E-2</v>
      </c>
      <c r="AB373" s="13">
        <f t="shared" si="631"/>
        <v>1.1078725171800747E-2</v>
      </c>
      <c r="AC373" s="13">
        <f t="shared" si="632"/>
        <v>8.6483829772329073E-5</v>
      </c>
      <c r="AD373" s="13">
        <f t="shared" si="633"/>
        <v>9.4642127746603504E-5</v>
      </c>
      <c r="AE373" s="13">
        <f t="shared" si="634"/>
        <v>2.0480941184848776E-4</v>
      </c>
      <c r="AF373" s="13">
        <f t="shared" si="635"/>
        <v>2.2160794659030098E-4</v>
      </c>
      <c r="AG373" s="13">
        <f t="shared" si="636"/>
        <v>1.5985620175274602E-4</v>
      </c>
      <c r="AH373" s="13">
        <f t="shared" si="637"/>
        <v>6.9231582915212656E-2</v>
      </c>
      <c r="AI373" s="13">
        <f t="shared" si="638"/>
        <v>2.8808107889288965E-2</v>
      </c>
      <c r="AJ373" s="13">
        <f t="shared" si="639"/>
        <v>5.9937029114103422E-3</v>
      </c>
      <c r="AK373" s="13">
        <f t="shared" si="640"/>
        <v>8.3135101475155092E-4</v>
      </c>
      <c r="AL373" s="13">
        <f t="shared" si="641"/>
        <v>3.1150913929555579E-6</v>
      </c>
      <c r="AM373" s="13">
        <f t="shared" si="642"/>
        <v>7.8763492388585073E-6</v>
      </c>
      <c r="AN373" s="13">
        <f t="shared" si="643"/>
        <v>1.7044739943326004E-5</v>
      </c>
      <c r="AO373" s="13">
        <f t="shared" si="644"/>
        <v>1.8442755071238923E-5</v>
      </c>
      <c r="AP373" s="13">
        <f t="shared" si="645"/>
        <v>1.3303623903861764E-5</v>
      </c>
      <c r="AQ373" s="13">
        <f t="shared" si="646"/>
        <v>7.1973957371779252E-6</v>
      </c>
      <c r="AR373" s="13">
        <f t="shared" si="647"/>
        <v>2.9963991968076583E-2</v>
      </c>
      <c r="AS373" s="13">
        <f t="shared" si="648"/>
        <v>1.2468383316719759E-2</v>
      </c>
      <c r="AT373" s="13">
        <f t="shared" si="649"/>
        <v>2.5941233514259754E-3</v>
      </c>
      <c r="AU373" s="13">
        <f t="shared" si="650"/>
        <v>3.5981547842370716E-4</v>
      </c>
      <c r="AV373" s="13">
        <f t="shared" si="651"/>
        <v>3.7430904675980585E-5</v>
      </c>
      <c r="AW373" s="13">
        <f t="shared" si="652"/>
        <v>7.7919145341415483E-8</v>
      </c>
      <c r="AX373" s="13">
        <f t="shared" si="653"/>
        <v>5.4624086554215356E-7</v>
      </c>
      <c r="AY373" s="13">
        <f t="shared" si="654"/>
        <v>1.1820874388922677E-6</v>
      </c>
      <c r="AZ373" s="13">
        <f t="shared" si="655"/>
        <v>1.2790426360722812E-6</v>
      </c>
      <c r="BA373" s="13">
        <f t="shared" si="656"/>
        <v>9.2263342009272222E-7</v>
      </c>
      <c r="BB373" s="13">
        <f t="shared" si="657"/>
        <v>4.9915405702544203E-7</v>
      </c>
      <c r="BC373" s="13">
        <f t="shared" si="658"/>
        <v>2.1603793421653338E-7</v>
      </c>
      <c r="BD373" s="13">
        <f t="shared" si="659"/>
        <v>1.0807216119875701E-2</v>
      </c>
      <c r="BE373" s="13">
        <f t="shared" si="660"/>
        <v>4.4970147273034619E-3</v>
      </c>
      <c r="BF373" s="13">
        <f t="shared" si="661"/>
        <v>9.3563139819104635E-4</v>
      </c>
      <c r="BG373" s="13">
        <f t="shared" si="662"/>
        <v>1.2977588709623086E-4</v>
      </c>
      <c r="BH373" s="13">
        <f t="shared" si="663"/>
        <v>1.3500333227520714E-5</v>
      </c>
      <c r="BI373" s="13">
        <f t="shared" si="664"/>
        <v>1.123530734913502E-6</v>
      </c>
      <c r="BJ373" s="14">
        <f t="shared" si="665"/>
        <v>5.8037216278765034E-2</v>
      </c>
      <c r="BK373" s="14">
        <f t="shared" si="666"/>
        <v>0.16097108423376638</v>
      </c>
      <c r="BL373" s="14">
        <f t="shared" si="667"/>
        <v>0.64617209560784694</v>
      </c>
      <c r="BM373" s="14">
        <f t="shared" si="668"/>
        <v>0.4697231207537727</v>
      </c>
      <c r="BN373" s="14">
        <f t="shared" si="669"/>
        <v>0.52342342143793053</v>
      </c>
    </row>
    <row r="374" spans="1:66" x14ac:dyDescent="0.25">
      <c r="A374" t="s">
        <v>352</v>
      </c>
      <c r="B374" t="s">
        <v>161</v>
      </c>
      <c r="C374" t="s">
        <v>158</v>
      </c>
      <c r="D374" t="s">
        <v>359</v>
      </c>
      <c r="E374" s="10">
        <f>VLOOKUP(A374,home!$A$2:$E$405,3,FALSE)</f>
        <v>1.1839</v>
      </c>
      <c r="F374" s="10">
        <f>VLOOKUP(B374,home!$B$2:$E$405,3,FALSE)</f>
        <v>1.0860000000000001</v>
      </c>
      <c r="G374" s="10">
        <f>VLOOKUP(C374,away!$B$2:$E$405,4,FALSE)</f>
        <v>1.1414</v>
      </c>
      <c r="H374" s="10">
        <f>VLOOKUP(A374,away!$A$2:$E$405,3,FALSE)</f>
        <v>1.1839</v>
      </c>
      <c r="I374" s="10">
        <f>VLOOKUP(C374,away!$B$2:$E$405,3,FALSE)</f>
        <v>0.84470000000000001</v>
      </c>
      <c r="J374" s="10">
        <f>VLOOKUP(B374,home!$B$2:$E$405,4,FALSE)</f>
        <v>0.88780000000000003</v>
      </c>
      <c r="K374" s="12">
        <f t="shared" si="614"/>
        <v>1.4675155575599999</v>
      </c>
      <c r="L374" s="12">
        <f t="shared" si="615"/>
        <v>0.88783580497400005</v>
      </c>
      <c r="M374" s="13">
        <f t="shared" si="616"/>
        <v>9.4860170368589805E-2</v>
      </c>
      <c r="N374" s="13">
        <f t="shared" si="617"/>
        <v>0.13920877580869767</v>
      </c>
      <c r="O374" s="13">
        <f t="shared" si="618"/>
        <v>8.4220255719167719E-2</v>
      </c>
      <c r="P374" s="13">
        <f t="shared" si="619"/>
        <v>0.12359453552956018</v>
      </c>
      <c r="Q374" s="13">
        <f t="shared" si="620"/>
        <v>0.10214552212407299</v>
      </c>
      <c r="R374" s="13">
        <f t="shared" si="621"/>
        <v>3.7386879265771701E-2</v>
      </c>
      <c r="S374" s="13">
        <f t="shared" si="622"/>
        <v>4.0258227329269564E-2</v>
      </c>
      <c r="T374" s="13">
        <f t="shared" si="623"/>
        <v>9.0688451859515865E-2</v>
      </c>
      <c r="U374" s="13">
        <f t="shared" si="624"/>
        <v>5.4865826971137358E-2</v>
      </c>
      <c r="V374" s="13">
        <f t="shared" si="625"/>
        <v>5.8281068846104877E-3</v>
      </c>
      <c r="W374" s="13">
        <f t="shared" si="626"/>
        <v>4.9966714284055427E-2</v>
      </c>
      <c r="X374" s="13">
        <f t="shared" si="627"/>
        <v>4.4362237998290213E-2</v>
      </c>
      <c r="Y374" s="13">
        <f t="shared" si="628"/>
        <v>1.9693191641830081E-2</v>
      </c>
      <c r="Z374" s="13">
        <f t="shared" si="629"/>
        <v>1.1064470016130725E-2</v>
      </c>
      <c r="AA374" s="13">
        <f t="shared" si="630"/>
        <v>1.6237281884827981E-2</v>
      </c>
      <c r="AB374" s="13">
        <f t="shared" si="631"/>
        <v>1.1914231889236111E-2</v>
      </c>
      <c r="AC374" s="13">
        <f t="shared" si="632"/>
        <v>4.7459471176177826E-4</v>
      </c>
      <c r="AD374" s="13">
        <f t="shared" si="633"/>
        <v>1.83317326430017E-2</v>
      </c>
      <c r="AE374" s="13">
        <f t="shared" si="634"/>
        <v>1.6275568607667566E-2</v>
      </c>
      <c r="AF374" s="13">
        <f t="shared" si="635"/>
        <v>7.2250162780990489E-3</v>
      </c>
      <c r="AG374" s="13">
        <f t="shared" si="636"/>
        <v>2.1382093810721078E-3</v>
      </c>
      <c r="AH374" s="13">
        <f t="shared" si="637"/>
        <v>2.4558581608455266E-3</v>
      </c>
      <c r="AI374" s="13">
        <f t="shared" si="638"/>
        <v>3.6040100582014991E-3</v>
      </c>
      <c r="AJ374" s="13">
        <f t="shared" si="639"/>
        <v>2.6444704150067103E-3</v>
      </c>
      <c r="AK374" s="13">
        <f t="shared" si="640"/>
        <v>1.2936004918431656E-3</v>
      </c>
      <c r="AL374" s="13">
        <f t="shared" si="641"/>
        <v>2.4734222060560492E-5</v>
      </c>
      <c r="AM374" s="13">
        <f t="shared" si="642"/>
        <v>5.3804205701271004E-3</v>
      </c>
      <c r="AN374" s="13">
        <f t="shared" si="643"/>
        <v>4.7769300279774619E-3</v>
      </c>
      <c r="AO374" s="13">
        <f t="shared" si="644"/>
        <v>2.120564758346921E-3</v>
      </c>
      <c r="AP374" s="13">
        <f t="shared" si="645"/>
        <v>6.2757110640881161E-4</v>
      </c>
      <c r="AQ374" s="13">
        <f t="shared" si="646"/>
        <v>1.3929502460922275E-4</v>
      </c>
      <c r="AR374" s="13">
        <f t="shared" si="647"/>
        <v>4.3607976142725119E-4</v>
      </c>
      <c r="AS374" s="13">
        <f t="shared" si="648"/>
        <v>6.3995383423154427E-4</v>
      </c>
      <c r="AT374" s="13">
        <f t="shared" si="649"/>
        <v>4.695711039274823E-4</v>
      </c>
      <c r="AU374" s="13">
        <f t="shared" si="650"/>
        <v>2.2970096679806793E-4</v>
      </c>
      <c r="AV374" s="13">
        <f t="shared" si="651"/>
        <v>8.4272435590684408E-5</v>
      </c>
      <c r="AW374" s="13">
        <f t="shared" si="652"/>
        <v>8.9518155318671202E-7</v>
      </c>
      <c r="AX374" s="13">
        <f t="shared" si="653"/>
        <v>1.315975148812893E-3</v>
      </c>
      <c r="AY374" s="13">
        <f t="shared" si="654"/>
        <v>1.1683698555720744E-3</v>
      </c>
      <c r="AZ374" s="13">
        <f t="shared" si="655"/>
        <v>5.1866029561459443E-4</v>
      </c>
      <c r="BA374" s="13">
        <f t="shared" si="656"/>
        <v>1.5349506035501211E-4</v>
      </c>
      <c r="BB374" s="13">
        <f t="shared" si="657"/>
        <v>3.4069602617456216E-5</v>
      </c>
      <c r="BC374" s="13">
        <f t="shared" si="658"/>
        <v>6.0496426130027088E-6</v>
      </c>
      <c r="BD374" s="13">
        <f t="shared" si="659"/>
        <v>6.4527871003272234E-5</v>
      </c>
      <c r="BE374" s="13">
        <f t="shared" si="660"/>
        <v>9.4695654593526804E-5</v>
      </c>
      <c r="BF374" s="13">
        <f t="shared" si="661"/>
        <v>6.9483673174664326E-5</v>
      </c>
      <c r="BG374" s="13">
        <f t="shared" si="662"/>
        <v>3.3989457126744778E-5</v>
      </c>
      <c r="BH374" s="13">
        <f t="shared" si="663"/>
        <v>1.2470014281629142E-5</v>
      </c>
      <c r="BI374" s="13">
        <f t="shared" si="664"/>
        <v>3.6599879922572318E-6</v>
      </c>
      <c r="BJ374" s="14">
        <f t="shared" si="665"/>
        <v>0.50627682171935706</v>
      </c>
      <c r="BK374" s="14">
        <f t="shared" si="666"/>
        <v>0.26620873890142438</v>
      </c>
      <c r="BL374" s="14">
        <f t="shared" si="667"/>
        <v>0.21676081961618482</v>
      </c>
      <c r="BM374" s="14">
        <f t="shared" si="668"/>
        <v>0.41772723676321827</v>
      </c>
      <c r="BN374" s="14">
        <f t="shared" si="669"/>
        <v>0.58141613881585996</v>
      </c>
    </row>
    <row r="375" spans="1:66" x14ac:dyDescent="0.25">
      <c r="A375" t="s">
        <v>343</v>
      </c>
      <c r="B375" t="s">
        <v>173</v>
      </c>
      <c r="C375" t="s">
        <v>172</v>
      </c>
      <c r="D375" t="s">
        <v>359</v>
      </c>
      <c r="E375" s="10">
        <f>VLOOKUP(A375,home!$A$2:$E$405,3,FALSE)</f>
        <v>1.3063</v>
      </c>
      <c r="F375" s="10">
        <f>VLOOKUP(B375,home!$B$2:$E$405,3,FALSE)</f>
        <v>0.4466</v>
      </c>
      <c r="G375" s="10">
        <f>VLOOKUP(C375,away!$B$2:$E$405,4,FALSE)</f>
        <v>1.0769</v>
      </c>
      <c r="H375" s="10">
        <f>VLOOKUP(A375,away!$A$2:$E$405,3,FALSE)</f>
        <v>1.3063</v>
      </c>
      <c r="I375" s="10">
        <f>VLOOKUP(C375,away!$B$2:$E$405,3,FALSE)</f>
        <v>0.53590000000000004</v>
      </c>
      <c r="J375" s="10">
        <f>VLOOKUP(B375,home!$B$2:$E$405,4,FALSE)</f>
        <v>1.3116000000000001</v>
      </c>
      <c r="K375" s="12">
        <f t="shared" si="614"/>
        <v>0.6282565463019999</v>
      </c>
      <c r="L375" s="12">
        <f t="shared" si="615"/>
        <v>0.91818055657200015</v>
      </c>
      <c r="M375" s="13">
        <f t="shared" si="616"/>
        <v>0.21300554028697788</v>
      </c>
      <c r="N375" s="13">
        <f t="shared" si="617"/>
        <v>0.13382212508388822</v>
      </c>
      <c r="O375" s="13">
        <f t="shared" si="618"/>
        <v>0.19557754553361695</v>
      </c>
      <c r="P375" s="13">
        <f t="shared" si="619"/>
        <v>0.1228728732911723</v>
      </c>
      <c r="Q375" s="13">
        <f t="shared" si="620"/>
        <v>4.203731306199892E-2</v>
      </c>
      <c r="R375" s="13">
        <f t="shared" si="621"/>
        <v>8.9787749805521039E-2</v>
      </c>
      <c r="S375" s="13">
        <f t="shared" si="622"/>
        <v>1.771989471551727E-2</v>
      </c>
      <c r="T375" s="13">
        <f t="shared" si="623"/>
        <v>3.859784350405758E-2</v>
      </c>
      <c r="U375" s="13">
        <f t="shared" si="624"/>
        <v>5.6409741593044703E-2</v>
      </c>
      <c r="V375" s="13">
        <f t="shared" si="625"/>
        <v>1.1357526064445947E-3</v>
      </c>
      <c r="W375" s="13">
        <f t="shared" si="626"/>
        <v>8.8034057067157973E-3</v>
      </c>
      <c r="X375" s="13">
        <f t="shared" si="627"/>
        <v>8.0831159515214329E-3</v>
      </c>
      <c r="Y375" s="13">
        <f t="shared" si="628"/>
        <v>3.7108799516019802E-3</v>
      </c>
      <c r="Z375" s="13">
        <f t="shared" si="629"/>
        <v>2.7480455363260273E-2</v>
      </c>
      <c r="AA375" s="13">
        <f t="shared" si="630"/>
        <v>1.7264775977328169E-2</v>
      </c>
      <c r="AB375" s="13">
        <f t="shared" si="631"/>
        <v>5.4233542640969648E-3</v>
      </c>
      <c r="AC375" s="13">
        <f t="shared" si="632"/>
        <v>4.094763976378508E-5</v>
      </c>
      <c r="AD375" s="13">
        <f t="shared" si="633"/>
        <v>1.3826993162491452E-3</v>
      </c>
      <c r="AE375" s="13">
        <f t="shared" si="634"/>
        <v>1.2695676277653643E-3</v>
      </c>
      <c r="AF375" s="13">
        <f t="shared" si="635"/>
        <v>5.8284615553369794E-4</v>
      </c>
      <c r="AG375" s="13">
        <f t="shared" si="636"/>
        <v>1.7838600249459383E-4</v>
      </c>
      <c r="AH375" s="13">
        <f t="shared" si="637"/>
        <v>6.3080049500725804E-3</v>
      </c>
      <c r="AI375" s="13">
        <f t="shared" si="638"/>
        <v>3.9630454039885181E-3</v>
      </c>
      <c r="AJ375" s="13">
        <f t="shared" si="639"/>
        <v>1.2449046091739201E-3</v>
      </c>
      <c r="AK375" s="13">
        <f t="shared" si="640"/>
        <v>2.6070649007834941E-4</v>
      </c>
      <c r="AL375" s="13">
        <f t="shared" si="641"/>
        <v>9.4483066412066079E-7</v>
      </c>
      <c r="AM375" s="13">
        <f t="shared" si="642"/>
        <v>1.7373797940016501E-4</v>
      </c>
      <c r="AN375" s="13">
        <f t="shared" si="643"/>
        <v>1.5952283462333821E-4</v>
      </c>
      <c r="AO375" s="13">
        <f t="shared" si="644"/>
        <v>7.3235382540199888E-5</v>
      </c>
      <c r="AP375" s="13">
        <f t="shared" si="645"/>
        <v>2.2414434767174698E-5</v>
      </c>
      <c r="AQ375" s="13">
        <f t="shared" si="646"/>
        <v>5.1451245474428122E-6</v>
      </c>
      <c r="AR375" s="13">
        <f t="shared" si="647"/>
        <v>1.1583774991833153E-3</v>
      </c>
      <c r="AS375" s="13">
        <f t="shared" si="648"/>
        <v>7.2775824695085723E-4</v>
      </c>
      <c r="AT375" s="13">
        <f t="shared" si="649"/>
        <v>2.2860944138607177E-4</v>
      </c>
      <c r="AU375" s="13">
        <f t="shared" si="650"/>
        <v>4.7875126032414321E-5</v>
      </c>
      <c r="AV375" s="13">
        <f t="shared" si="651"/>
        <v>7.5194653337243937E-6</v>
      </c>
      <c r="AW375" s="13">
        <f t="shared" si="652"/>
        <v>1.5139676429399311E-8</v>
      </c>
      <c r="AX375" s="13">
        <f t="shared" si="653"/>
        <v>1.8192003816572612E-5</v>
      </c>
      <c r="AY375" s="13">
        <f t="shared" si="654"/>
        <v>1.6703544189460593E-5</v>
      </c>
      <c r="AZ375" s="13">
        <f t="shared" si="655"/>
        <v>7.6684347503019615E-6</v>
      </c>
      <c r="BA375" s="13">
        <f t="shared" si="656"/>
        <v>2.3470025623561078E-6</v>
      </c>
      <c r="BB375" s="13">
        <f t="shared" si="657"/>
        <v>5.3874302974501031E-7</v>
      </c>
      <c r="BC375" s="13">
        <f t="shared" si="658"/>
        <v>9.893267498011188E-8</v>
      </c>
      <c r="BD375" s="13">
        <f t="shared" si="659"/>
        <v>1.7726661615343622E-4</v>
      </c>
      <c r="BE375" s="13">
        <f t="shared" si="660"/>
        <v>1.1136891203920014E-4</v>
      </c>
      <c r="BF375" s="13">
        <f t="shared" si="661"/>
        <v>3.4984124021579548E-5</v>
      </c>
      <c r="BG375" s="13">
        <f t="shared" si="662"/>
        <v>7.3263349777328002E-6</v>
      </c>
      <c r="BH375" s="13">
        <f t="shared" si="663"/>
        <v>1.1507044775404867E-6</v>
      </c>
      <c r="BI375" s="13">
        <f t="shared" si="664"/>
        <v>1.4458752417476671E-7</v>
      </c>
      <c r="BJ375" s="14">
        <f t="shared" si="665"/>
        <v>0.23894778677872844</v>
      </c>
      <c r="BK375" s="14">
        <f t="shared" si="666"/>
        <v>0.35479265691472944</v>
      </c>
      <c r="BL375" s="14">
        <f t="shared" si="667"/>
        <v>0.37874220968500127</v>
      </c>
      <c r="BM375" s="14">
        <f t="shared" si="668"/>
        <v>0.20284327327403104</v>
      </c>
      <c r="BN375" s="14">
        <f t="shared" si="669"/>
        <v>0.79710314706317531</v>
      </c>
    </row>
    <row r="376" spans="1:66" x14ac:dyDescent="0.25">
      <c r="A376" t="s">
        <v>344</v>
      </c>
      <c r="B376" t="s">
        <v>182</v>
      </c>
      <c r="C376" t="s">
        <v>180</v>
      </c>
      <c r="D376" t="s">
        <v>359</v>
      </c>
      <c r="E376" s="10">
        <f>VLOOKUP(A376,home!$A$2:$E$405,3,FALSE)</f>
        <v>1.3012999999999999</v>
      </c>
      <c r="F376" s="10">
        <f>VLOOKUP(B376,home!$B$2:$E$405,3,FALSE)</f>
        <v>1.3972</v>
      </c>
      <c r="G376" s="10">
        <f>VLOOKUP(C376,away!$B$2:$E$405,4,FALSE)</f>
        <v>1.4988999999999999</v>
      </c>
      <c r="H376" s="10">
        <f>VLOOKUP(A376,away!$A$2:$E$405,3,FALSE)</f>
        <v>1.3012999999999999</v>
      </c>
      <c r="I376" s="10">
        <f>VLOOKUP(C376,away!$B$2:$E$405,3,FALSE)</f>
        <v>1.3272999999999999</v>
      </c>
      <c r="J376" s="10">
        <f>VLOOKUP(B376,home!$B$2:$E$405,4,FALSE)</f>
        <v>1.1657999999999999</v>
      </c>
      <c r="K376" s="12">
        <f t="shared" si="614"/>
        <v>2.7252645460039995</v>
      </c>
      <c r="L376" s="12">
        <f t="shared" si="615"/>
        <v>2.0135878182419997</v>
      </c>
      <c r="M376" s="13">
        <f t="shared" si="616"/>
        <v>8.7486807251742245E-3</v>
      </c>
      <c r="N376" s="13">
        <f t="shared" si="617"/>
        <v>2.3842469404625869E-2</v>
      </c>
      <c r="O376" s="13">
        <f t="shared" si="618"/>
        <v>1.7616236933899403E-2</v>
      </c>
      <c r="P376" s="13">
        <f t="shared" si="619"/>
        <v>4.8008905949962245E-2</v>
      </c>
      <c r="Q376" s="13">
        <f t="shared" si="620"/>
        <v>3.2488518278805993E-2</v>
      </c>
      <c r="R376" s="13">
        <f t="shared" si="621"/>
        <v>1.773592004668232E-2</v>
      </c>
      <c r="S376" s="13">
        <f t="shared" si="622"/>
        <v>6.5862931878406764E-2</v>
      </c>
      <c r="T376" s="13">
        <f t="shared" si="623"/>
        <v>6.5418484638936292E-2</v>
      </c>
      <c r="U376" s="13">
        <f t="shared" si="624"/>
        <v>4.8335074093984923E-2</v>
      </c>
      <c r="V376" s="13">
        <f t="shared" si="625"/>
        <v>4.0158528550616031E-2</v>
      </c>
      <c r="W376" s="13">
        <f t="shared" si="626"/>
        <v>2.9513269005810944E-2</v>
      </c>
      <c r="X376" s="13">
        <f t="shared" si="627"/>
        <v>5.9427558946600102E-2</v>
      </c>
      <c r="Y376" s="13">
        <f t="shared" si="628"/>
        <v>5.9831304381366177E-2</v>
      </c>
      <c r="Z376" s="13">
        <f t="shared" si="629"/>
        <v>1.1904277517104532E-2</v>
      </c>
      <c r="AA376" s="13">
        <f t="shared" si="630"/>
        <v>3.2442305463157496E-2</v>
      </c>
      <c r="AB376" s="13">
        <f t="shared" si="631"/>
        <v>4.4206932434687499E-2</v>
      </c>
      <c r="AC376" s="13">
        <f t="shared" si="632"/>
        <v>1.3773269656587317E-2</v>
      </c>
      <c r="AD376" s="13">
        <f t="shared" si="633"/>
        <v>2.010786641455382E-2</v>
      </c>
      <c r="AE376" s="13">
        <f t="shared" si="634"/>
        <v>4.0488954863183019E-2</v>
      </c>
      <c r="AF376" s="13">
        <f t="shared" si="635"/>
        <v>4.0764033142927751E-2</v>
      </c>
      <c r="AG376" s="13">
        <f t="shared" si="636"/>
        <v>2.7360653519670819E-2</v>
      </c>
      <c r="AH376" s="13">
        <f t="shared" si="637"/>
        <v>5.9925770483534521E-3</v>
      </c>
      <c r="AI376" s="13">
        <f t="shared" si="638"/>
        <v>1.6331357769074958E-2</v>
      </c>
      <c r="AJ376" s="13">
        <f t="shared" si="639"/>
        <v>2.2253635158083481E-2</v>
      </c>
      <c r="AK376" s="13">
        <f t="shared" si="640"/>
        <v>2.0215680972011003E-2</v>
      </c>
      <c r="AL376" s="13">
        <f t="shared" si="641"/>
        <v>3.0232654652208768E-3</v>
      </c>
      <c r="AM376" s="13">
        <f t="shared" si="642"/>
        <v>1.0959851087073615E-2</v>
      </c>
      <c r="AN376" s="13">
        <f t="shared" si="643"/>
        <v>2.2068622638677773E-2</v>
      </c>
      <c r="AO376" s="13">
        <f t="shared" si="644"/>
        <v>2.2218554855310595E-2</v>
      </c>
      <c r="AP376" s="13">
        <f t="shared" si="645"/>
        <v>1.4913003798531681E-2</v>
      </c>
      <c r="AQ376" s="13">
        <f t="shared" si="646"/>
        <v>7.507160695530017E-3</v>
      </c>
      <c r="AR376" s="13">
        <f t="shared" si="647"/>
        <v>2.4133160288882225E-3</v>
      </c>
      <c r="AS376" s="13">
        <f t="shared" si="648"/>
        <v>6.5769246118322364E-3</v>
      </c>
      <c r="AT376" s="13">
        <f t="shared" si="649"/>
        <v>8.9619297331837572E-3</v>
      </c>
      <c r="AU376" s="13">
        <f t="shared" si="650"/>
        <v>8.1412097885415913E-3</v>
      </c>
      <c r="AV376" s="13">
        <f t="shared" si="651"/>
        <v>5.5467375995732794E-3</v>
      </c>
      <c r="AW376" s="13">
        <f t="shared" si="652"/>
        <v>4.6084303051261653E-4</v>
      </c>
      <c r="AX376" s="13">
        <f t="shared" si="653"/>
        <v>4.9780822661808508E-3</v>
      </c>
      <c r="AY376" s="13">
        <f t="shared" si="654"/>
        <v>1.0023805809388289E-2</v>
      </c>
      <c r="AZ376" s="13">
        <f t="shared" si="655"/>
        <v>1.0091906635103827E-2</v>
      </c>
      <c r="BA376" s="13">
        <f t="shared" si="656"/>
        <v>6.7736467544268902E-3</v>
      </c>
      <c r="BB376" s="13">
        <f t="shared" si="657"/>
        <v>3.4098331474471119E-3</v>
      </c>
      <c r="BC376" s="13">
        <f t="shared" si="658"/>
        <v>1.3731996975874566E-3</v>
      </c>
      <c r="BD376" s="13">
        <f t="shared" si="659"/>
        <v>8.099039595562468E-4</v>
      </c>
      <c r="BE376" s="13">
        <f t="shared" si="660"/>
        <v>2.2072025466468963E-3</v>
      </c>
      <c r="BF376" s="13">
        <f t="shared" si="661"/>
        <v>3.0076054231132632E-3</v>
      </c>
      <c r="BG376" s="13">
        <f t="shared" si="662"/>
        <v>2.7321734759933108E-3</v>
      </c>
      <c r="BH376" s="13">
        <f t="shared" si="663"/>
        <v>1.8614738769142701E-3</v>
      </c>
      <c r="BI376" s="13">
        <f t="shared" si="664"/>
        <v>1.0146017520134144E-3</v>
      </c>
      <c r="BJ376" s="14">
        <f t="shared" si="665"/>
        <v>0.51356077998173888</v>
      </c>
      <c r="BK376" s="14">
        <f t="shared" si="666"/>
        <v>0.18959938803535575</v>
      </c>
      <c r="BL376" s="14">
        <f t="shared" si="667"/>
        <v>0.2684027987161911</v>
      </c>
      <c r="BM376" s="14">
        <f t="shared" si="668"/>
        <v>0.8254635501323645</v>
      </c>
      <c r="BN376" s="14">
        <f t="shared" si="669"/>
        <v>0.14844073133915006</v>
      </c>
    </row>
    <row r="377" spans="1:66" x14ac:dyDescent="0.25">
      <c r="A377" t="s">
        <v>344</v>
      </c>
      <c r="B377" t="s">
        <v>184</v>
      </c>
      <c r="C377" t="s">
        <v>185</v>
      </c>
      <c r="D377" t="s">
        <v>359</v>
      </c>
      <c r="E377" s="10">
        <f>VLOOKUP(A377,home!$A$2:$E$405,3,FALSE)</f>
        <v>1.3012999999999999</v>
      </c>
      <c r="F377" s="10">
        <f>VLOOKUP(B377,home!$B$2:$E$405,3,FALSE)</f>
        <v>0.97799999999999998</v>
      </c>
      <c r="G377" s="10">
        <f>VLOOKUP(C377,away!$B$2:$E$405,4,FALSE)</f>
        <v>0.7046</v>
      </c>
      <c r="H377" s="10">
        <f>VLOOKUP(A377,away!$A$2:$E$405,3,FALSE)</f>
        <v>1.3012999999999999</v>
      </c>
      <c r="I377" s="10">
        <f>VLOOKUP(C377,away!$B$2:$E$405,3,FALSE)</f>
        <v>1.5960000000000001</v>
      </c>
      <c r="J377" s="10">
        <f>VLOOKUP(B377,home!$B$2:$E$405,4,FALSE)</f>
        <v>1.4988999999999999</v>
      </c>
      <c r="K377" s="12">
        <f t="shared" si="614"/>
        <v>0.89672426843999997</v>
      </c>
      <c r="L377" s="12">
        <f t="shared" si="615"/>
        <v>3.1130276377200001</v>
      </c>
      <c r="M377" s="13">
        <f t="shared" si="616"/>
        <v>1.8137894578564018E-2</v>
      </c>
      <c r="N377" s="13">
        <f t="shared" si="617"/>
        <v>1.6264690247004658E-2</v>
      </c>
      <c r="O377" s="13">
        <f t="shared" si="618"/>
        <v>5.6463767113121538E-2</v>
      </c>
      <c r="P377" s="13">
        <f t="shared" si="619"/>
        <v>5.0632430257880438E-2</v>
      </c>
      <c r="Q377" s="13">
        <f t="shared" si="620"/>
        <v>7.292471231574226E-3</v>
      </c>
      <c r="R377" s="13">
        <f t="shared" si="621"/>
        <v>8.7886633776466522E-2</v>
      </c>
      <c r="S377" s="13">
        <f t="shared" si="622"/>
        <v>3.5335454491627269E-2</v>
      </c>
      <c r="T377" s="13">
        <f t="shared" si="623"/>
        <v>2.2701664491168571E-2</v>
      </c>
      <c r="U377" s="13">
        <f t="shared" si="624"/>
        <v>7.8810077378856133E-2</v>
      </c>
      <c r="V377" s="13">
        <f t="shared" si="625"/>
        <v>1.0959987833625708E-2</v>
      </c>
      <c r="W377" s="13">
        <f t="shared" si="626"/>
        <v>2.1797786434177152E-3</v>
      </c>
      <c r="X377" s="13">
        <f t="shared" si="627"/>
        <v>6.7857111610711554E-3</v>
      </c>
      <c r="Y377" s="13">
        <f t="shared" si="628"/>
        <v>1.0562053192999793E-2</v>
      </c>
      <c r="Z377" s="13">
        <f t="shared" si="629"/>
        <v>9.1197839977438758E-2</v>
      </c>
      <c r="AA377" s="13">
        <f t="shared" si="630"/>
        <v>8.1779316337076954E-2</v>
      </c>
      <c r="AB377" s="13">
        <f t="shared" si="631"/>
        <v>3.6666748807944322E-2</v>
      </c>
      <c r="AC377" s="13">
        <f t="shared" si="632"/>
        <v>1.9121941676085853E-3</v>
      </c>
      <c r="AD377" s="13">
        <f t="shared" si="633"/>
        <v>4.8866510234497147E-4</v>
      </c>
      <c r="AE377" s="13">
        <f t="shared" si="634"/>
        <v>1.5212279691891686E-3</v>
      </c>
      <c r="AF377" s="13">
        <f t="shared" si="635"/>
        <v>2.3678123556792764E-3</v>
      </c>
      <c r="AG377" s="13">
        <f t="shared" si="636"/>
        <v>2.4570217680548283E-3</v>
      </c>
      <c r="AH377" s="13">
        <f t="shared" si="637"/>
        <v>7.0975349087533196E-2</v>
      </c>
      <c r="AI377" s="13">
        <f t="shared" si="638"/>
        <v>6.3645317987791827E-2</v>
      </c>
      <c r="AJ377" s="13">
        <f t="shared" si="639"/>
        <v>2.8536150606116892E-2</v>
      </c>
      <c r="AK377" s="13">
        <f t="shared" si="640"/>
        <v>8.5296862587879458E-3</v>
      </c>
      <c r="AL377" s="13">
        <f t="shared" si="641"/>
        <v>2.135176988963019E-4</v>
      </c>
      <c r="AM377" s="13">
        <f t="shared" si="642"/>
        <v>8.7639571282490476E-5</v>
      </c>
      <c r="AN377" s="13">
        <f t="shared" si="643"/>
        <v>2.7282440756032486E-4</v>
      </c>
      <c r="AO377" s="13">
        <f t="shared" si="644"/>
        <v>4.2465496048993851E-4</v>
      </c>
      <c r="AP377" s="13">
        <f t="shared" si="645"/>
        <v>4.4065420950002433E-4</v>
      </c>
      <c r="AQ377" s="13">
        <f t="shared" si="646"/>
        <v>3.4294218321280875E-4</v>
      </c>
      <c r="AR377" s="13">
        <f t="shared" si="647"/>
        <v>4.4189644661263176E-2</v>
      </c>
      <c r="AS377" s="13">
        <f t="shared" si="648"/>
        <v>3.962592678149477E-2</v>
      </c>
      <c r="AT377" s="13">
        <f t="shared" si="649"/>
        <v>1.7766765102196446E-2</v>
      </c>
      <c r="AU377" s="13">
        <f t="shared" si="650"/>
        <v>5.3106298129374776E-3</v>
      </c>
      <c r="AV377" s="13">
        <f t="shared" si="651"/>
        <v>1.1905426584905034E-3</v>
      </c>
      <c r="AW377" s="13">
        <f t="shared" si="652"/>
        <v>1.6556680930209372E-5</v>
      </c>
      <c r="AX377" s="13">
        <f t="shared" si="653"/>
        <v>1.3098088407447747E-5</v>
      </c>
      <c r="AY377" s="13">
        <f t="shared" si="654"/>
        <v>4.0774711213684774E-5</v>
      </c>
      <c r="AZ377" s="13">
        <f t="shared" si="655"/>
        <v>6.346640146412619E-5</v>
      </c>
      <c r="BA377" s="13">
        <f t="shared" si="656"/>
        <v>6.5857553941485946E-5</v>
      </c>
      <c r="BB377" s="13">
        <f t="shared" si="657"/>
        <v>5.1254096393120375E-5</v>
      </c>
      <c r="BC377" s="13">
        <f t="shared" si="658"/>
        <v>3.1911083723629747E-5</v>
      </c>
      <c r="BD377" s="13">
        <f t="shared" si="659"/>
        <v>2.2927264188589716E-2</v>
      </c>
      <c r="BE377" s="13">
        <f t="shared" si="660"/>
        <v>2.0559434206843721E-2</v>
      </c>
      <c r="BF377" s="13">
        <f t="shared" si="661"/>
        <v>9.2180717993361212E-3</v>
      </c>
      <c r="BG377" s="13">
        <f t="shared" si="662"/>
        <v>2.7553562302290264E-3</v>
      </c>
      <c r="BH377" s="13">
        <f t="shared" si="663"/>
        <v>6.1769869996093E-4</v>
      </c>
      <c r="BI377" s="13">
        <f t="shared" si="664"/>
        <v>1.1078108296776082E-4</v>
      </c>
      <c r="BJ377" s="14">
        <f t="shared" si="665"/>
        <v>7.4456173429693448E-2</v>
      </c>
      <c r="BK377" s="14">
        <f t="shared" si="666"/>
        <v>0.11723225373941601</v>
      </c>
      <c r="BL377" s="14">
        <f t="shared" si="667"/>
        <v>0.67756516257800514</v>
      </c>
      <c r="BM377" s="14">
        <f t="shared" si="668"/>
        <v>0.72374932448965856</v>
      </c>
      <c r="BN377" s="14">
        <f t="shared" si="669"/>
        <v>0.23667788720461141</v>
      </c>
    </row>
    <row r="378" spans="1:66" x14ac:dyDescent="0.25">
      <c r="A378" t="s">
        <v>344</v>
      </c>
      <c r="B378" t="s">
        <v>189</v>
      </c>
      <c r="C378" t="s">
        <v>195</v>
      </c>
      <c r="D378" t="s">
        <v>359</v>
      </c>
      <c r="E378" s="10">
        <f>VLOOKUP(A378,home!$A$2:$E$405,3,FALSE)</f>
        <v>1.3012999999999999</v>
      </c>
      <c r="F378" s="10">
        <f>VLOOKUP(B378,home!$B$2:$E$405,3,FALSE)</f>
        <v>0.62870000000000004</v>
      </c>
      <c r="G378" s="10">
        <f>VLOOKUP(C378,away!$B$2:$E$405,4,FALSE)</f>
        <v>0.66620000000000001</v>
      </c>
      <c r="H378" s="10">
        <f>VLOOKUP(A378,away!$A$2:$E$405,3,FALSE)</f>
        <v>1.3012999999999999</v>
      </c>
      <c r="I378" s="10">
        <f>VLOOKUP(C378,away!$B$2:$E$405,3,FALSE)</f>
        <v>1.2575000000000001</v>
      </c>
      <c r="J378" s="10">
        <f>VLOOKUP(B378,home!$B$2:$E$405,4,FALSE)</f>
        <v>0.8327</v>
      </c>
      <c r="K378" s="12">
        <f t="shared" si="614"/>
        <v>0.54503641392199997</v>
      </c>
      <c r="L378" s="12">
        <f t="shared" si="615"/>
        <v>1.3626175813249999</v>
      </c>
      <c r="M378" s="13">
        <f t="shared" si="616"/>
        <v>0.14842819170294014</v>
      </c>
      <c r="N378" s="13">
        <f t="shared" si="617"/>
        <v>8.0898769330697659E-2</v>
      </c>
      <c r="O378" s="13">
        <f t="shared" si="618"/>
        <v>0.2022508635787037</v>
      </c>
      <c r="P378" s="13">
        <f t="shared" si="619"/>
        <v>0.11023408539756431</v>
      </c>
      <c r="Q378" s="13">
        <f t="shared" si="620"/>
        <v>2.2046387563353257E-2</v>
      </c>
      <c r="R378" s="13">
        <f t="shared" si="621"/>
        <v>0.13779529127525292</v>
      </c>
      <c r="S378" s="13">
        <f t="shared" si="622"/>
        <v>2.0467057915381174E-2</v>
      </c>
      <c r="T378" s="13">
        <f t="shared" si="623"/>
        <v>3.004079529852997E-2</v>
      </c>
      <c r="U378" s="13">
        <f t="shared" si="624"/>
        <v>7.510345141200131E-2</v>
      </c>
      <c r="V378" s="13">
        <f t="shared" si="625"/>
        <v>1.688932977695332E-3</v>
      </c>
      <c r="W378" s="13">
        <f t="shared" si="626"/>
        <v>4.0053613391548802E-3</v>
      </c>
      <c r="X378" s="13">
        <f t="shared" si="627"/>
        <v>5.4577757802918847E-3</v>
      </c>
      <c r="Y378" s="13">
        <f t="shared" si="628"/>
        <v>3.7184306165777472E-3</v>
      </c>
      <c r="Z378" s="13">
        <f t="shared" si="629"/>
        <v>6.2587428838486309E-2</v>
      </c>
      <c r="AA378" s="13">
        <f t="shared" si="630"/>
        <v>3.4112427770726948E-2</v>
      </c>
      <c r="AB378" s="13">
        <f t="shared" si="631"/>
        <v>9.2962576511651275E-3</v>
      </c>
      <c r="AC378" s="13">
        <f t="shared" si="632"/>
        <v>7.8395645378238248E-5</v>
      </c>
      <c r="AD378" s="13">
        <f t="shared" si="633"/>
        <v>5.4576694518869873E-4</v>
      </c>
      <c r="AE378" s="13">
        <f t="shared" si="634"/>
        <v>7.4367163482015847E-4</v>
      </c>
      <c r="AF378" s="13">
        <f t="shared" si="635"/>
        <v>5.0667002216932657E-4</v>
      </c>
      <c r="AG378" s="13">
        <f t="shared" si="636"/>
        <v>2.3013249337941721E-4</v>
      </c>
      <c r="AH378" s="13">
        <f t="shared" si="637"/>
        <v>2.1320682726312188E-2</v>
      </c>
      <c r="AI378" s="13">
        <f t="shared" si="638"/>
        <v>1.1620548455517925E-2</v>
      </c>
      <c r="AJ378" s="13">
        <f t="shared" si="639"/>
        <v>3.166811029001162E-3</v>
      </c>
      <c r="AK378" s="13">
        <f t="shared" si="640"/>
        <v>5.7534244227181082E-4</v>
      </c>
      <c r="AL378" s="13">
        <f t="shared" si="641"/>
        <v>2.3289032004694854E-6</v>
      </c>
      <c r="AM378" s="13">
        <f t="shared" si="642"/>
        <v>5.9492571728562651E-5</v>
      </c>
      <c r="AN378" s="13">
        <f t="shared" si="643"/>
        <v>8.1065624195578103E-5</v>
      </c>
      <c r="AO378" s="13">
        <f t="shared" si="644"/>
        <v>5.5230722384990027E-5</v>
      </c>
      <c r="AP378" s="13">
        <f t="shared" si="645"/>
        <v>2.5086117783689205E-5</v>
      </c>
      <c r="AQ378" s="13">
        <f t="shared" si="646"/>
        <v>8.5456962848111618E-6</v>
      </c>
      <c r="AR378" s="13">
        <f t="shared" si="647"/>
        <v>5.8103874257450462E-3</v>
      </c>
      <c r="AS378" s="13">
        <f t="shared" si="648"/>
        <v>3.1668727260255611E-3</v>
      </c>
      <c r="AT378" s="13">
        <f t="shared" si="649"/>
        <v>8.6303047697017981E-4</v>
      </c>
      <c r="AU378" s="13">
        <f t="shared" si="650"/>
        <v>1.5679434542440669E-4</v>
      </c>
      <c r="AV378" s="13">
        <f t="shared" si="651"/>
        <v>2.1364656938341488E-5</v>
      </c>
      <c r="AW378" s="13">
        <f t="shared" si="652"/>
        <v>4.8045027201700961E-8</v>
      </c>
      <c r="AX378" s="13">
        <f t="shared" si="653"/>
        <v>5.4042696583221875E-6</v>
      </c>
      <c r="AY378" s="13">
        <f t="shared" si="654"/>
        <v>7.3639528506510625E-6</v>
      </c>
      <c r="AZ378" s="13">
        <f t="shared" si="655"/>
        <v>5.0171258111727459E-6</v>
      </c>
      <c r="BA378" s="13">
        <f t="shared" si="656"/>
        <v>2.2788079460078113E-6</v>
      </c>
      <c r="BB378" s="13">
        <f t="shared" si="657"/>
        <v>7.7628594292333846E-7</v>
      </c>
      <c r="BC378" s="13">
        <f t="shared" si="658"/>
        <v>2.1155617479255937E-7</v>
      </c>
      <c r="BD378" s="13">
        <f t="shared" si="659"/>
        <v>1.3195560101049825E-3</v>
      </c>
      <c r="BE378" s="13">
        <f t="shared" si="660"/>
        <v>7.192060757168421E-4</v>
      </c>
      <c r="BF378" s="13">
        <f t="shared" si="661"/>
        <v>1.9599675018981097E-4</v>
      </c>
      <c r="BG378" s="13">
        <f t="shared" si="662"/>
        <v>3.5608455287940217E-5</v>
      </c>
      <c r="BH378" s="13">
        <f t="shared" si="663"/>
        <v>4.8519761938602033E-6</v>
      </c>
      <c r="BI378" s="13">
        <f t="shared" si="664"/>
        <v>5.2890074102729624E-7</v>
      </c>
      <c r="BJ378" s="14">
        <f t="shared" si="665"/>
        <v>0.14844423375492452</v>
      </c>
      <c r="BK378" s="14">
        <f t="shared" si="666"/>
        <v>0.28090635649501033</v>
      </c>
      <c r="BL378" s="14">
        <f t="shared" si="667"/>
        <v>0.50753587414029111</v>
      </c>
      <c r="BM378" s="14">
        <f t="shared" si="668"/>
        <v>0.29781298847237692</v>
      </c>
      <c r="BN378" s="14">
        <f t="shared" si="669"/>
        <v>0.70165358884851203</v>
      </c>
    </row>
    <row r="379" spans="1:66" x14ac:dyDescent="0.25">
      <c r="A379" t="s">
        <v>344</v>
      </c>
      <c r="B379" t="s">
        <v>193</v>
      </c>
      <c r="C379" t="s">
        <v>188</v>
      </c>
      <c r="D379" t="s">
        <v>359</v>
      </c>
      <c r="E379" s="10">
        <f>VLOOKUP(A379,home!$A$2:$E$405,3,FALSE)</f>
        <v>1.3012999999999999</v>
      </c>
      <c r="F379" s="10">
        <f>VLOOKUP(B379,home!$B$2:$E$405,3,FALSE)</f>
        <v>1.0887</v>
      </c>
      <c r="G379" s="10">
        <f>VLOOKUP(C379,away!$B$2:$E$405,4,FALSE)</f>
        <v>0.45800000000000002</v>
      </c>
      <c r="H379" s="10">
        <f>VLOOKUP(A379,away!$A$2:$E$405,3,FALSE)</f>
        <v>1.3012999999999999</v>
      </c>
      <c r="I379" s="10">
        <f>VLOOKUP(C379,away!$B$2:$E$405,3,FALSE)</f>
        <v>1.4729000000000001</v>
      </c>
      <c r="J379" s="10">
        <f>VLOOKUP(B379,home!$B$2:$E$405,4,FALSE)</f>
        <v>0.91600000000000004</v>
      </c>
      <c r="K379" s="12">
        <f t="shared" si="614"/>
        <v>0.64886019198</v>
      </c>
      <c r="L379" s="12">
        <f t="shared" si="615"/>
        <v>1.7556832493200001</v>
      </c>
      <c r="M379" s="13">
        <f t="shared" si="616"/>
        <v>9.0306716516280458E-2</v>
      </c>
      <c r="N379" s="13">
        <f t="shared" si="617"/>
        <v>5.8596433415837174E-2</v>
      </c>
      <c r="O379" s="13">
        <f t="shared" si="618"/>
        <v>0.15854998948872337</v>
      </c>
      <c r="P379" s="13">
        <f t="shared" si="619"/>
        <v>0.10287677661808002</v>
      </c>
      <c r="Q379" s="13">
        <f t="shared" si="620"/>
        <v>1.9010446517771697E-2</v>
      </c>
      <c r="R379" s="13">
        <f t="shared" si="621"/>
        <v>0.13918178036260689</v>
      </c>
      <c r="S379" s="13">
        <f t="shared" si="622"/>
        <v>2.929912518029135E-2</v>
      </c>
      <c r="T379" s="13">
        <f t="shared" si="623"/>
        <v>3.3376322513345491E-2</v>
      </c>
      <c r="U379" s="13">
        <f t="shared" si="624"/>
        <v>9.0309516726199301E-2</v>
      </c>
      <c r="V379" s="13">
        <f t="shared" si="625"/>
        <v>3.7085952709651308E-3</v>
      </c>
      <c r="W379" s="13">
        <f t="shared" si="626"/>
        <v>4.1117073257156229E-3</v>
      </c>
      <c r="X379" s="13">
        <f t="shared" si="627"/>
        <v>7.2188556778652515E-3</v>
      </c>
      <c r="Y379" s="13">
        <f t="shared" si="628"/>
        <v>6.3370119964433003E-3</v>
      </c>
      <c r="Z379" s="13">
        <f t="shared" si="629"/>
        <v>8.1453040131054741E-2</v>
      </c>
      <c r="AA379" s="13">
        <f t="shared" si="630"/>
        <v>5.2851635256790819E-2</v>
      </c>
      <c r="AB379" s="13">
        <f t="shared" si="631"/>
        <v>1.7146661099589115E-2</v>
      </c>
      <c r="AC379" s="13">
        <f t="shared" si="632"/>
        <v>2.640503538773095E-4</v>
      </c>
      <c r="AD379" s="13">
        <f t="shared" si="633"/>
        <v>6.6698080118235263E-4</v>
      </c>
      <c r="AE379" s="13">
        <f t="shared" si="634"/>
        <v>1.1710070202538897E-3</v>
      </c>
      <c r="AF379" s="13">
        <f t="shared" si="635"/>
        <v>1.0279587051479403E-3</v>
      </c>
      <c r="AG379" s="13">
        <f t="shared" si="636"/>
        <v>6.015899598736385E-4</v>
      </c>
      <c r="AH379" s="13">
        <f t="shared" si="637"/>
        <v>3.5751434541070631E-2</v>
      </c>
      <c r="AI379" s="13">
        <f t="shared" si="638"/>
        <v>2.3197682679879494E-2</v>
      </c>
      <c r="AJ379" s="13">
        <f t="shared" si="639"/>
        <v>7.526026418578865E-3</v>
      </c>
      <c r="AK379" s="13">
        <f t="shared" si="640"/>
        <v>1.6277796489352115E-3</v>
      </c>
      <c r="AL379" s="13">
        <f t="shared" si="641"/>
        <v>1.2032172276738118E-5</v>
      </c>
      <c r="AM379" s="13">
        <f t="shared" si="642"/>
        <v>8.6555458140431124E-5</v>
      </c>
      <c r="AN379" s="13">
        <f t="shared" si="643"/>
        <v>1.5196396799437335E-4</v>
      </c>
      <c r="AO379" s="13">
        <f t="shared" si="644"/>
        <v>1.3340029655396098E-4</v>
      </c>
      <c r="AP379" s="13">
        <f t="shared" si="645"/>
        <v>7.8069555371369933E-5</v>
      </c>
      <c r="AQ379" s="13">
        <f t="shared" si="646"/>
        <v>3.426635266184361E-5</v>
      </c>
      <c r="AR379" s="13">
        <f t="shared" si="647"/>
        <v>1.2553638952583631E-2</v>
      </c>
      <c r="AS379" s="13">
        <f t="shared" si="648"/>
        <v>8.1455565808210197E-3</v>
      </c>
      <c r="AT379" s="13">
        <f t="shared" si="649"/>
        <v>2.6426637034077396E-3</v>
      </c>
      <c r="AU379" s="13">
        <f t="shared" si="650"/>
        <v>5.7157309264390809E-4</v>
      </c>
      <c r="AV379" s="13">
        <f t="shared" si="651"/>
        <v>9.2717756655882088E-5</v>
      </c>
      <c r="AW379" s="13">
        <f t="shared" si="652"/>
        <v>3.8074905761149578E-7</v>
      </c>
      <c r="AX379" s="13">
        <f t="shared" si="653"/>
        <v>9.3603985309861663E-6</v>
      </c>
      <c r="AY379" s="13">
        <f t="shared" si="654"/>
        <v>1.6433894907811944E-5</v>
      </c>
      <c r="AZ379" s="13">
        <f t="shared" si="655"/>
        <v>1.4426357005365344E-5</v>
      </c>
      <c r="BA379" s="13">
        <f t="shared" si="656"/>
        <v>8.4427044476767219E-6</v>
      </c>
      <c r="BB379" s="13">
        <f t="shared" si="657"/>
        <v>3.705678694436371E-6</v>
      </c>
      <c r="BC379" s="13">
        <f t="shared" si="658"/>
        <v>1.3011996022367882E-6</v>
      </c>
      <c r="BD379" s="13">
        <f t="shared" si="659"/>
        <v>3.6733689378436896E-3</v>
      </c>
      <c r="BE379" s="13">
        <f t="shared" si="660"/>
        <v>2.3835028742226253E-3</v>
      </c>
      <c r="BF379" s="13">
        <f t="shared" si="661"/>
        <v>7.7328006627648712E-4</v>
      </c>
      <c r="BG379" s="13">
        <f t="shared" si="662"/>
        <v>1.6725021741948956E-4</v>
      </c>
      <c r="BH379" s="13">
        <f t="shared" si="663"/>
        <v>2.7130502045876676E-5</v>
      </c>
      <c r="BI379" s="13">
        <f t="shared" si="664"/>
        <v>3.5207805532002652E-6</v>
      </c>
      <c r="BJ379" s="14">
        <f t="shared" si="665"/>
        <v>0.13265623979734684</v>
      </c>
      <c r="BK379" s="14">
        <f t="shared" si="666"/>
        <v>0.22648373000667882</v>
      </c>
      <c r="BL379" s="14">
        <f t="shared" si="667"/>
        <v>0.55717670968684729</v>
      </c>
      <c r="BM379" s="14">
        <f t="shared" si="668"/>
        <v>0.42923152355677791</v>
      </c>
      <c r="BN379" s="14">
        <f t="shared" si="669"/>
        <v>0.56852214291929959</v>
      </c>
    </row>
    <row r="380" spans="1:66" x14ac:dyDescent="0.25">
      <c r="A380" t="s">
        <v>344</v>
      </c>
      <c r="B380" t="s">
        <v>194</v>
      </c>
      <c r="C380" t="s">
        <v>197</v>
      </c>
      <c r="D380" t="s">
        <v>359</v>
      </c>
      <c r="E380" s="10">
        <f>VLOOKUP(A380,home!$A$2:$E$405,3,FALSE)</f>
        <v>1.3012999999999999</v>
      </c>
      <c r="F380" s="10">
        <f>VLOOKUP(B380,home!$B$2:$E$405,3,FALSE)</f>
        <v>0.55889999999999995</v>
      </c>
      <c r="G380" s="10">
        <f>VLOOKUP(C380,away!$B$2:$E$405,4,FALSE)</f>
        <v>1.5266999999999999</v>
      </c>
      <c r="H380" s="10">
        <f>VLOOKUP(A380,away!$A$2:$E$405,3,FALSE)</f>
        <v>1.3012999999999999</v>
      </c>
      <c r="I380" s="10">
        <f>VLOOKUP(C380,away!$B$2:$E$405,3,FALSE)</f>
        <v>0.70440000000000003</v>
      </c>
      <c r="J380" s="10">
        <f>VLOOKUP(B380,home!$B$2:$E$405,4,FALSE)</f>
        <v>1.2491000000000001</v>
      </c>
      <c r="K380" s="12">
        <f t="shared" si="614"/>
        <v>1.1103636734189999</v>
      </c>
      <c r="L380" s="12">
        <f t="shared" si="615"/>
        <v>1.144969677852</v>
      </c>
      <c r="M380" s="13">
        <f t="shared" si="616"/>
        <v>0.10483858983347578</v>
      </c>
      <c r="N380" s="13">
        <f t="shared" si="617"/>
        <v>0.11640896172356598</v>
      </c>
      <c r="O380" s="13">
        <f t="shared" si="618"/>
        <v>0.12003700642809272</v>
      </c>
      <c r="P380" s="13">
        <f t="shared" si="619"/>
        <v>0.1332847314037171</v>
      </c>
      <c r="Q380" s="13">
        <f t="shared" si="620"/>
        <v>6.4628141179135248E-2</v>
      </c>
      <c r="R380" s="13">
        <f t="shared" si="621"/>
        <v>6.8719366290145897E-2</v>
      </c>
      <c r="S380" s="13">
        <f t="shared" si="622"/>
        <v>4.236231060904775E-2</v>
      </c>
      <c r="T380" s="13">
        <f t="shared" si="623"/>
        <v>7.3997261986048057E-2</v>
      </c>
      <c r="U380" s="13">
        <f t="shared" si="624"/>
        <v>7.6303487988952173E-2</v>
      </c>
      <c r="V380" s="13">
        <f t="shared" si="625"/>
        <v>5.9840658123822008E-3</v>
      </c>
      <c r="W380" s="13">
        <f t="shared" si="626"/>
        <v>2.3920246748635441E-2</v>
      </c>
      <c r="X380" s="13">
        <f t="shared" si="627"/>
        <v>2.7387957213925469E-2</v>
      </c>
      <c r="Y380" s="13">
        <f t="shared" si="628"/>
        <v>1.5679190274126304E-2</v>
      </c>
      <c r="Z380" s="13">
        <f t="shared" si="629"/>
        <v>2.6227196894473972E-2</v>
      </c>
      <c r="AA380" s="13">
        <f t="shared" si="630"/>
        <v>2.9121726687231501E-2</v>
      </c>
      <c r="AB380" s="13">
        <f t="shared" si="631"/>
        <v>1.6167853710369252E-2</v>
      </c>
      <c r="AC380" s="13">
        <f t="shared" si="632"/>
        <v>4.7548367314721669E-4</v>
      </c>
      <c r="AD380" s="13">
        <f t="shared" si="633"/>
        <v>6.6400432622259328E-3</v>
      </c>
      <c r="AE380" s="13">
        <f t="shared" si="634"/>
        <v>7.6026481948741689E-3</v>
      </c>
      <c r="AF380" s="13">
        <f t="shared" si="635"/>
        <v>4.3524008272535835E-3</v>
      </c>
      <c r="AG380" s="13">
        <f t="shared" si="636"/>
        <v>1.6611223243544377E-3</v>
      </c>
      <c r="AH380" s="13">
        <f t="shared" si="637"/>
        <v>7.5073362948067128E-3</v>
      </c>
      <c r="AI380" s="13">
        <f t="shared" si="638"/>
        <v>8.3358735058933642E-3</v>
      </c>
      <c r="AJ380" s="13">
        <f t="shared" si="639"/>
        <v>4.6279255635799385E-3</v>
      </c>
      <c r="AK380" s="13">
        <f t="shared" si="640"/>
        <v>1.7128934763621045E-3</v>
      </c>
      <c r="AL380" s="13">
        <f t="shared" si="641"/>
        <v>2.4179918391860526E-5</v>
      </c>
      <c r="AM380" s="13">
        <f t="shared" si="642"/>
        <v>1.4745725656612526E-3</v>
      </c>
      <c r="AN380" s="13">
        <f t="shared" si="643"/>
        <v>1.6883408754745613E-3</v>
      </c>
      <c r="AO380" s="13">
        <f t="shared" si="644"/>
        <v>9.6654955414823612E-4</v>
      </c>
      <c r="AP380" s="13">
        <f t="shared" si="645"/>
        <v>3.6888997721369995E-4</v>
      </c>
      <c r="AQ380" s="13">
        <f t="shared" si="646"/>
        <v>1.0559195959330046E-4</v>
      </c>
      <c r="AR380" s="13">
        <f t="shared" si="647"/>
        <v>1.7191344837982937E-3</v>
      </c>
      <c r="AS380" s="13">
        <f t="shared" si="648"/>
        <v>1.9088644805315496E-3</v>
      </c>
      <c r="AT380" s="13">
        <f t="shared" si="649"/>
        <v>1.0597668883310315E-3</v>
      </c>
      <c r="AU380" s="13">
        <f t="shared" si="650"/>
        <v>3.9224221836502225E-4</v>
      </c>
      <c r="AV380" s="13">
        <f t="shared" si="651"/>
        <v>1.0888287761345087E-4</v>
      </c>
      <c r="AW380" s="13">
        <f t="shared" si="652"/>
        <v>8.5390894001435924E-7</v>
      </c>
      <c r="AX380" s="13">
        <f t="shared" si="653"/>
        <v>2.7288530178841777E-4</v>
      </c>
      <c r="AY380" s="13">
        <f t="shared" si="654"/>
        <v>3.1244539607923051E-4</v>
      </c>
      <c r="AZ380" s="13">
        <f t="shared" si="655"/>
        <v>1.7887025224758857E-4</v>
      </c>
      <c r="BA380" s="13">
        <f t="shared" si="656"/>
        <v>6.8267005031075805E-5</v>
      </c>
      <c r="BB380" s="13">
        <f t="shared" si="657"/>
        <v>1.9540912689587941E-5</v>
      </c>
      <c r="BC380" s="13">
        <f t="shared" si="658"/>
        <v>4.4747505014263124E-6</v>
      </c>
      <c r="BD380" s="13">
        <f t="shared" si="659"/>
        <v>3.2805947601646578E-4</v>
      </c>
      <c r="BE380" s="13">
        <f t="shared" si="660"/>
        <v>3.6426532488955526E-4</v>
      </c>
      <c r="BF380" s="13">
        <f t="shared" si="661"/>
        <v>2.0223349212176607E-4</v>
      </c>
      <c r="BG380" s="13">
        <f t="shared" si="662"/>
        <v>7.4850907733558814E-5</v>
      </c>
      <c r="BH380" s="13">
        <f t="shared" si="663"/>
        <v>2.0777932217445244E-5</v>
      </c>
      <c r="BI380" s="13">
        <f t="shared" si="664"/>
        <v>4.614212228602695E-6</v>
      </c>
      <c r="BJ380" s="14">
        <f t="shared" si="665"/>
        <v>0.34773840228457298</v>
      </c>
      <c r="BK380" s="14">
        <f t="shared" si="666"/>
        <v>0.28728180664624114</v>
      </c>
      <c r="BL380" s="14">
        <f t="shared" si="667"/>
        <v>0.33871716223928044</v>
      </c>
      <c r="BM380" s="14">
        <f t="shared" si="668"/>
        <v>0.39173617971929653</v>
      </c>
      <c r="BN380" s="14">
        <f t="shared" si="669"/>
        <v>0.60791679685813271</v>
      </c>
    </row>
    <row r="381" spans="1:66" x14ac:dyDescent="0.25">
      <c r="A381" t="s">
        <v>345</v>
      </c>
      <c r="B381" t="s">
        <v>210</v>
      </c>
      <c r="C381" t="s">
        <v>214</v>
      </c>
      <c r="D381" t="s">
        <v>359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1.1933</v>
      </c>
      <c r="H381" s="10">
        <f>VLOOKUP(A381,away!$A$2:$E$405,3,FALSE)</f>
        <v>1.3976999999999999</v>
      </c>
      <c r="I381" s="10">
        <f>VLOOKUP(C381,away!$B$2:$E$405,3,FALSE)</f>
        <v>1.0544</v>
      </c>
      <c r="J381" s="10">
        <f>VLOOKUP(B381,home!$B$2:$E$405,4,FALSE)</f>
        <v>0.89749999999999996</v>
      </c>
      <c r="K381" s="12">
        <f t="shared" si="614"/>
        <v>1.551290918841</v>
      </c>
      <c r="L381" s="12">
        <f t="shared" si="615"/>
        <v>1.3226770547999998</v>
      </c>
      <c r="M381" s="13">
        <f t="shared" si="616"/>
        <v>5.6474392500962235E-2</v>
      </c>
      <c r="N381" s="13">
        <f t="shared" si="617"/>
        <v>8.760821223380498E-2</v>
      </c>
      <c r="O381" s="13">
        <f t="shared" si="618"/>
        <v>7.4697383144791935E-2</v>
      </c>
      <c r="P381" s="13">
        <f t="shared" si="619"/>
        <v>0.1158773721337025</v>
      </c>
      <c r="Q381" s="13">
        <f t="shared" si="620"/>
        <v>6.7952912027098356E-2</v>
      </c>
      <c r="R381" s="13">
        <f t="shared" si="621"/>
        <v>4.9400257369610276E-2</v>
      </c>
      <c r="S381" s="13">
        <f t="shared" si="622"/>
        <v>5.9440946497936173E-2</v>
      </c>
      <c r="T381" s="13">
        <f t="shared" si="623"/>
        <v>8.9879757545085953E-2</v>
      </c>
      <c r="U381" s="13">
        <f t="shared" si="624"/>
        <v>7.6634170645884597E-2</v>
      </c>
      <c r="V381" s="13">
        <f t="shared" si="625"/>
        <v>1.3551590714722787E-2</v>
      </c>
      <c r="W381" s="13">
        <f t="shared" si="626"/>
        <v>3.5138245112146346E-2</v>
      </c>
      <c r="X381" s="13">
        <f t="shared" si="627"/>
        <v>4.6476550555774224E-2</v>
      </c>
      <c r="Y381" s="13">
        <f t="shared" si="628"/>
        <v>3.0736733503187372E-2</v>
      </c>
      <c r="Z381" s="13">
        <f t="shared" si="629"/>
        <v>2.1780195641332704E-2</v>
      </c>
      <c r="AA381" s="13">
        <f t="shared" si="630"/>
        <v>3.3787419708979749E-2</v>
      </c>
      <c r="AB381" s="13">
        <f t="shared" si="631"/>
        <v>2.6207058682804863E-2</v>
      </c>
      <c r="AC381" s="13">
        <f t="shared" si="632"/>
        <v>1.7378703102326456E-3</v>
      </c>
      <c r="AD381" s="13">
        <f t="shared" si="633"/>
        <v>1.3627410136620447E-2</v>
      </c>
      <c r="AE381" s="13">
        <f t="shared" si="634"/>
        <v>1.8024662704056799E-2</v>
      </c>
      <c r="AF381" s="13">
        <f t="shared" si="635"/>
        <v>1.1920403889582624E-2</v>
      </c>
      <c r="AG381" s="13">
        <f t="shared" si="636"/>
        <v>5.2556149028998699E-3</v>
      </c>
      <c r="AH381" s="13">
        <f t="shared" si="637"/>
        <v>7.2020412559614293E-3</v>
      </c>
      <c r="AI381" s="13">
        <f t="shared" si="638"/>
        <v>1.1172461197491195E-2</v>
      </c>
      <c r="AJ381" s="13">
        <f t="shared" si="639"/>
        <v>8.6658687983857691E-3</v>
      </c>
      <c r="AK381" s="13">
        <f t="shared" si="640"/>
        <v>4.481094523601137E-3</v>
      </c>
      <c r="AL381" s="13">
        <f t="shared" si="641"/>
        <v>1.4263444774940067E-4</v>
      </c>
      <c r="AM381" s="13">
        <f t="shared" si="642"/>
        <v>4.2280155184522142E-3</v>
      </c>
      <c r="AN381" s="13">
        <f t="shared" si="643"/>
        <v>5.5922991135950702E-3</v>
      </c>
      <c r="AO381" s="13">
        <f t="shared" si="644"/>
        <v>3.6984028605652887E-3</v>
      </c>
      <c r="AP381" s="13">
        <f t="shared" si="645"/>
        <v>1.6305975343587969E-3</v>
      </c>
      <c r="AQ381" s="13">
        <f t="shared" si="646"/>
        <v>5.3918848607745846E-4</v>
      </c>
      <c r="AR381" s="13">
        <f t="shared" si="647"/>
        <v>1.9051949433966306E-3</v>
      </c>
      <c r="AS381" s="13">
        <f t="shared" si="648"/>
        <v>2.955511614312986E-3</v>
      </c>
      <c r="AT381" s="13">
        <f t="shared" si="649"/>
        <v>2.29242916390642E-3</v>
      </c>
      <c r="AU381" s="13">
        <f t="shared" si="650"/>
        <v>1.1854081813514319E-3</v>
      </c>
      <c r="AV381" s="13">
        <f t="shared" si="651"/>
        <v>4.597282367125755E-4</v>
      </c>
      <c r="AW381" s="13">
        <f t="shared" si="652"/>
        <v>8.1295965643291975E-6</v>
      </c>
      <c r="AX381" s="13">
        <f t="shared" si="653"/>
        <v>1.0931470130822907E-3</v>
      </c>
      <c r="AY381" s="13">
        <f t="shared" si="654"/>
        <v>1.4458804717271015E-3</v>
      </c>
      <c r="AZ381" s="13">
        <f t="shared" si="655"/>
        <v>9.5621646196841846E-4</v>
      </c>
      <c r="BA381" s="13">
        <f t="shared" si="656"/>
        <v>4.2158852455588796E-4</v>
      </c>
      <c r="BB381" s="13">
        <f t="shared" si="657"/>
        <v>1.3940636699926476E-4</v>
      </c>
      <c r="BC381" s="13">
        <f t="shared" si="658"/>
        <v>3.6877920584591067E-5</v>
      </c>
      <c r="BD381" s="13">
        <f t="shared" si="659"/>
        <v>4.1999293942528447E-4</v>
      </c>
      <c r="BE381" s="13">
        <f t="shared" si="660"/>
        <v>6.5153123290778204E-4</v>
      </c>
      <c r="BF381" s="13">
        <f t="shared" si="661"/>
        <v>5.0535724247556155E-4</v>
      </c>
      <c r="BG381" s="13">
        <f t="shared" si="662"/>
        <v>2.6131870034095593E-4</v>
      </c>
      <c r="BH381" s="13">
        <f t="shared" si="663"/>
        <v>1.0134533169056438E-4</v>
      </c>
      <c r="BI381" s="13">
        <f t="shared" si="664"/>
        <v>3.1443218543700278E-5</v>
      </c>
      <c r="BJ381" s="14">
        <f t="shared" si="665"/>
        <v>0.42640212288222329</v>
      </c>
      <c r="BK381" s="14">
        <f t="shared" si="666"/>
        <v>0.24867068707703285</v>
      </c>
      <c r="BL381" s="14">
        <f t="shared" si="667"/>
        <v>0.30301701613257492</v>
      </c>
      <c r="BM381" s="14">
        <f t="shared" si="668"/>
        <v>0.54642174144803057</v>
      </c>
      <c r="BN381" s="14">
        <f t="shared" si="669"/>
        <v>0.45201052940997027</v>
      </c>
    </row>
    <row r="382" spans="1:66" x14ac:dyDescent="0.25">
      <c r="A382" t="s">
        <v>345</v>
      </c>
      <c r="B382" t="s">
        <v>205</v>
      </c>
      <c r="C382" t="s">
        <v>202</v>
      </c>
      <c r="D382" t="s">
        <v>359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1.0003</v>
      </c>
      <c r="H382" s="10">
        <f>VLOOKUP(A382,away!$A$2:$E$405,3,FALSE)</f>
        <v>1.3976999999999999</v>
      </c>
      <c r="I382" s="10">
        <f>VLOOKUP(C382,away!$B$2:$E$405,3,FALSE)</f>
        <v>0.8417</v>
      </c>
      <c r="J382" s="10">
        <f>VLOOKUP(B382,home!$B$2:$E$405,4,FALSE)</f>
        <v>1.0003</v>
      </c>
      <c r="K382" s="12">
        <f t="shared" si="614"/>
        <v>0.82377189745199986</v>
      </c>
      <c r="L382" s="12">
        <f t="shared" si="615"/>
        <v>1.176797023227</v>
      </c>
      <c r="M382" s="13">
        <f t="shared" si="616"/>
        <v>0.13525831009326372</v>
      </c>
      <c r="N382" s="13">
        <f t="shared" si="617"/>
        <v>0.11142199475167885</v>
      </c>
      <c r="O382" s="13">
        <f t="shared" si="618"/>
        <v>0.15917157668446724</v>
      </c>
      <c r="P382" s="13">
        <f t="shared" si="619"/>
        <v>0.1311210717457901</v>
      </c>
      <c r="Q382" s="13">
        <f t="shared" si="620"/>
        <v>4.5893154017238626E-2</v>
      </c>
      <c r="R382" s="13">
        <f t="shared" si="621"/>
        <v>9.3656318812314607E-2</v>
      </c>
      <c r="S382" s="13">
        <f t="shared" si="622"/>
        <v>3.1777595483615466E-2</v>
      </c>
      <c r="T382" s="13">
        <f t="shared" si="623"/>
        <v>5.4006927033984652E-2</v>
      </c>
      <c r="U382" s="13">
        <f t="shared" si="624"/>
        <v>7.7151443456389829E-2</v>
      </c>
      <c r="V382" s="13">
        <f t="shared" si="625"/>
        <v>3.4228436064649556E-3</v>
      </c>
      <c r="W382" s="13">
        <f t="shared" si="626"/>
        <v>1.2601830188279178E-2</v>
      </c>
      <c r="X382" s="13">
        <f t="shared" si="627"/>
        <v>1.4829796252779082E-2</v>
      </c>
      <c r="Y382" s="13">
        <f t="shared" si="628"/>
        <v>8.7258300426666709E-3</v>
      </c>
      <c r="Z382" s="13">
        <f t="shared" si="629"/>
        <v>3.673815906157691E-2</v>
      </c>
      <c r="AA382" s="13">
        <f t="shared" si="630"/>
        <v>3.0263862999048596E-2</v>
      </c>
      <c r="AB382" s="13">
        <f t="shared" si="631"/>
        <v>1.2465259923476815E-2</v>
      </c>
      <c r="AC382" s="13">
        <f t="shared" si="632"/>
        <v>2.0738417189877616E-4</v>
      </c>
      <c r="AD382" s="13">
        <f t="shared" si="633"/>
        <v>2.595258391391657E-3</v>
      </c>
      <c r="AE382" s="13">
        <f t="shared" si="634"/>
        <v>3.0540923494945947E-3</v>
      </c>
      <c r="AF382" s="13">
        <f t="shared" si="635"/>
        <v>1.7970233927727967E-3</v>
      </c>
      <c r="AG382" s="13">
        <f t="shared" si="636"/>
        <v>7.0491059309477056E-4</v>
      </c>
      <c r="AH382" s="13">
        <f t="shared" si="637"/>
        <v>1.0808339055625929E-2</v>
      </c>
      <c r="AI382" s="13">
        <f t="shared" si="638"/>
        <v>8.9036059721575283E-3</v>
      </c>
      <c r="AJ382" s="13">
        <f t="shared" si="639"/>
        <v>3.6672701929245824E-3</v>
      </c>
      <c r="AK382" s="13">
        <f t="shared" si="640"/>
        <v>1.0069980417648818E-3</v>
      </c>
      <c r="AL382" s="13">
        <f t="shared" si="641"/>
        <v>8.0416308214204054E-6</v>
      </c>
      <c r="AM382" s="13">
        <f t="shared" si="642"/>
        <v>4.2758018589098619E-4</v>
      </c>
      <c r="AN382" s="13">
        <f t="shared" si="643"/>
        <v>5.0317508994735991E-4</v>
      </c>
      <c r="AO382" s="13">
        <f t="shared" si="644"/>
        <v>2.9606747400601555E-4</v>
      </c>
      <c r="AP382" s="13">
        <f t="shared" si="645"/>
        <v>1.1613710736153878E-4</v>
      </c>
      <c r="AQ382" s="13">
        <f t="shared" si="646"/>
        <v>3.4167450557313314E-5</v>
      </c>
      <c r="AR382" s="13">
        <f t="shared" si="647"/>
        <v>2.5438442453377444E-3</v>
      </c>
      <c r="AS382" s="13">
        <f t="shared" si="648"/>
        <v>2.0955474008042246E-3</v>
      </c>
      <c r="AT382" s="13">
        <f t="shared" si="649"/>
        <v>8.6312652928055111E-4</v>
      </c>
      <c r="AU382" s="13">
        <f t="shared" si="650"/>
        <v>2.3700645958886626E-4</v>
      </c>
      <c r="AV382" s="13">
        <f t="shared" si="651"/>
        <v>4.8809815230975262E-5</v>
      </c>
      <c r="AW382" s="13">
        <f t="shared" si="652"/>
        <v>2.1654599902659713E-7</v>
      </c>
      <c r="AX382" s="13">
        <f t="shared" si="653"/>
        <v>5.8704756840716074E-5</v>
      </c>
      <c r="AY382" s="13">
        <f t="shared" si="654"/>
        <v>6.9083583099419541E-5</v>
      </c>
      <c r="AZ382" s="13">
        <f t="shared" si="655"/>
        <v>4.0648677472626E-5</v>
      </c>
      <c r="BA382" s="13">
        <f t="shared" si="656"/>
        <v>1.5945080882633565E-5</v>
      </c>
      <c r="BB382" s="13">
        <f t="shared" si="657"/>
        <v>4.6910309294492294E-6</v>
      </c>
      <c r="BC382" s="13">
        <f t="shared" si="658"/>
        <v>1.1040782467283283E-6</v>
      </c>
      <c r="BD382" s="13">
        <f t="shared" si="659"/>
        <v>4.9893138924443235E-4</v>
      </c>
      <c r="BE382" s="13">
        <f t="shared" si="660"/>
        <v>4.1100565721624831E-4</v>
      </c>
      <c r="BF382" s="13">
        <f t="shared" si="661"/>
        <v>1.6928745505426755E-4</v>
      </c>
      <c r="BG382" s="13">
        <f t="shared" si="662"/>
        <v>4.648474935495804E-5</v>
      </c>
      <c r="BH382" s="13">
        <f t="shared" si="663"/>
        <v>9.5732075446786016E-6</v>
      </c>
      <c r="BI382" s="13">
        <f t="shared" si="664"/>
        <v>1.5772278687563388E-6</v>
      </c>
      <c r="BJ382" s="14">
        <f t="shared" si="665"/>
        <v>0.2571981215286156</v>
      </c>
      <c r="BK382" s="14">
        <f t="shared" si="666"/>
        <v>0.30186433031495385</v>
      </c>
      <c r="BL382" s="14">
        <f t="shared" si="667"/>
        <v>0.40401986927469574</v>
      </c>
      <c r="BM382" s="14">
        <f t="shared" si="668"/>
        <v>0.32322918703798853</v>
      </c>
      <c r="BN382" s="14">
        <f t="shared" si="669"/>
        <v>0.67652242610475311</v>
      </c>
    </row>
    <row r="383" spans="1:66" x14ac:dyDescent="0.25">
      <c r="A383" t="s">
        <v>345</v>
      </c>
      <c r="B383" t="s">
        <v>215</v>
      </c>
      <c r="C383" t="s">
        <v>211</v>
      </c>
      <c r="D383" t="s">
        <v>359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0.94469999999999998</v>
      </c>
      <c r="H383" s="10">
        <f>VLOOKUP(A383,away!$A$2:$E$405,3,FALSE)</f>
        <v>1.3976999999999999</v>
      </c>
      <c r="I383" s="10">
        <f>VLOOKUP(C383,away!$B$2:$E$405,3,FALSE)</f>
        <v>1.1783999999999999</v>
      </c>
      <c r="J383" s="10">
        <f>VLOOKUP(B383,home!$B$2:$E$405,4,FALSE)</f>
        <v>0.6613</v>
      </c>
      <c r="K383" s="12">
        <f t="shared" si="614"/>
        <v>1.4170609963079999</v>
      </c>
      <c r="L383" s="12">
        <f t="shared" si="615"/>
        <v>1.0891939533839998</v>
      </c>
      <c r="M383" s="13">
        <f t="shared" si="616"/>
        <v>8.1573163507259919E-2</v>
      </c>
      <c r="N383" s="13">
        <f t="shared" si="617"/>
        <v>0.11559414835159311</v>
      </c>
      <c r="O383" s="13">
        <f t="shared" si="618"/>
        <v>8.8848996450511863E-2</v>
      </c>
      <c r="P383" s="13">
        <f t="shared" si="619"/>
        <v>0.12590444743112825</v>
      </c>
      <c r="Q383" s="13">
        <f t="shared" si="620"/>
        <v>8.1901979515241655E-2</v>
      </c>
      <c r="R383" s="13">
        <f t="shared" si="621"/>
        <v>4.8386894849066983E-2</v>
      </c>
      <c r="S383" s="13">
        <f t="shared" si="622"/>
        <v>4.858193921070298E-2</v>
      </c>
      <c r="T383" s="13">
        <f t="shared" si="623"/>
        <v>8.9207140858181433E-2</v>
      </c>
      <c r="U383" s="13">
        <f t="shared" si="624"/>
        <v>6.8567181423069279E-2</v>
      </c>
      <c r="V383" s="13">
        <f t="shared" si="625"/>
        <v>8.3315557176838299E-3</v>
      </c>
      <c r="W383" s="13">
        <f t="shared" si="626"/>
        <v>3.8686700230488584E-2</v>
      </c>
      <c r="X383" s="13">
        <f t="shared" si="627"/>
        <v>4.2137319967427561E-2</v>
      </c>
      <c r="Y383" s="13">
        <f t="shared" si="628"/>
        <v>2.2947857060164487E-2</v>
      </c>
      <c r="Z383" s="13">
        <f t="shared" si="629"/>
        <v>1.756757109754372E-2</v>
      </c>
      <c r="AA383" s="13">
        <f t="shared" si="630"/>
        <v>2.4894319802196925E-2</v>
      </c>
      <c r="AB383" s="13">
        <f t="shared" si="631"/>
        <v>1.7638384810655577E-2</v>
      </c>
      <c r="AC383" s="13">
        <f t="shared" si="632"/>
        <v>8.0371095236431633E-4</v>
      </c>
      <c r="AD383" s="13">
        <f t="shared" si="633"/>
        <v>1.3705353493121266E-2</v>
      </c>
      <c r="AE383" s="13">
        <f t="shared" si="634"/>
        <v>1.4927788153697963E-2</v>
      </c>
      <c r="AF383" s="13">
        <f t="shared" si="635"/>
        <v>8.1296282972025628E-3</v>
      </c>
      <c r="AG383" s="13">
        <f t="shared" si="636"/>
        <v>2.9515806615241641E-3</v>
      </c>
      <c r="AH383" s="13">
        <f t="shared" si="637"/>
        <v>4.7836230537720344E-3</v>
      </c>
      <c r="AI383" s="13">
        <f t="shared" si="638"/>
        <v>6.7786856505401144E-3</v>
      </c>
      <c r="AJ383" s="13">
        <f t="shared" si="639"/>
        <v>4.8029055208065599E-3</v>
      </c>
      <c r="AK383" s="13">
        <f t="shared" si="640"/>
        <v>2.2686700274957791E-3</v>
      </c>
      <c r="AL383" s="13">
        <f t="shared" si="641"/>
        <v>4.9619644010873405E-5</v>
      </c>
      <c r="AM383" s="13">
        <f t="shared" si="642"/>
        <v>3.8842643751431497E-3</v>
      </c>
      <c r="AN383" s="13">
        <f t="shared" si="643"/>
        <v>4.2307172707507995E-3</v>
      </c>
      <c r="AO383" s="13">
        <f t="shared" si="644"/>
        <v>2.3040358348895141E-3</v>
      </c>
      <c r="AP383" s="13">
        <f t="shared" si="645"/>
        <v>8.3651396658057154E-4</v>
      </c>
      <c r="AQ383" s="13">
        <f t="shared" si="646"/>
        <v>2.2778148858020592E-4</v>
      </c>
      <c r="AR383" s="13">
        <f t="shared" si="647"/>
        <v>1.0420586610873613E-3</v>
      </c>
      <c r="AS383" s="13">
        <f t="shared" si="648"/>
        <v>1.4766606844918363E-3</v>
      </c>
      <c r="AT383" s="13">
        <f t="shared" si="649"/>
        <v>1.0462591303874275E-3</v>
      </c>
      <c r="AU383" s="13">
        <f t="shared" si="650"/>
        <v>4.9420433523438326E-4</v>
      </c>
      <c r="AV383" s="13">
        <f t="shared" si="651"/>
        <v>1.7507942191674194E-4</v>
      </c>
      <c r="AW383" s="13">
        <f t="shared" si="652"/>
        <v>2.1273792045190255E-6</v>
      </c>
      <c r="AX383" s="13">
        <f t="shared" si="653"/>
        <v>9.1737325756066971E-4</v>
      </c>
      <c r="AY383" s="13">
        <f t="shared" si="654"/>
        <v>9.991974051312641E-4</v>
      </c>
      <c r="AZ383" s="13">
        <f t="shared" si="655"/>
        <v>5.4415988595297787E-4</v>
      </c>
      <c r="BA383" s="13">
        <f t="shared" si="656"/>
        <v>1.9756521915137012E-4</v>
      </c>
      <c r="BB383" s="13">
        <f t="shared" si="657"/>
        <v>5.3796710524664276E-5</v>
      </c>
      <c r="BC383" s="13">
        <f t="shared" si="658"/>
        <v>1.1719010363082748E-5</v>
      </c>
      <c r="BD383" s="13">
        <f t="shared" si="659"/>
        <v>1.8916733212129665E-4</v>
      </c>
      <c r="BE383" s="13">
        <f t="shared" si="660"/>
        <v>2.6806164812473091E-4</v>
      </c>
      <c r="BF383" s="13">
        <f t="shared" si="661"/>
        <v>1.8992985308179789E-4</v>
      </c>
      <c r="BG383" s="13">
        <f t="shared" si="662"/>
        <v>8.9714062278908188E-5</v>
      </c>
      <c r="BH383" s="13">
        <f t="shared" si="663"/>
        <v>3.1782574618946888E-5</v>
      </c>
      <c r="BI383" s="13">
        <f t="shared" si="664"/>
        <v>9.0075693709516453E-6</v>
      </c>
      <c r="BJ383" s="14">
        <f t="shared" si="665"/>
        <v>0.44439662101327104</v>
      </c>
      <c r="BK383" s="14">
        <f t="shared" si="666"/>
        <v>0.26624363386828148</v>
      </c>
      <c r="BL383" s="14">
        <f t="shared" si="667"/>
        <v>0.27198158686082946</v>
      </c>
      <c r="BM383" s="14">
        <f t="shared" si="668"/>
        <v>0.4569827127091971</v>
      </c>
      <c r="BN383" s="14">
        <f t="shared" si="669"/>
        <v>0.54220963010480172</v>
      </c>
    </row>
    <row r="384" spans="1:66" x14ac:dyDescent="0.25">
      <c r="A384" t="s">
        <v>346</v>
      </c>
      <c r="B384" t="s">
        <v>219</v>
      </c>
      <c r="C384" t="s">
        <v>227</v>
      </c>
      <c r="D384" t="s">
        <v>359</v>
      </c>
      <c r="E384" s="10">
        <f>VLOOKUP(A384,home!$A$2:$E$405,3,FALSE)</f>
        <v>1.8142</v>
      </c>
      <c r="F384" s="10">
        <f>VLOOKUP(B384,home!$B$2:$E$405,3,FALSE)</f>
        <v>0.78739999999999999</v>
      </c>
      <c r="G384" s="10">
        <f>VLOOKUP(C384,away!$B$2:$E$405,4,FALSE)</f>
        <v>1.5545</v>
      </c>
      <c r="H384" s="10">
        <f>VLOOKUP(A384,away!$A$2:$E$405,3,FALSE)</f>
        <v>1.8142</v>
      </c>
      <c r="I384" s="10">
        <f>VLOOKUP(C384,away!$B$2:$E$405,3,FALSE)</f>
        <v>0.7087</v>
      </c>
      <c r="J384" s="10">
        <f>VLOOKUP(B384,home!$B$2:$E$405,4,FALSE)</f>
        <v>0.59789999999999999</v>
      </c>
      <c r="K384" s="12">
        <f t="shared" si="614"/>
        <v>2.2206049288599998</v>
      </c>
      <c r="L384" s="12">
        <f t="shared" si="615"/>
        <v>0.768734104566</v>
      </c>
      <c r="M384" s="13">
        <f t="shared" si="616"/>
        <v>5.0320686025486408E-2</v>
      </c>
      <c r="N384" s="13">
        <f t="shared" si="617"/>
        <v>0.11174236341181162</v>
      </c>
      <c r="O384" s="13">
        <f t="shared" si="618"/>
        <v>3.8683227512949128E-2</v>
      </c>
      <c r="P384" s="13">
        <f t="shared" si="619"/>
        <v>8.590016567946758E-2</v>
      </c>
      <c r="Q384" s="13">
        <f t="shared" si="620"/>
        <v>0.12406782147736714</v>
      </c>
      <c r="R384" s="13">
        <f t="shared" si="621"/>
        <v>1.48685581319449E-2</v>
      </c>
      <c r="S384" s="13">
        <f t="shared" si="622"/>
        <v>3.6659071281454458E-2</v>
      </c>
      <c r="T384" s="13">
        <f t="shared" si="623"/>
        <v>9.5375165648858187E-2</v>
      </c>
      <c r="U384" s="13">
        <f t="shared" si="624"/>
        <v>3.3017193472838276E-2</v>
      </c>
      <c r="V384" s="13">
        <f t="shared" si="625"/>
        <v>6.9532268281111923E-3</v>
      </c>
      <c r="W384" s="13">
        <f t="shared" si="626"/>
        <v>9.1835205295187988E-2</v>
      </c>
      <c r="X384" s="13">
        <f t="shared" si="627"/>
        <v>7.0596854310231133E-2</v>
      </c>
      <c r="Y384" s="13">
        <f t="shared" si="628"/>
        <v>2.713510479167594E-2</v>
      </c>
      <c r="Z384" s="13">
        <f t="shared" si="629"/>
        <v>3.8099892405827262E-3</v>
      </c>
      <c r="AA384" s="13">
        <f t="shared" si="630"/>
        <v>8.4604808865415687E-3</v>
      </c>
      <c r="AB384" s="13">
        <f t="shared" si="631"/>
        <v>9.3936927785900175E-3</v>
      </c>
      <c r="AC384" s="13">
        <f t="shared" si="632"/>
        <v>7.4184617663891552E-4</v>
      </c>
      <c r="AD384" s="13">
        <f t="shared" si="633"/>
        <v>5.098242738034111E-2</v>
      </c>
      <c r="AE384" s="13">
        <f t="shared" si="634"/>
        <v>3.9191930660827649E-2</v>
      </c>
      <c r="AF384" s="13">
        <f t="shared" si="635"/>
        <v>1.506408686138205E-2</v>
      </c>
      <c r="AG384" s="13">
        <f t="shared" si="636"/>
        <v>3.8600924414963246E-3</v>
      </c>
      <c r="AH384" s="13">
        <f t="shared" si="637"/>
        <v>7.3221716681636407E-4</v>
      </c>
      <c r="AI384" s="13">
        <f t="shared" si="638"/>
        <v>1.6259650496283228E-3</v>
      </c>
      <c r="AJ384" s="13">
        <f t="shared" si="639"/>
        <v>1.8053130016793745E-3</v>
      </c>
      <c r="AK384" s="13">
        <f t="shared" si="640"/>
        <v>1.3362956498880864E-3</v>
      </c>
      <c r="AL384" s="13">
        <f t="shared" si="641"/>
        <v>5.0654881334238676E-5</v>
      </c>
      <c r="AM384" s="13">
        <f t="shared" si="642"/>
        <v>2.2642365905206498E-2</v>
      </c>
      <c r="AN384" s="13">
        <f t="shared" si="643"/>
        <v>1.7405958879394647E-2</v>
      </c>
      <c r="AO384" s="13">
        <f t="shared" si="644"/>
        <v>6.6902771066320293E-3</v>
      </c>
      <c r="AP384" s="13">
        <f t="shared" si="645"/>
        <v>1.7143480602883939E-3</v>
      </c>
      <c r="AQ384" s="13">
        <f t="shared" si="646"/>
        <v>3.2946945526006439E-4</v>
      </c>
      <c r="AR384" s="13">
        <f t="shared" si="647"/>
        <v>1.1257606161608622E-4</v>
      </c>
      <c r="AS384" s="13">
        <f t="shared" si="648"/>
        <v>2.4998695729632809E-4</v>
      </c>
      <c r="AT384" s="13">
        <f t="shared" si="649"/>
        <v>2.7756113476147033E-4</v>
      </c>
      <c r="AU384" s="13">
        <f t="shared" si="650"/>
        <v>2.0545120797043183E-4</v>
      </c>
      <c r="AV384" s="13">
        <f t="shared" si="651"/>
        <v>1.1405649126484546E-4</v>
      </c>
      <c r="AW384" s="13">
        <f t="shared" si="652"/>
        <v>2.4019626490524339E-6</v>
      </c>
      <c r="AX384" s="13">
        <f t="shared" si="653"/>
        <v>8.3799582216921957E-3</v>
      </c>
      <c r="AY384" s="13">
        <f t="shared" si="654"/>
        <v>6.4419596798530408E-3</v>
      </c>
      <c r="AZ384" s="13">
        <f t="shared" si="655"/>
        <v>2.4760770530710512E-3</v>
      </c>
      <c r="BA384" s="13">
        <f t="shared" si="656"/>
        <v>6.3448162540966481E-4</v>
      </c>
      <c r="BB384" s="13">
        <f t="shared" si="657"/>
        <v>1.2193691604321973E-4</v>
      </c>
      <c r="BC384" s="13">
        <f t="shared" si="658"/>
        <v>1.8747413193604808E-5</v>
      </c>
      <c r="BD384" s="13">
        <f t="shared" si="659"/>
        <v>1.4423509653668144E-5</v>
      </c>
      <c r="BE384" s="13">
        <f t="shared" si="660"/>
        <v>3.2028916628395269E-5</v>
      </c>
      <c r="BF384" s="13">
        <f t="shared" si="661"/>
        <v>3.5561785065530285E-5</v>
      </c>
      <c r="BG384" s="13">
        <f t="shared" si="662"/>
        <v>2.6322891731858822E-5</v>
      </c>
      <c r="BH384" s="13">
        <f t="shared" si="663"/>
        <v>1.4613185780403462E-5</v>
      </c>
      <c r="BI384" s="13">
        <f t="shared" si="664"/>
        <v>6.4900224740621584E-6</v>
      </c>
      <c r="BJ384" s="14">
        <f t="shared" si="665"/>
        <v>0.69670663259522359</v>
      </c>
      <c r="BK384" s="14">
        <f t="shared" si="666"/>
        <v>0.18706761055234583</v>
      </c>
      <c r="BL384" s="14">
        <f t="shared" si="667"/>
        <v>0.11101201581511914</v>
      </c>
      <c r="BM384" s="14">
        <f t="shared" si="668"/>
        <v>0.56657386824704048</v>
      </c>
      <c r="BN384" s="14">
        <f t="shared" si="669"/>
        <v>0.42558282223902677</v>
      </c>
    </row>
    <row r="385" spans="1:66" x14ac:dyDescent="0.25">
      <c r="A385" t="s">
        <v>346</v>
      </c>
      <c r="B385" t="s">
        <v>226</v>
      </c>
      <c r="C385" t="s">
        <v>228</v>
      </c>
      <c r="D385" t="s">
        <v>359</v>
      </c>
      <c r="E385" s="10">
        <f>VLOOKUP(A385,home!$A$2:$E$405,3,FALSE)</f>
        <v>1.8142</v>
      </c>
      <c r="F385" s="10">
        <f>VLOOKUP(B385,home!$B$2:$E$405,3,FALSE)</f>
        <v>0.39369999999999999</v>
      </c>
      <c r="G385" s="10">
        <f>VLOOKUP(C385,away!$B$2:$E$405,4,FALSE)</f>
        <v>0.59789999999999999</v>
      </c>
      <c r="H385" s="10">
        <f>VLOOKUP(A385,away!$A$2:$E$405,3,FALSE)</f>
        <v>1.8142</v>
      </c>
      <c r="I385" s="10">
        <f>VLOOKUP(C385,away!$B$2:$E$405,3,FALSE)</f>
        <v>1.2599</v>
      </c>
      <c r="J385" s="10">
        <f>VLOOKUP(B385,home!$B$2:$E$405,4,FALSE)</f>
        <v>0.71750000000000003</v>
      </c>
      <c r="K385" s="12">
        <f t="shared" si="614"/>
        <v>0.42705039786599996</v>
      </c>
      <c r="L385" s="12">
        <f t="shared" si="615"/>
        <v>1.63999734115</v>
      </c>
      <c r="M385" s="13">
        <f t="shared" si="616"/>
        <v>0.12655886551451098</v>
      </c>
      <c r="N385" s="13">
        <f t="shared" si="617"/>
        <v>5.4047013871441493E-2</v>
      </c>
      <c r="O385" s="13">
        <f t="shared" si="618"/>
        <v>0.20755620294275845</v>
      </c>
      <c r="P385" s="13">
        <f t="shared" si="619"/>
        <v>8.8636959046261218E-2</v>
      </c>
      <c r="Q385" s="13">
        <f t="shared" si="620"/>
        <v>1.1540399388634152E-2</v>
      </c>
      <c r="R385" s="13">
        <f t="shared" si="621"/>
        <v>0.17019581048265683</v>
      </c>
      <c r="S385" s="13">
        <f t="shared" si="622"/>
        <v>1.5519478775802903E-2</v>
      </c>
      <c r="T385" s="13">
        <f t="shared" si="623"/>
        <v>1.8926224313169097E-2</v>
      </c>
      <c r="U385" s="13">
        <f t="shared" si="624"/>
        <v>7.2682188581744925E-2</v>
      </c>
      <c r="V385" s="13">
        <f t="shared" si="625"/>
        <v>1.2076939665610373E-3</v>
      </c>
      <c r="W385" s="13">
        <f t="shared" si="626"/>
        <v>1.6427773834829192E-3</v>
      </c>
      <c r="X385" s="13">
        <f t="shared" si="627"/>
        <v>2.6941505410133415E-3</v>
      </c>
      <c r="Y385" s="13">
        <f t="shared" si="628"/>
        <v>2.209199861959857E-3</v>
      </c>
      <c r="Z385" s="13">
        <f t="shared" si="629"/>
        <v>9.3040225555475475E-2</v>
      </c>
      <c r="AA385" s="13">
        <f t="shared" si="630"/>
        <v>3.9732865341008179E-2</v>
      </c>
      <c r="AB385" s="13">
        <f t="shared" si="631"/>
        <v>8.4839679761168699E-3</v>
      </c>
      <c r="AC385" s="13">
        <f t="shared" si="632"/>
        <v>5.2863898658591869E-5</v>
      </c>
      <c r="AD385" s="13">
        <f t="shared" si="633"/>
        <v>1.7538718380541175E-4</v>
      </c>
      <c r="AE385" s="13">
        <f t="shared" si="634"/>
        <v>2.8763451511266161E-4</v>
      </c>
      <c r="AF385" s="13">
        <f t="shared" si="635"/>
        <v>2.3585992000386727E-4</v>
      </c>
      <c r="AG385" s="13">
        <f t="shared" si="636"/>
        <v>1.2893654723006466E-4</v>
      </c>
      <c r="AH385" s="13">
        <f t="shared" si="637"/>
        <v>3.8146430632744026E-2</v>
      </c>
      <c r="AI385" s="13">
        <f t="shared" si="638"/>
        <v>1.6290448378881103E-2</v>
      </c>
      <c r="AJ385" s="13">
        <f t="shared" si="639"/>
        <v>3.478421230808354E-3</v>
      </c>
      <c r="AK385" s="13">
        <f t="shared" si="640"/>
        <v>4.9515372352074963E-4</v>
      </c>
      <c r="AL385" s="13">
        <f t="shared" si="641"/>
        <v>1.4809536104414767E-6</v>
      </c>
      <c r="AM385" s="13">
        <f t="shared" si="642"/>
        <v>1.4979833324939683E-5</v>
      </c>
      <c r="AN385" s="13">
        <f t="shared" si="643"/>
        <v>2.4566886823771243E-5</v>
      </c>
      <c r="AO385" s="13">
        <f t="shared" si="644"/>
        <v>2.0144814535658905E-5</v>
      </c>
      <c r="AP385" s="13">
        <f t="shared" si="645"/>
        <v>1.101248075881349E-5</v>
      </c>
      <c r="AQ385" s="13">
        <f t="shared" si="646"/>
        <v>4.515109790979915E-6</v>
      </c>
      <c r="AR385" s="13">
        <f t="shared" si="647"/>
        <v>1.2512008962412606E-2</v>
      </c>
      <c r="AS385" s="13">
        <f t="shared" si="648"/>
        <v>5.3432584055012611E-3</v>
      </c>
      <c r="AT385" s="13">
        <f t="shared" si="649"/>
        <v>1.1409203139850809E-3</v>
      </c>
      <c r="AU385" s="13">
        <f t="shared" si="650"/>
        <v>1.6241015800691011E-4</v>
      </c>
      <c r="AV385" s="13">
        <f t="shared" si="651"/>
        <v>1.733933064858272E-5</v>
      </c>
      <c r="AW385" s="13">
        <f t="shared" si="652"/>
        <v>2.8811192146406794E-8</v>
      </c>
      <c r="AX385" s="13">
        <f t="shared" si="653"/>
        <v>1.0661906302303084E-6</v>
      </c>
      <c r="AY385" s="13">
        <f t="shared" si="654"/>
        <v>1.7485497987367485E-6</v>
      </c>
      <c r="AZ385" s="13">
        <f t="shared" si="655"/>
        <v>1.4338085103983178E-6</v>
      </c>
      <c r="BA385" s="13">
        <f t="shared" si="656"/>
        <v>7.8381404825716095E-7</v>
      </c>
      <c r="BB385" s="13">
        <f t="shared" si="657"/>
        <v>3.2136323877444048E-7</v>
      </c>
      <c r="BC385" s="13">
        <f t="shared" si="658"/>
        <v>1.0540697142668686E-7</v>
      </c>
      <c r="BD385" s="13">
        <f t="shared" si="659"/>
        <v>3.4199435718002802E-3</v>
      </c>
      <c r="BE385" s="13">
        <f t="shared" si="660"/>
        <v>1.4604882630165786E-3</v>
      </c>
      <c r="BF385" s="13">
        <f t="shared" si="661"/>
        <v>3.1185104689992647E-4</v>
      </c>
      <c r="BG385" s="13">
        <f t="shared" si="662"/>
        <v>4.4392037884514073E-5</v>
      </c>
      <c r="BH385" s="13">
        <f t="shared" si="663"/>
        <v>4.7394093601660692E-6</v>
      </c>
      <c r="BI385" s="13">
        <f t="shared" si="664"/>
        <v>4.0479333058175316E-7</v>
      </c>
      <c r="BJ385" s="14">
        <f t="shared" si="665"/>
        <v>9.1968261784284827E-2</v>
      </c>
      <c r="BK385" s="14">
        <f t="shared" si="666"/>
        <v>0.23197909070520387</v>
      </c>
      <c r="BL385" s="14">
        <f t="shared" si="667"/>
        <v>0.58147924558308595</v>
      </c>
      <c r="BM385" s="14">
        <f t="shared" si="668"/>
        <v>0.3399298526431806</v>
      </c>
      <c r="BN385" s="14">
        <f t="shared" si="669"/>
        <v>0.65853525124626311</v>
      </c>
    </row>
    <row r="386" spans="1:66" x14ac:dyDescent="0.25">
      <c r="A386" t="s">
        <v>347</v>
      </c>
      <c r="B386" t="s">
        <v>238</v>
      </c>
      <c r="C386" t="s">
        <v>245</v>
      </c>
      <c r="D386" t="s">
        <v>359</v>
      </c>
      <c r="E386" s="10">
        <f>VLOOKUP(A386,home!$A$2:$E$405,3,FALSE)</f>
        <v>1.3846000000000001</v>
      </c>
      <c r="F386" s="10">
        <f>VLOOKUP(B386,home!$B$2:$E$405,3,FALSE)</f>
        <v>1.4444999999999999</v>
      </c>
      <c r="G386" s="10">
        <f>VLOOKUP(C386,away!$B$2:$E$405,4,FALSE)</f>
        <v>0</v>
      </c>
      <c r="H386" s="10">
        <f>VLOOKUP(A386,away!$A$2:$E$405,3,FALSE)</f>
        <v>1.3846000000000001</v>
      </c>
      <c r="I386" s="10">
        <f>VLOOKUP(C386,away!$B$2:$E$405,3,FALSE)</f>
        <v>0.72219999999999995</v>
      </c>
      <c r="J386" s="10">
        <f>VLOOKUP(B386,home!$B$2:$E$405,4,FALSE)</f>
        <v>2.8887999999999998</v>
      </c>
      <c r="K386" s="12">
        <f t="shared" si="614"/>
        <v>0</v>
      </c>
      <c r="L386" s="12">
        <f t="shared" si="615"/>
        <v>2.8886790170559995</v>
      </c>
      <c r="M386" s="13">
        <f t="shared" si="616"/>
        <v>5.5649676351926219E-2</v>
      </c>
      <c r="N386" s="13">
        <f t="shared" si="617"/>
        <v>0</v>
      </c>
      <c r="O386" s="13">
        <f t="shared" si="618"/>
        <v>0.16075405238376675</v>
      </c>
      <c r="P386" s="13">
        <f t="shared" si="619"/>
        <v>0</v>
      </c>
      <c r="Q386" s="13">
        <f t="shared" si="620"/>
        <v>0</v>
      </c>
      <c r="R386" s="13">
        <f t="shared" si="621"/>
        <v>0.232183429013854</v>
      </c>
      <c r="S386" s="13">
        <f t="shared" si="622"/>
        <v>0</v>
      </c>
      <c r="T386" s="13">
        <f t="shared" si="623"/>
        <v>0</v>
      </c>
      <c r="U386" s="13">
        <f t="shared" si="624"/>
        <v>0</v>
      </c>
      <c r="V386" s="13">
        <f t="shared" si="625"/>
        <v>0</v>
      </c>
      <c r="W386" s="13">
        <f t="shared" si="626"/>
        <v>0</v>
      </c>
      <c r="X386" s="13">
        <f t="shared" si="627"/>
        <v>0</v>
      </c>
      <c r="Y386" s="13">
        <f t="shared" si="628"/>
        <v>0</v>
      </c>
      <c r="Z386" s="13">
        <f t="shared" si="629"/>
        <v>0.22356779983347708</v>
      </c>
      <c r="AA386" s="13">
        <f t="shared" si="630"/>
        <v>0</v>
      </c>
      <c r="AB386" s="13">
        <f t="shared" si="631"/>
        <v>0</v>
      </c>
      <c r="AC386" s="13">
        <f t="shared" si="632"/>
        <v>0</v>
      </c>
      <c r="AD386" s="13">
        <f t="shared" si="633"/>
        <v>0</v>
      </c>
      <c r="AE386" s="13">
        <f t="shared" si="634"/>
        <v>0</v>
      </c>
      <c r="AF386" s="13">
        <f t="shared" si="635"/>
        <v>0</v>
      </c>
      <c r="AG386" s="13">
        <f t="shared" si="636"/>
        <v>0</v>
      </c>
      <c r="AH386" s="13">
        <f t="shared" si="637"/>
        <v>0.16145390306708526</v>
      </c>
      <c r="AI386" s="13">
        <f t="shared" si="638"/>
        <v>0</v>
      </c>
      <c r="AJ386" s="13">
        <f t="shared" si="639"/>
        <v>0</v>
      </c>
      <c r="AK386" s="13">
        <f t="shared" si="640"/>
        <v>0</v>
      </c>
      <c r="AL386" s="13">
        <f t="shared" si="641"/>
        <v>0</v>
      </c>
      <c r="AM386" s="13">
        <f t="shared" si="642"/>
        <v>0</v>
      </c>
      <c r="AN386" s="13">
        <f t="shared" si="643"/>
        <v>0</v>
      </c>
      <c r="AO386" s="13">
        <f t="shared" si="644"/>
        <v>0</v>
      </c>
      <c r="AP386" s="13">
        <f t="shared" si="645"/>
        <v>0</v>
      </c>
      <c r="AQ386" s="13">
        <f t="shared" si="646"/>
        <v>0</v>
      </c>
      <c r="AR386" s="13">
        <f t="shared" si="647"/>
        <v>9.3277700402336475E-2</v>
      </c>
      <c r="AS386" s="13">
        <f t="shared" si="648"/>
        <v>0</v>
      </c>
      <c r="AT386" s="13">
        <f t="shared" si="649"/>
        <v>0</v>
      </c>
      <c r="AU386" s="13">
        <f t="shared" si="650"/>
        <v>0</v>
      </c>
      <c r="AV386" s="13">
        <f t="shared" si="651"/>
        <v>0</v>
      </c>
      <c r="AW386" s="13">
        <f t="shared" si="652"/>
        <v>0</v>
      </c>
      <c r="AX386" s="13">
        <f t="shared" si="653"/>
        <v>0</v>
      </c>
      <c r="AY386" s="13">
        <f t="shared" si="654"/>
        <v>0</v>
      </c>
      <c r="AZ386" s="13">
        <f t="shared" si="655"/>
        <v>0</v>
      </c>
      <c r="BA386" s="13">
        <f t="shared" si="656"/>
        <v>0</v>
      </c>
      <c r="BB386" s="13">
        <f t="shared" si="657"/>
        <v>0</v>
      </c>
      <c r="BC386" s="13">
        <f t="shared" si="658"/>
        <v>0</v>
      </c>
      <c r="BD386" s="13">
        <f t="shared" si="659"/>
        <v>4.490822265191087E-2</v>
      </c>
      <c r="BE386" s="13">
        <f t="shared" si="660"/>
        <v>0</v>
      </c>
      <c r="BF386" s="13">
        <f t="shared" si="661"/>
        <v>0</v>
      </c>
      <c r="BG386" s="13">
        <f t="shared" si="662"/>
        <v>0</v>
      </c>
      <c r="BH386" s="13">
        <f t="shared" si="663"/>
        <v>0</v>
      </c>
      <c r="BI386" s="13">
        <f t="shared" si="664"/>
        <v>0</v>
      </c>
      <c r="BJ386" s="14">
        <f t="shared" si="665"/>
        <v>0</v>
      </c>
      <c r="BK386" s="14">
        <f t="shared" si="666"/>
        <v>5.5649676351926219E-2</v>
      </c>
      <c r="BL386" s="14">
        <f t="shared" si="667"/>
        <v>0.69257730751895341</v>
      </c>
      <c r="BM386" s="14">
        <f t="shared" si="668"/>
        <v>0.52320762595480974</v>
      </c>
      <c r="BN386" s="14">
        <f t="shared" si="669"/>
        <v>0.44858715774954694</v>
      </c>
    </row>
    <row r="387" spans="1:66" x14ac:dyDescent="0.25">
      <c r="A387" t="s">
        <v>347</v>
      </c>
      <c r="B387" t="s">
        <v>236</v>
      </c>
      <c r="C387" t="s">
        <v>232</v>
      </c>
      <c r="D387" t="s">
        <v>359</v>
      </c>
      <c r="E387" s="10">
        <f>VLOOKUP(A387,home!$A$2:$E$405,3,FALSE)</f>
        <v>1.3846000000000001</v>
      </c>
      <c r="F387" s="10">
        <f>VLOOKUP(B387,home!$B$2:$E$405,3,FALSE)</f>
        <v>0.72219999999999995</v>
      </c>
      <c r="G387" s="10">
        <f>VLOOKUP(C387,away!$B$2:$E$405,4,FALSE)</f>
        <v>1.9258999999999999</v>
      </c>
      <c r="H387" s="10">
        <f>VLOOKUP(A387,away!$A$2:$E$405,3,FALSE)</f>
        <v>1.3846000000000001</v>
      </c>
      <c r="I387" s="10">
        <f>VLOOKUP(C387,away!$B$2:$E$405,3,FALSE)</f>
        <v>0.72219999999999995</v>
      </c>
      <c r="J387" s="10">
        <f>VLOOKUP(B387,home!$B$2:$E$405,4,FALSE)</f>
        <v>0</v>
      </c>
      <c r="K387" s="12">
        <f t="shared" si="614"/>
        <v>1.9258193433079998</v>
      </c>
      <c r="L387" s="12">
        <f t="shared" si="615"/>
        <v>0</v>
      </c>
      <c r="M387" s="13">
        <f t="shared" si="616"/>
        <v>0.14575628348258618</v>
      </c>
      <c r="N387" s="13">
        <f t="shared" si="617"/>
        <v>0.28070027013944882</v>
      </c>
      <c r="O387" s="13">
        <f t="shared" si="618"/>
        <v>0</v>
      </c>
      <c r="P387" s="13">
        <f t="shared" si="619"/>
        <v>0</v>
      </c>
      <c r="Q387" s="13">
        <f t="shared" si="620"/>
        <v>0.27028900495316577</v>
      </c>
      <c r="R387" s="13">
        <f t="shared" si="621"/>
        <v>0</v>
      </c>
      <c r="S387" s="13">
        <f t="shared" si="622"/>
        <v>0</v>
      </c>
      <c r="T387" s="13">
        <f t="shared" si="623"/>
        <v>0</v>
      </c>
      <c r="U387" s="13">
        <f t="shared" si="624"/>
        <v>0</v>
      </c>
      <c r="V387" s="13">
        <f t="shared" si="625"/>
        <v>0</v>
      </c>
      <c r="W387" s="13">
        <f t="shared" si="626"/>
        <v>0.17350926467409275</v>
      </c>
      <c r="X387" s="13">
        <f t="shared" si="627"/>
        <v>0</v>
      </c>
      <c r="Y387" s="13">
        <f t="shared" si="628"/>
        <v>0</v>
      </c>
      <c r="Z387" s="13">
        <f t="shared" si="629"/>
        <v>0</v>
      </c>
      <c r="AA387" s="13">
        <f t="shared" si="630"/>
        <v>0</v>
      </c>
      <c r="AB387" s="13">
        <f t="shared" si="631"/>
        <v>0</v>
      </c>
      <c r="AC387" s="13">
        <f t="shared" si="632"/>
        <v>0</v>
      </c>
      <c r="AD387" s="13">
        <f t="shared" si="633"/>
        <v>8.353687453812883E-2</v>
      </c>
      <c r="AE387" s="13">
        <f t="shared" si="634"/>
        <v>0</v>
      </c>
      <c r="AF387" s="13">
        <f t="shared" si="635"/>
        <v>0</v>
      </c>
      <c r="AG387" s="13">
        <f t="shared" si="636"/>
        <v>0</v>
      </c>
      <c r="AH387" s="13">
        <f t="shared" si="637"/>
        <v>0</v>
      </c>
      <c r="AI387" s="13">
        <f t="shared" si="638"/>
        <v>0</v>
      </c>
      <c r="AJ387" s="13">
        <f t="shared" si="639"/>
        <v>0</v>
      </c>
      <c r="AK387" s="13">
        <f t="shared" si="640"/>
        <v>0</v>
      </c>
      <c r="AL387" s="13">
        <f t="shared" si="641"/>
        <v>0</v>
      </c>
      <c r="AM387" s="13">
        <f t="shared" si="642"/>
        <v>3.2175385773004418E-2</v>
      </c>
      <c r="AN387" s="13">
        <f t="shared" si="643"/>
        <v>0</v>
      </c>
      <c r="AO387" s="13">
        <f t="shared" si="644"/>
        <v>0</v>
      </c>
      <c r="AP387" s="13">
        <f t="shared" si="645"/>
        <v>0</v>
      </c>
      <c r="AQ387" s="13">
        <f t="shared" si="646"/>
        <v>0</v>
      </c>
      <c r="AR387" s="13">
        <f t="shared" si="647"/>
        <v>0</v>
      </c>
      <c r="AS387" s="13">
        <f t="shared" si="648"/>
        <v>0</v>
      </c>
      <c r="AT387" s="13">
        <f t="shared" si="649"/>
        <v>0</v>
      </c>
      <c r="AU387" s="13">
        <f t="shared" si="650"/>
        <v>0</v>
      </c>
      <c r="AV387" s="13">
        <f t="shared" si="651"/>
        <v>0</v>
      </c>
      <c r="AW387" s="13">
        <f t="shared" si="652"/>
        <v>0</v>
      </c>
      <c r="AX387" s="13">
        <f t="shared" si="653"/>
        <v>1.0327330050008141E-2</v>
      </c>
      <c r="AY387" s="13">
        <f t="shared" si="654"/>
        <v>0</v>
      </c>
      <c r="AZ387" s="13">
        <f t="shared" si="655"/>
        <v>0</v>
      </c>
      <c r="BA387" s="13">
        <f t="shared" si="656"/>
        <v>0</v>
      </c>
      <c r="BB387" s="13">
        <f t="shared" si="657"/>
        <v>0</v>
      </c>
      <c r="BC387" s="13">
        <f t="shared" si="658"/>
        <v>0</v>
      </c>
      <c r="BD387" s="13">
        <f t="shared" si="659"/>
        <v>0</v>
      </c>
      <c r="BE387" s="13">
        <f t="shared" si="660"/>
        <v>0</v>
      </c>
      <c r="BF387" s="13">
        <f t="shared" si="661"/>
        <v>0</v>
      </c>
      <c r="BG387" s="13">
        <f t="shared" si="662"/>
        <v>0</v>
      </c>
      <c r="BH387" s="13">
        <f t="shared" si="663"/>
        <v>0</v>
      </c>
      <c r="BI387" s="13">
        <f t="shared" si="664"/>
        <v>0</v>
      </c>
      <c r="BJ387" s="14">
        <f t="shared" si="665"/>
        <v>0.85053813012784885</v>
      </c>
      <c r="BK387" s="14">
        <f t="shared" si="666"/>
        <v>0.14575628348258618</v>
      </c>
      <c r="BL387" s="14">
        <f t="shared" si="667"/>
        <v>0</v>
      </c>
      <c r="BM387" s="14">
        <f t="shared" si="668"/>
        <v>0.29954885503523415</v>
      </c>
      <c r="BN387" s="14">
        <f t="shared" si="669"/>
        <v>0.69674555857520071</v>
      </c>
    </row>
    <row r="388" spans="1:66" x14ac:dyDescent="0.25">
      <c r="A388" t="s">
        <v>347</v>
      </c>
      <c r="B388" t="s">
        <v>243</v>
      </c>
      <c r="C388" t="s">
        <v>237</v>
      </c>
      <c r="D388" t="s">
        <v>359</v>
      </c>
      <c r="E388" s="10">
        <f>VLOOKUP(A388,home!$A$2:$E$405,3,FALSE)</f>
        <v>1.3846000000000001</v>
      </c>
      <c r="F388" s="10">
        <f>VLOOKUP(B388,home!$B$2:$E$405,3,FALSE)</f>
        <v>0.72219999999999995</v>
      </c>
      <c r="G388" s="10">
        <f>VLOOKUP(C388,away!$B$2:$E$405,4,FALSE)</f>
        <v>0</v>
      </c>
      <c r="H388" s="10">
        <f>VLOOKUP(A388,away!$A$2:$E$405,3,FALSE)</f>
        <v>1.3846000000000001</v>
      </c>
      <c r="I388" s="10">
        <f>VLOOKUP(C388,away!$B$2:$E$405,3,FALSE)</f>
        <v>0.72219999999999995</v>
      </c>
      <c r="J388" s="10">
        <f>VLOOKUP(B388,home!$B$2:$E$405,4,FALSE)</f>
        <v>0.96289999999999998</v>
      </c>
      <c r="K388" s="12">
        <f t="shared" si="614"/>
        <v>0</v>
      </c>
      <c r="L388" s="12">
        <f t="shared" si="615"/>
        <v>0.96285967374799997</v>
      </c>
      <c r="M388" s="13">
        <f t="shared" si="616"/>
        <v>0.38179950134756824</v>
      </c>
      <c r="N388" s="13">
        <f t="shared" si="617"/>
        <v>0</v>
      </c>
      <c r="O388" s="13">
        <f t="shared" si="618"/>
        <v>0.36761934330466867</v>
      </c>
      <c r="P388" s="13">
        <f t="shared" si="619"/>
        <v>0</v>
      </c>
      <c r="Q388" s="13">
        <f t="shared" si="620"/>
        <v>0</v>
      </c>
      <c r="R388" s="13">
        <f t="shared" si="621"/>
        <v>0.17698292047889361</v>
      </c>
      <c r="S388" s="13">
        <f t="shared" si="622"/>
        <v>0</v>
      </c>
      <c r="T388" s="13">
        <f t="shared" si="623"/>
        <v>0</v>
      </c>
      <c r="U388" s="13">
        <f t="shared" si="624"/>
        <v>0</v>
      </c>
      <c r="V388" s="13">
        <f t="shared" si="625"/>
        <v>0</v>
      </c>
      <c r="W388" s="13">
        <f t="shared" si="626"/>
        <v>0</v>
      </c>
      <c r="X388" s="13">
        <f t="shared" si="627"/>
        <v>0</v>
      </c>
      <c r="Y388" s="13">
        <f t="shared" si="628"/>
        <v>0</v>
      </c>
      <c r="Z388" s="13">
        <f t="shared" si="629"/>
        <v>5.6803239023758577E-2</v>
      </c>
      <c r="AA388" s="13">
        <f t="shared" si="630"/>
        <v>0</v>
      </c>
      <c r="AB388" s="13">
        <f t="shared" si="631"/>
        <v>0</v>
      </c>
      <c r="AC388" s="13">
        <f t="shared" si="632"/>
        <v>0</v>
      </c>
      <c r="AD388" s="13">
        <f t="shared" si="633"/>
        <v>0</v>
      </c>
      <c r="AE388" s="13">
        <f t="shared" si="634"/>
        <v>0</v>
      </c>
      <c r="AF388" s="13">
        <f t="shared" si="635"/>
        <v>0</v>
      </c>
      <c r="AG388" s="13">
        <f t="shared" si="636"/>
        <v>0</v>
      </c>
      <c r="AH388" s="13">
        <f t="shared" si="637"/>
        <v>1.3673387048561459E-2</v>
      </c>
      <c r="AI388" s="13">
        <f t="shared" si="638"/>
        <v>0</v>
      </c>
      <c r="AJ388" s="13">
        <f t="shared" si="639"/>
        <v>0</v>
      </c>
      <c r="AK388" s="13">
        <f t="shared" si="640"/>
        <v>0</v>
      </c>
      <c r="AL388" s="13">
        <f t="shared" si="641"/>
        <v>0</v>
      </c>
      <c r="AM388" s="13">
        <f t="shared" si="642"/>
        <v>0</v>
      </c>
      <c r="AN388" s="13">
        <f t="shared" si="643"/>
        <v>0</v>
      </c>
      <c r="AO388" s="13">
        <f t="shared" si="644"/>
        <v>0</v>
      </c>
      <c r="AP388" s="13">
        <f t="shared" si="645"/>
        <v>0</v>
      </c>
      <c r="AQ388" s="13">
        <f t="shared" si="646"/>
        <v>0</v>
      </c>
      <c r="AR388" s="13">
        <f t="shared" si="647"/>
        <v>2.6331105985216039E-3</v>
      </c>
      <c r="AS388" s="13">
        <f t="shared" si="648"/>
        <v>0</v>
      </c>
      <c r="AT388" s="13">
        <f t="shared" si="649"/>
        <v>0</v>
      </c>
      <c r="AU388" s="13">
        <f t="shared" si="650"/>
        <v>0</v>
      </c>
      <c r="AV388" s="13">
        <f t="shared" si="651"/>
        <v>0</v>
      </c>
      <c r="AW388" s="13">
        <f t="shared" si="652"/>
        <v>0</v>
      </c>
      <c r="AX388" s="13">
        <f t="shared" si="653"/>
        <v>0</v>
      </c>
      <c r="AY388" s="13">
        <f t="shared" si="654"/>
        <v>0</v>
      </c>
      <c r="AZ388" s="13">
        <f t="shared" si="655"/>
        <v>0</v>
      </c>
      <c r="BA388" s="13">
        <f t="shared" si="656"/>
        <v>0</v>
      </c>
      <c r="BB388" s="13">
        <f t="shared" si="657"/>
        <v>0</v>
      </c>
      <c r="BC388" s="13">
        <f t="shared" si="658"/>
        <v>0</v>
      </c>
      <c r="BD388" s="13">
        <f t="shared" si="659"/>
        <v>4.2255266863915183E-4</v>
      </c>
      <c r="BE388" s="13">
        <f t="shared" si="660"/>
        <v>0</v>
      </c>
      <c r="BF388" s="13">
        <f t="shared" si="661"/>
        <v>0</v>
      </c>
      <c r="BG388" s="13">
        <f t="shared" si="662"/>
        <v>0</v>
      </c>
      <c r="BH388" s="13">
        <f t="shared" si="663"/>
        <v>0</v>
      </c>
      <c r="BI388" s="13">
        <f t="shared" si="664"/>
        <v>0</v>
      </c>
      <c r="BJ388" s="14">
        <f t="shared" si="665"/>
        <v>0</v>
      </c>
      <c r="BK388" s="14">
        <f t="shared" si="666"/>
        <v>0.38179950134756824</v>
      </c>
      <c r="BL388" s="14">
        <f t="shared" si="667"/>
        <v>0.56133131409928438</v>
      </c>
      <c r="BM388" s="14">
        <f t="shared" si="668"/>
        <v>7.3532289339480791E-2</v>
      </c>
      <c r="BN388" s="14">
        <f t="shared" si="669"/>
        <v>0.92640176513113059</v>
      </c>
    </row>
    <row r="389" spans="1:66" x14ac:dyDescent="0.25">
      <c r="A389" t="s">
        <v>348</v>
      </c>
      <c r="B389" t="s">
        <v>326</v>
      </c>
      <c r="C389" t="s">
        <v>249</v>
      </c>
      <c r="D389" t="s">
        <v>359</v>
      </c>
      <c r="E389" s="10">
        <f>VLOOKUP(A389,home!$A$2:$E$405,3,FALSE)</f>
        <v>1.2811999999999999</v>
      </c>
      <c r="F389" s="10">
        <f>VLOOKUP(B389,home!$B$2:$E$405,3,FALSE)</f>
        <v>0.78049999999999997</v>
      </c>
      <c r="G389" s="10">
        <f>VLOOKUP(C389,away!$B$2:$E$405,4,FALSE)</f>
        <v>0.59260000000000002</v>
      </c>
      <c r="H389" s="10">
        <f>VLOOKUP(A389,away!$A$2:$E$405,3,FALSE)</f>
        <v>1.2811999999999999</v>
      </c>
      <c r="I389" s="10">
        <f>VLOOKUP(C389,away!$B$2:$E$405,3,FALSE)</f>
        <v>0.78049999999999997</v>
      </c>
      <c r="J389" s="10">
        <f>VLOOKUP(B389,home!$B$2:$E$405,4,FALSE)</f>
        <v>0</v>
      </c>
      <c r="K389" s="12">
        <f t="shared" si="614"/>
        <v>0.59258613315999997</v>
      </c>
      <c r="L389" s="12">
        <f t="shared" si="615"/>
        <v>0</v>
      </c>
      <c r="M389" s="13">
        <f t="shared" si="616"/>
        <v>0.5528955726589504</v>
      </c>
      <c r="N389" s="13">
        <f t="shared" si="617"/>
        <v>0.32763824944325115</v>
      </c>
      <c r="O389" s="13">
        <f t="shared" si="618"/>
        <v>0</v>
      </c>
      <c r="P389" s="13">
        <f t="shared" si="619"/>
        <v>0</v>
      </c>
      <c r="Q389" s="13">
        <f t="shared" si="620"/>
        <v>9.7076941656443858E-2</v>
      </c>
      <c r="R389" s="13">
        <f t="shared" si="621"/>
        <v>0</v>
      </c>
      <c r="S389" s="13">
        <f t="shared" si="622"/>
        <v>0</v>
      </c>
      <c r="T389" s="13">
        <f t="shared" si="623"/>
        <v>0</v>
      </c>
      <c r="U389" s="13">
        <f t="shared" si="624"/>
        <v>0</v>
      </c>
      <c r="V389" s="13">
        <f t="shared" si="625"/>
        <v>0</v>
      </c>
      <c r="W389" s="13">
        <f t="shared" si="626"/>
        <v>1.9175483158397E-2</v>
      </c>
      <c r="X389" s="13">
        <f t="shared" si="627"/>
        <v>0</v>
      </c>
      <c r="Y389" s="13">
        <f t="shared" si="628"/>
        <v>0</v>
      </c>
      <c r="Z389" s="13">
        <f t="shared" si="629"/>
        <v>0</v>
      </c>
      <c r="AA389" s="13">
        <f t="shared" si="630"/>
        <v>0</v>
      </c>
      <c r="AB389" s="13">
        <f t="shared" si="631"/>
        <v>0</v>
      </c>
      <c r="AC389" s="13">
        <f t="shared" si="632"/>
        <v>0</v>
      </c>
      <c r="AD389" s="13">
        <f t="shared" si="633"/>
        <v>2.8407813540772945E-3</v>
      </c>
      <c r="AE389" s="13">
        <f t="shared" si="634"/>
        <v>0</v>
      </c>
      <c r="AF389" s="13">
        <f t="shared" si="635"/>
        <v>0</v>
      </c>
      <c r="AG389" s="13">
        <f t="shared" si="636"/>
        <v>0</v>
      </c>
      <c r="AH389" s="13">
        <f t="shared" si="637"/>
        <v>0</v>
      </c>
      <c r="AI389" s="13">
        <f t="shared" si="638"/>
        <v>0</v>
      </c>
      <c r="AJ389" s="13">
        <f t="shared" si="639"/>
        <v>0</v>
      </c>
      <c r="AK389" s="13">
        <f t="shared" si="640"/>
        <v>0</v>
      </c>
      <c r="AL389" s="13">
        <f t="shared" si="641"/>
        <v>0</v>
      </c>
      <c r="AM389" s="13">
        <f t="shared" si="642"/>
        <v>3.3668152755313862E-4</v>
      </c>
      <c r="AN389" s="13">
        <f t="shared" si="643"/>
        <v>0</v>
      </c>
      <c r="AO389" s="13">
        <f t="shared" si="644"/>
        <v>0</v>
      </c>
      <c r="AP389" s="13">
        <f t="shared" si="645"/>
        <v>0</v>
      </c>
      <c r="AQ389" s="13">
        <f t="shared" si="646"/>
        <v>0</v>
      </c>
      <c r="AR389" s="13">
        <f t="shared" si="647"/>
        <v>0</v>
      </c>
      <c r="AS389" s="13">
        <f t="shared" si="648"/>
        <v>0</v>
      </c>
      <c r="AT389" s="13">
        <f t="shared" si="649"/>
        <v>0</v>
      </c>
      <c r="AU389" s="13">
        <f t="shared" si="650"/>
        <v>0</v>
      </c>
      <c r="AV389" s="13">
        <f t="shared" si="651"/>
        <v>0</v>
      </c>
      <c r="AW389" s="13">
        <f t="shared" si="652"/>
        <v>0</v>
      </c>
      <c r="AX389" s="13">
        <f t="shared" si="653"/>
        <v>3.3252134086519394E-5</v>
      </c>
      <c r="AY389" s="13">
        <f t="shared" si="654"/>
        <v>0</v>
      </c>
      <c r="AZ389" s="13">
        <f t="shared" si="655"/>
        <v>0</v>
      </c>
      <c r="BA389" s="13">
        <f t="shared" si="656"/>
        <v>0</v>
      </c>
      <c r="BB389" s="13">
        <f t="shared" si="657"/>
        <v>0</v>
      </c>
      <c r="BC389" s="13">
        <f t="shared" si="658"/>
        <v>0</v>
      </c>
      <c r="BD389" s="13">
        <f t="shared" si="659"/>
        <v>0</v>
      </c>
      <c r="BE389" s="13">
        <f t="shared" si="660"/>
        <v>0</v>
      </c>
      <c r="BF389" s="13">
        <f t="shared" si="661"/>
        <v>0</v>
      </c>
      <c r="BG389" s="13">
        <f t="shared" si="662"/>
        <v>0</v>
      </c>
      <c r="BH389" s="13">
        <f t="shared" si="663"/>
        <v>0</v>
      </c>
      <c r="BI389" s="13">
        <f t="shared" si="664"/>
        <v>0</v>
      </c>
      <c r="BJ389" s="14">
        <f t="shared" si="665"/>
        <v>0.44710138927380894</v>
      </c>
      <c r="BK389" s="14">
        <f t="shared" si="666"/>
        <v>0.5528955726589504</v>
      </c>
      <c r="BL389" s="14">
        <f t="shared" si="667"/>
        <v>0</v>
      </c>
      <c r="BM389" s="14">
        <f t="shared" si="668"/>
        <v>2.2386198174113955E-2</v>
      </c>
      <c r="BN389" s="14">
        <f t="shared" si="669"/>
        <v>0.97761076375864542</v>
      </c>
    </row>
    <row r="390" spans="1:66" x14ac:dyDescent="0.25">
      <c r="A390" t="s">
        <v>348</v>
      </c>
      <c r="B390" t="s">
        <v>260</v>
      </c>
      <c r="C390" t="s">
        <v>259</v>
      </c>
      <c r="D390" t="s">
        <v>359</v>
      </c>
      <c r="E390" s="10">
        <f>VLOOKUP(A390,home!$A$2:$E$405,3,FALSE)</f>
        <v>1.2811999999999999</v>
      </c>
      <c r="F390" s="10">
        <f>VLOOKUP(B390,home!$B$2:$E$405,3,FALSE)</f>
        <v>0.39029999999999998</v>
      </c>
      <c r="G390" s="10">
        <f>VLOOKUP(C390,away!$B$2:$E$405,4,FALSE)</f>
        <v>0.79010000000000002</v>
      </c>
      <c r="H390" s="10">
        <f>VLOOKUP(A390,away!$A$2:$E$405,3,FALSE)</f>
        <v>1.2811999999999999</v>
      </c>
      <c r="I390" s="10">
        <f>VLOOKUP(C390,away!$B$2:$E$405,3,FALSE)</f>
        <v>1.3008999999999999</v>
      </c>
      <c r="J390" s="10">
        <f>VLOOKUP(B390,home!$B$2:$E$405,4,FALSE)</f>
        <v>0.59260000000000002</v>
      </c>
      <c r="K390" s="12">
        <f t="shared" si="614"/>
        <v>0.395091369636</v>
      </c>
      <c r="L390" s="12">
        <f t="shared" si="615"/>
        <v>0.98769417120799996</v>
      </c>
      <c r="M390" s="13">
        <f t="shared" si="616"/>
        <v>0.25087874584801723</v>
      </c>
      <c r="N390" s="13">
        <f t="shared" si="617"/>
        <v>9.9120027309655079E-2</v>
      </c>
      <c r="O390" s="13">
        <f t="shared" si="618"/>
        <v>0.24779147495405987</v>
      </c>
      <c r="P390" s="13">
        <f t="shared" si="619"/>
        <v>9.7900273223724091E-2</v>
      </c>
      <c r="Q390" s="13">
        <f t="shared" si="620"/>
        <v>1.9580733674064668E-2</v>
      </c>
      <c r="R390" s="13">
        <f t="shared" si="621"/>
        <v>0.122371097743579</v>
      </c>
      <c r="S390" s="13">
        <f t="shared" si="622"/>
        <v>9.5508922695728363E-3</v>
      </c>
      <c r="T390" s="13">
        <f t="shared" si="623"/>
        <v>1.9339776517849881E-2</v>
      </c>
      <c r="U390" s="13">
        <f t="shared" si="624"/>
        <v>4.8347764611371448E-2</v>
      </c>
      <c r="V390" s="13">
        <f t="shared" si="625"/>
        <v>4.1411548548901217E-4</v>
      </c>
      <c r="W390" s="13">
        <f t="shared" si="626"/>
        <v>2.5787262952546527E-3</v>
      </c>
      <c r="X390" s="13">
        <f t="shared" si="627"/>
        <v>2.5469929309638204E-3</v>
      </c>
      <c r="Y390" s="13">
        <f t="shared" si="628"/>
        <v>1.2578250360104726E-3</v>
      </c>
      <c r="Z390" s="13">
        <f t="shared" si="629"/>
        <v>4.0288406655219142E-2</v>
      </c>
      <c r="AA390" s="13">
        <f t="shared" si="630"/>
        <v>1.5917601765862668E-2</v>
      </c>
      <c r="AB390" s="13">
        <f t="shared" si="631"/>
        <v>3.1444535414975462E-3</v>
      </c>
      <c r="AC390" s="13">
        <f t="shared" si="632"/>
        <v>1.0100003449502518E-5</v>
      </c>
      <c r="AD390" s="13">
        <f t="shared" si="633"/>
        <v>2.5470812597713218E-4</v>
      </c>
      <c r="AE390" s="13">
        <f t="shared" si="634"/>
        <v>2.5157373138692644E-4</v>
      </c>
      <c r="AF390" s="13">
        <f t="shared" si="635"/>
        <v>1.2423895405995713E-4</v>
      </c>
      <c r="AG390" s="13">
        <f t="shared" si="636"/>
        <v>4.0903363587332718E-5</v>
      </c>
      <c r="AH390" s="13">
        <f t="shared" si="637"/>
        <v>9.9481561051543849E-3</v>
      </c>
      <c r="AI390" s="13">
        <f t="shared" si="638"/>
        <v>3.9304306209381806E-3</v>
      </c>
      <c r="AJ390" s="13">
        <f t="shared" si="639"/>
        <v>7.7643960864286969E-4</v>
      </c>
      <c r="AK390" s="13">
        <f t="shared" si="640"/>
        <v>1.0225486280611709E-4</v>
      </c>
      <c r="AL390" s="13">
        <f t="shared" si="641"/>
        <v>1.5765274876905915E-7</v>
      </c>
      <c r="AM390" s="13">
        <f t="shared" si="642"/>
        <v>2.0126596469944796E-5</v>
      </c>
      <c r="AN390" s="13">
        <f t="shared" si="643"/>
        <v>1.9878922019619984E-5</v>
      </c>
      <c r="AO390" s="13">
        <f t="shared" si="644"/>
        <v>9.8171477043385089E-6</v>
      </c>
      <c r="AP390" s="13">
        <f t="shared" si="645"/>
        <v>3.2321131884877147E-6</v>
      </c>
      <c r="AQ390" s="13">
        <f t="shared" si="646"/>
        <v>7.980848392384548E-7</v>
      </c>
      <c r="AR390" s="13">
        <f t="shared" si="647"/>
        <v>1.9651471598656537E-3</v>
      </c>
      <c r="AS390" s="13">
        <f t="shared" si="648"/>
        <v>7.7641268292761645E-4</v>
      </c>
      <c r="AT390" s="13">
        <f t="shared" si="649"/>
        <v>1.5337697515031666E-4</v>
      </c>
      <c r="AU390" s="13">
        <f t="shared" si="650"/>
        <v>2.0199306394255119E-5</v>
      </c>
      <c r="AV390" s="13">
        <f t="shared" si="651"/>
        <v>1.9951429072508667E-6</v>
      </c>
      <c r="AW390" s="13">
        <f t="shared" si="652"/>
        <v>1.7089095644803057E-9</v>
      </c>
      <c r="AX390" s="13">
        <f t="shared" si="653"/>
        <v>1.325307427570262E-6</v>
      </c>
      <c r="AY390" s="13">
        <f t="shared" si="654"/>
        <v>1.3089984212698164E-6</v>
      </c>
      <c r="AZ390" s="13">
        <f t="shared" si="655"/>
        <v>6.4644505540433576E-7</v>
      </c>
      <c r="BA390" s="13">
        <f t="shared" si="656"/>
        <v>2.1283000440969837E-7</v>
      </c>
      <c r="BB390" s="13">
        <f t="shared" si="657"/>
        <v>5.2552738703407999E-8</v>
      </c>
      <c r="BC390" s="13">
        <f t="shared" si="658"/>
        <v>1.0381206739674633E-8</v>
      </c>
      <c r="BD390" s="13">
        <f t="shared" si="659"/>
        <v>3.2349406589421014E-4</v>
      </c>
      <c r="BE390" s="13">
        <f t="shared" si="660"/>
        <v>1.2780971356326191E-4</v>
      </c>
      <c r="BF390" s="13">
        <f t="shared" si="661"/>
        <v>2.5248257392246991E-5</v>
      </c>
      <c r="BG390" s="13">
        <f t="shared" si="662"/>
        <v>3.3251228646750421E-6</v>
      </c>
      <c r="BH390" s="13">
        <f t="shared" si="663"/>
        <v>3.2843183670311053E-7</v>
      </c>
      <c r="BI390" s="13">
        <f t="shared" si="664"/>
        <v>2.5952116839019807E-8</v>
      </c>
      <c r="BJ390" s="14">
        <f t="shared" si="665"/>
        <v>0.14515291531788568</v>
      </c>
      <c r="BK390" s="14">
        <f t="shared" si="666"/>
        <v>0.35875559348142266</v>
      </c>
      <c r="BL390" s="14">
        <f t="shared" si="667"/>
        <v>0.45572703662482517</v>
      </c>
      <c r="BM390" s="14">
        <f t="shared" si="668"/>
        <v>0.16228029203674094</v>
      </c>
      <c r="BN390" s="14">
        <f t="shared" si="669"/>
        <v>0.83764235275309995</v>
      </c>
    </row>
    <row r="391" spans="1:66" x14ac:dyDescent="0.25">
      <c r="A391" t="s">
        <v>349</v>
      </c>
      <c r="B391" t="s">
        <v>328</v>
      </c>
      <c r="C391" t="s">
        <v>272</v>
      </c>
      <c r="D391" t="s">
        <v>359</v>
      </c>
      <c r="E391" s="10">
        <f>VLOOKUP(A391,home!$A$2:$E$405,3,FALSE)</f>
        <v>1.2082999999999999</v>
      </c>
      <c r="F391" s="10">
        <f>VLOOKUP(B391,home!$B$2:$E$405,3,FALSE)</f>
        <v>0.8276</v>
      </c>
      <c r="G391" s="10">
        <f>VLOOKUP(C391,away!$B$2:$E$405,4,FALSE)</f>
        <v>1.2972999999999999</v>
      </c>
      <c r="H391" s="10">
        <f>VLOOKUP(A391,away!$A$2:$E$405,3,FALSE)</f>
        <v>1.2082999999999999</v>
      </c>
      <c r="I391" s="10">
        <f>VLOOKUP(C391,away!$B$2:$E$405,3,FALSE)</f>
        <v>1.2414000000000001</v>
      </c>
      <c r="J391" s="10">
        <f>VLOOKUP(B391,home!$B$2:$E$405,4,FALSE)</f>
        <v>0</v>
      </c>
      <c r="K391" s="12">
        <f t="shared" si="614"/>
        <v>1.2972858334839998</v>
      </c>
      <c r="L391" s="12">
        <f t="shared" si="615"/>
        <v>0</v>
      </c>
      <c r="M391" s="13">
        <f t="shared" si="616"/>
        <v>0.27327249443997786</v>
      </c>
      <c r="N391" s="13">
        <f t="shared" si="617"/>
        <v>0.35451253571781838</v>
      </c>
      <c r="O391" s="13">
        <f t="shared" si="618"/>
        <v>0</v>
      </c>
      <c r="P391" s="13">
        <f t="shared" si="619"/>
        <v>0</v>
      </c>
      <c r="Q391" s="13">
        <f t="shared" si="620"/>
        <v>0.22995204518960818</v>
      </c>
      <c r="R391" s="13">
        <f t="shared" si="621"/>
        <v>0</v>
      </c>
      <c r="S391" s="13">
        <f t="shared" si="622"/>
        <v>0</v>
      </c>
      <c r="T391" s="13">
        <f t="shared" si="623"/>
        <v>0</v>
      </c>
      <c r="U391" s="13">
        <f t="shared" si="624"/>
        <v>0</v>
      </c>
      <c r="V391" s="13">
        <f t="shared" si="625"/>
        <v>0</v>
      </c>
      <c r="W391" s="13">
        <f t="shared" si="626"/>
        <v>9.9437843535050391E-2</v>
      </c>
      <c r="X391" s="13">
        <f t="shared" si="627"/>
        <v>0</v>
      </c>
      <c r="Y391" s="13">
        <f t="shared" si="628"/>
        <v>0</v>
      </c>
      <c r="Z391" s="13">
        <f t="shared" si="629"/>
        <v>0</v>
      </c>
      <c r="AA391" s="13">
        <f t="shared" si="630"/>
        <v>0</v>
      </c>
      <c r="AB391" s="13">
        <f t="shared" si="631"/>
        <v>0</v>
      </c>
      <c r="AC391" s="13">
        <f t="shared" si="632"/>
        <v>0</v>
      </c>
      <c r="AD391" s="13">
        <f t="shared" si="633"/>
        <v>3.2249826432554869E-2</v>
      </c>
      <c r="AE391" s="13">
        <f t="shared" si="634"/>
        <v>0</v>
      </c>
      <c r="AF391" s="13">
        <f t="shared" si="635"/>
        <v>0</v>
      </c>
      <c r="AG391" s="13">
        <f t="shared" si="636"/>
        <v>0</v>
      </c>
      <c r="AH391" s="13">
        <f t="shared" si="637"/>
        <v>0</v>
      </c>
      <c r="AI391" s="13">
        <f t="shared" si="638"/>
        <v>0</v>
      </c>
      <c r="AJ391" s="13">
        <f t="shared" si="639"/>
        <v>0</v>
      </c>
      <c r="AK391" s="13">
        <f t="shared" si="640"/>
        <v>0</v>
      </c>
      <c r="AL391" s="13">
        <f t="shared" si="641"/>
        <v>0</v>
      </c>
      <c r="AM391" s="13">
        <f t="shared" si="642"/>
        <v>8.3674485926542499E-3</v>
      </c>
      <c r="AN391" s="13">
        <f t="shared" si="643"/>
        <v>0</v>
      </c>
      <c r="AO391" s="13">
        <f t="shared" si="644"/>
        <v>0</v>
      </c>
      <c r="AP391" s="13">
        <f t="shared" si="645"/>
        <v>0</v>
      </c>
      <c r="AQ391" s="13">
        <f t="shared" si="646"/>
        <v>0</v>
      </c>
      <c r="AR391" s="13">
        <f t="shared" si="647"/>
        <v>0</v>
      </c>
      <c r="AS391" s="13">
        <f t="shared" si="648"/>
        <v>0</v>
      </c>
      <c r="AT391" s="13">
        <f t="shared" si="649"/>
        <v>0</v>
      </c>
      <c r="AU391" s="13">
        <f t="shared" si="650"/>
        <v>0</v>
      </c>
      <c r="AV391" s="13">
        <f t="shared" si="651"/>
        <v>0</v>
      </c>
      <c r="AW391" s="13">
        <f t="shared" si="652"/>
        <v>0</v>
      </c>
      <c r="AX391" s="13">
        <f t="shared" si="653"/>
        <v>1.8091620869426662E-3</v>
      </c>
      <c r="AY391" s="13">
        <f t="shared" si="654"/>
        <v>0</v>
      </c>
      <c r="AZ391" s="13">
        <f t="shared" si="655"/>
        <v>0</v>
      </c>
      <c r="BA391" s="13">
        <f t="shared" si="656"/>
        <v>0</v>
      </c>
      <c r="BB391" s="13">
        <f t="shared" si="657"/>
        <v>0</v>
      </c>
      <c r="BC391" s="13">
        <f t="shared" si="658"/>
        <v>0</v>
      </c>
      <c r="BD391" s="13">
        <f t="shared" si="659"/>
        <v>0</v>
      </c>
      <c r="BE391" s="13">
        <f t="shared" si="660"/>
        <v>0</v>
      </c>
      <c r="BF391" s="13">
        <f t="shared" si="661"/>
        <v>0</v>
      </c>
      <c r="BG391" s="13">
        <f t="shared" si="662"/>
        <v>0</v>
      </c>
      <c r="BH391" s="13">
        <f t="shared" si="663"/>
        <v>0</v>
      </c>
      <c r="BI391" s="13">
        <f t="shared" si="664"/>
        <v>0</v>
      </c>
      <c r="BJ391" s="14">
        <f t="shared" si="665"/>
        <v>0.72632886155462884</v>
      </c>
      <c r="BK391" s="14">
        <f t="shared" si="666"/>
        <v>0.27327249443997786</v>
      </c>
      <c r="BL391" s="14">
        <f t="shared" si="667"/>
        <v>0</v>
      </c>
      <c r="BM391" s="14">
        <f t="shared" si="668"/>
        <v>0.14186428064720219</v>
      </c>
      <c r="BN391" s="14">
        <f t="shared" si="669"/>
        <v>0.85773707534740451</v>
      </c>
    </row>
    <row r="392" spans="1:66" x14ac:dyDescent="0.25">
      <c r="A392" t="s">
        <v>349</v>
      </c>
      <c r="B392" t="s">
        <v>271</v>
      </c>
      <c r="C392" t="s">
        <v>273</v>
      </c>
      <c r="D392" t="s">
        <v>359</v>
      </c>
      <c r="E392" s="10">
        <f>VLOOKUP(A392,home!$A$2:$E$405,3,FALSE)</f>
        <v>1.2082999999999999</v>
      </c>
      <c r="F392" s="10">
        <f>VLOOKUP(B392,home!$B$2:$E$405,3,FALSE)</f>
        <v>0.8276</v>
      </c>
      <c r="G392" s="10">
        <f>VLOOKUP(C392,away!$B$2:$E$405,4,FALSE)</f>
        <v>1.2972999999999999</v>
      </c>
      <c r="H392" s="10">
        <f>VLOOKUP(A392,away!$A$2:$E$405,3,FALSE)</f>
        <v>1.2082999999999999</v>
      </c>
      <c r="I392" s="10">
        <f>VLOOKUP(C392,away!$B$2:$E$405,3,FALSE)</f>
        <v>0.4138</v>
      </c>
      <c r="J392" s="10">
        <f>VLOOKUP(B392,home!$B$2:$E$405,4,FALSE)</f>
        <v>1.2972999999999999</v>
      </c>
      <c r="K392" s="12">
        <f t="shared" si="614"/>
        <v>1.2972858334839998</v>
      </c>
      <c r="L392" s="12">
        <f t="shared" si="615"/>
        <v>0.64864291674199992</v>
      </c>
      <c r="M392" s="13">
        <f t="shared" si="616"/>
        <v>0.1428544855717592</v>
      </c>
      <c r="N392" s="13">
        <f t="shared" si="617"/>
        <v>0.18532310038188765</v>
      </c>
      <c r="O392" s="13">
        <f t="shared" si="618"/>
        <v>9.2661550190943812E-2</v>
      </c>
      <c r="P392" s="13">
        <f t="shared" si="619"/>
        <v>0.12020851637137801</v>
      </c>
      <c r="Q392" s="13">
        <f t="shared" si="620"/>
        <v>0.12020851637137807</v>
      </c>
      <c r="R392" s="13">
        <f t="shared" si="621"/>
        <v>3.0052129092844503E-2</v>
      </c>
      <c r="S392" s="13">
        <f t="shared" si="622"/>
        <v>2.5288123348687644E-2</v>
      </c>
      <c r="T392" s="13">
        <f t="shared" si="623"/>
        <v>7.7972402676359104E-2</v>
      </c>
      <c r="U392" s="13">
        <f t="shared" si="624"/>
        <v>3.8986201338179545E-2</v>
      </c>
      <c r="V392" s="13">
        <f t="shared" si="625"/>
        <v>2.3643700381899436E-3</v>
      </c>
      <c r="W392" s="13">
        <f t="shared" si="626"/>
        <v>5.1981601784239398E-2</v>
      </c>
      <c r="X392" s="13">
        <f t="shared" si="627"/>
        <v>3.371749779825018E-2</v>
      </c>
      <c r="Y392" s="13">
        <f t="shared" si="628"/>
        <v>1.0935308058549479E-2</v>
      </c>
      <c r="Z392" s="13">
        <f t="shared" si="629"/>
        <v>6.4977002230299247E-3</v>
      </c>
      <c r="AA392" s="13">
        <f t="shared" si="630"/>
        <v>8.4293744495625468E-3</v>
      </c>
      <c r="AB392" s="13">
        <f t="shared" si="631"/>
        <v>5.4676540292747412E-3</v>
      </c>
      <c r="AC392" s="13">
        <f t="shared" si="632"/>
        <v>1.2434743180543258E-4</v>
      </c>
      <c r="AD392" s="13">
        <f t="shared" si="633"/>
        <v>1.6858748899125104E-2</v>
      </c>
      <c r="AE392" s="13">
        <f t="shared" si="634"/>
        <v>1.0935308058549486E-2</v>
      </c>
      <c r="AF392" s="13">
        <f t="shared" si="635"/>
        <v>3.5465550572849171E-3</v>
      </c>
      <c r="AG392" s="13">
        <f t="shared" si="636"/>
        <v>7.6681593891445975E-4</v>
      </c>
      <c r="AH392" s="13">
        <f t="shared" si="637"/>
        <v>1.0536718061953181E-3</v>
      </c>
      <c r="AI392" s="13">
        <f t="shared" si="638"/>
        <v>1.3669135073186847E-3</v>
      </c>
      <c r="AJ392" s="13">
        <f t="shared" si="639"/>
        <v>8.8663876432122895E-4</v>
      </c>
      <c r="AK392" s="13">
        <f t="shared" si="640"/>
        <v>3.8340796945722961E-4</v>
      </c>
      <c r="AL392" s="13">
        <f t="shared" si="641"/>
        <v>4.1854115345684721E-6</v>
      </c>
      <c r="AM392" s="13">
        <f t="shared" si="642"/>
        <v>4.3741232234197928E-3</v>
      </c>
      <c r="AN392" s="13">
        <f t="shared" si="643"/>
        <v>2.8372440458279322E-3</v>
      </c>
      <c r="AO392" s="13">
        <f t="shared" si="644"/>
        <v>9.2017912669735121E-4</v>
      </c>
      <c r="AP392" s="13">
        <f t="shared" si="645"/>
        <v>1.9895589088869206E-4</v>
      </c>
      <c r="AQ392" s="13">
        <f t="shared" si="646"/>
        <v>3.226283234226107E-5</v>
      </c>
      <c r="AR392" s="13">
        <f t="shared" si="647"/>
        <v>1.3669135073186855E-4</v>
      </c>
      <c r="AS392" s="13">
        <f t="shared" si="648"/>
        <v>1.7732775286424582E-4</v>
      </c>
      <c r="AT392" s="13">
        <f t="shared" si="649"/>
        <v>1.1502239083716897E-4</v>
      </c>
      <c r="AU392" s="13">
        <f t="shared" si="650"/>
        <v>4.9738972722173029E-5</v>
      </c>
      <c r="AV392" s="13">
        <f t="shared" si="651"/>
        <v>1.6131416171130552E-5</v>
      </c>
      <c r="AW392" s="13">
        <f t="shared" si="652"/>
        <v>9.7831119112500778E-8</v>
      </c>
      <c r="AX392" s="13">
        <f t="shared" si="653"/>
        <v>9.4574801527597824E-4</v>
      </c>
      <c r="AY392" s="13">
        <f t="shared" si="654"/>
        <v>6.1345275113156787E-4</v>
      </c>
      <c r="AZ392" s="13">
        <f t="shared" si="655"/>
        <v>1.989558908886922E-4</v>
      </c>
      <c r="BA392" s="13">
        <f t="shared" si="656"/>
        <v>4.3017109789681468E-5</v>
      </c>
      <c r="BB392" s="13">
        <f t="shared" si="657"/>
        <v>6.975685890947454E-6</v>
      </c>
      <c r="BC392" s="13">
        <f t="shared" si="658"/>
        <v>9.0494584851603501E-7</v>
      </c>
      <c r="BD392" s="13">
        <f t="shared" si="659"/>
        <v>1.4777312738687145E-5</v>
      </c>
      <c r="BE392" s="13">
        <f t="shared" si="660"/>
        <v>1.9170398472861479E-5</v>
      </c>
      <c r="BF392" s="13">
        <f t="shared" si="661"/>
        <v>1.2434743180543254E-5</v>
      </c>
      <c r="BG392" s="13">
        <f t="shared" si="662"/>
        <v>5.3771387237101775E-6</v>
      </c>
      <c r="BH392" s="13">
        <f t="shared" si="663"/>
        <v>1.7439214727368633E-6</v>
      </c>
      <c r="BI392" s="13">
        <f t="shared" si="664"/>
        <v>4.5247292425801698E-7</v>
      </c>
      <c r="BJ392" s="14">
        <f t="shared" si="665"/>
        <v>0.5224176745425394</v>
      </c>
      <c r="BK392" s="14">
        <f t="shared" si="666"/>
        <v>0.29145748092448637</v>
      </c>
      <c r="BL392" s="14">
        <f t="shared" si="667"/>
        <v>0.17983640901893699</v>
      </c>
      <c r="BM392" s="14">
        <f t="shared" si="668"/>
        <v>0.30828761180878866</v>
      </c>
      <c r="BN392" s="14">
        <f t="shared" si="669"/>
        <v>0.69130829798019122</v>
      </c>
    </row>
    <row r="393" spans="1:66" x14ac:dyDescent="0.25">
      <c r="A393" t="s">
        <v>349</v>
      </c>
      <c r="B393" t="s">
        <v>261</v>
      </c>
      <c r="C393" t="s">
        <v>264</v>
      </c>
      <c r="D393" t="s">
        <v>359</v>
      </c>
      <c r="E393" s="10">
        <f>VLOOKUP(A393,home!$A$2:$E$405,3,FALSE)</f>
        <v>1.2082999999999999</v>
      </c>
      <c r="F393" s="10">
        <f>VLOOKUP(B393,home!$B$2:$E$405,3,FALSE)</f>
        <v>0.8276</v>
      </c>
      <c r="G393" s="10">
        <f>VLOOKUP(C393,away!$B$2:$E$405,4,FALSE)</f>
        <v>0.64859999999999995</v>
      </c>
      <c r="H393" s="10">
        <f>VLOOKUP(A393,away!$A$2:$E$405,3,FALSE)</f>
        <v>1.2082999999999999</v>
      </c>
      <c r="I393" s="10">
        <f>VLOOKUP(C393,away!$B$2:$E$405,3,FALSE)</f>
        <v>1.6552</v>
      </c>
      <c r="J393" s="10">
        <f>VLOOKUP(B393,home!$B$2:$E$405,4,FALSE)</f>
        <v>1.2972999999999999</v>
      </c>
      <c r="K393" s="12">
        <f t="shared" si="614"/>
        <v>0.64859291728799995</v>
      </c>
      <c r="L393" s="12">
        <f t="shared" si="615"/>
        <v>2.5945716669679997</v>
      </c>
      <c r="M393" s="13">
        <f t="shared" si="616"/>
        <v>3.9040153551697807E-2</v>
      </c>
      <c r="N393" s="13">
        <f t="shared" si="617"/>
        <v>2.5321167083467152E-2</v>
      </c>
      <c r="O393" s="13">
        <f t="shared" si="618"/>
        <v>0.10129247627931524</v>
      </c>
      <c r="P393" s="13">
        <f t="shared" si="619"/>
        <v>6.5697582689326614E-2</v>
      </c>
      <c r="Q393" s="13">
        <f t="shared" si="620"/>
        <v>8.2115648139014178E-3</v>
      </c>
      <c r="R393" s="13">
        <f t="shared" si="621"/>
        <v>0.13140529451566979</v>
      </c>
      <c r="S393" s="13">
        <f t="shared" si="622"/>
        <v>2.7639314773092151E-2</v>
      </c>
      <c r="T393" s="13">
        <f t="shared" si="623"/>
        <v>2.1305493407619974E-2</v>
      </c>
      <c r="U393" s="13">
        <f t="shared" si="624"/>
        <v>8.5228543317007091E-2</v>
      </c>
      <c r="V393" s="13">
        <f t="shared" si="625"/>
        <v>5.1680015533436732E-3</v>
      </c>
      <c r="W393" s="13">
        <f t="shared" si="626"/>
        <v>1.7753209260492711E-3</v>
      </c>
      <c r="X393" s="13">
        <f t="shared" si="627"/>
        <v>4.60619737450283E-3</v>
      </c>
      <c r="Y393" s="13">
        <f t="shared" si="628"/>
        <v>5.9755546001737173E-3</v>
      </c>
      <c r="Z393" s="13">
        <f t="shared" si="629"/>
        <v>0.1136468180133141</v>
      </c>
      <c r="AA393" s="13">
        <f t="shared" si="630"/>
        <v>7.3710521235753806E-2</v>
      </c>
      <c r="AB393" s="13">
        <f t="shared" si="631"/>
        <v>2.3904061001558317E-2</v>
      </c>
      <c r="AC393" s="13">
        <f t="shared" si="632"/>
        <v>5.4355128390401605E-4</v>
      </c>
      <c r="AD393" s="13">
        <f t="shared" si="633"/>
        <v>2.878651446371826E-4</v>
      </c>
      <c r="AE393" s="13">
        <f t="shared" si="634"/>
        <v>7.468867481832791E-4</v>
      </c>
      <c r="AF393" s="13">
        <f t="shared" si="635"/>
        <v>9.6892559763509987E-4</v>
      </c>
      <c r="AG393" s="13">
        <f t="shared" si="636"/>
        <v>8.3798230100802203E-4</v>
      </c>
      <c r="AH393" s="13">
        <f t="shared" si="637"/>
        <v>7.3716203514603326E-2</v>
      </c>
      <c r="AI393" s="13">
        <f t="shared" si="638"/>
        <v>4.7811807488932483E-2</v>
      </c>
      <c r="AJ393" s="13">
        <f t="shared" si="639"/>
        <v>1.550519985002948E-2</v>
      </c>
      <c r="AK393" s="13">
        <f t="shared" si="640"/>
        <v>3.3521876012880267E-3</v>
      </c>
      <c r="AL393" s="13">
        <f t="shared" si="641"/>
        <v>3.658797640012945E-5</v>
      </c>
      <c r="AM393" s="13">
        <f t="shared" si="642"/>
        <v>3.7341458789152475E-5</v>
      </c>
      <c r="AN393" s="13">
        <f t="shared" si="643"/>
        <v>9.6885090977588193E-5</v>
      </c>
      <c r="AO393" s="13">
        <f t="shared" si="644"/>
        <v>1.2568765600103369E-4</v>
      </c>
      <c r="AP393" s="13">
        <f t="shared" si="645"/>
        <v>1.0870187704930082E-4</v>
      </c>
      <c r="AQ393" s="13">
        <f t="shared" si="646"/>
        <v>7.0508702584588757E-5</v>
      </c>
      <c r="AR393" s="13">
        <f t="shared" si="647"/>
        <v>3.8252394607087313E-2</v>
      </c>
      <c r="AS393" s="13">
        <f t="shared" si="648"/>
        <v>2.4810232211462516E-2</v>
      </c>
      <c r="AT393" s="13">
        <f t="shared" si="649"/>
        <v>8.0458704443125903E-3</v>
      </c>
      <c r="AU393" s="13">
        <f t="shared" si="650"/>
        <v>1.7394981945326664E-3</v>
      </c>
      <c r="AV393" s="13">
        <f t="shared" si="651"/>
        <v>2.8205655215228774E-4</v>
      </c>
      <c r="AW393" s="13">
        <f t="shared" si="652"/>
        <v>1.7103057765894135E-6</v>
      </c>
      <c r="AX393" s="13">
        <f t="shared" si="653"/>
        <v>4.036567615307669E-6</v>
      </c>
      <c r="AY393" s="13">
        <f t="shared" si="654"/>
        <v>1.0473163966477863E-5</v>
      </c>
      <c r="AZ393" s="13">
        <f t="shared" si="655"/>
        <v>1.3586687245466832E-5</v>
      </c>
      <c r="BA393" s="13">
        <f t="shared" si="656"/>
        <v>1.1750544591681244E-5</v>
      </c>
      <c r="BB393" s="13">
        <f t="shared" si="657"/>
        <v>7.6219075172550559E-6</v>
      </c>
      <c r="BC393" s="13">
        <f t="shared" si="658"/>
        <v>3.9551170585040738E-6</v>
      </c>
      <c r="BD393" s="13">
        <f t="shared" si="659"/>
        <v>1.6541429873538033E-2</v>
      </c>
      <c r="BE393" s="13">
        <f t="shared" si="660"/>
        <v>1.0728654257792906E-2</v>
      </c>
      <c r="BF393" s="13">
        <f t="shared" si="661"/>
        <v>3.4792645818181112E-3</v>
      </c>
      <c r="BG393" s="13">
        <f t="shared" si="662"/>
        <v>7.5220878837940731E-4</v>
      </c>
      <c r="BH393" s="13">
        <f t="shared" si="663"/>
        <v>1.2196932311616789E-4</v>
      </c>
      <c r="BI393" s="13">
        <f t="shared" si="664"/>
        <v>1.5821687819911609E-5</v>
      </c>
      <c r="BJ393" s="14">
        <f t="shared" si="665"/>
        <v>7.0527506770574303E-2</v>
      </c>
      <c r="BK393" s="14">
        <f t="shared" si="666"/>
        <v>0.13813566499173088</v>
      </c>
      <c r="BL393" s="14">
        <f t="shared" si="667"/>
        <v>0.66069569532616956</v>
      </c>
      <c r="BM393" s="14">
        <f t="shared" si="668"/>
        <v>0.61202868331022109</v>
      </c>
      <c r="BN393" s="14">
        <f t="shared" si="669"/>
        <v>0.37096823893337805</v>
      </c>
    </row>
    <row r="394" spans="1:66" s="10" customFormat="1" x14ac:dyDescent="0.25">
      <c r="A394" t="s">
        <v>349</v>
      </c>
      <c r="B394" t="s">
        <v>265</v>
      </c>
      <c r="C394" t="s">
        <v>263</v>
      </c>
      <c r="D394" t="s">
        <v>359</v>
      </c>
      <c r="E394" s="10">
        <f>VLOOKUP(A394,home!$A$2:$E$405,3,FALSE)</f>
        <v>1.2082999999999999</v>
      </c>
      <c r="F394" s="10">
        <f>VLOOKUP(B394,home!$B$2:$E$405,3,FALSE)</f>
        <v>0.8276</v>
      </c>
      <c r="G394" s="10">
        <f>VLOOKUP(C394,away!$B$2:$E$405,4,FALSE)</f>
        <v>0.64859999999999995</v>
      </c>
      <c r="H394" s="10">
        <f>VLOOKUP(A394,away!$A$2:$E$405,3,FALSE)</f>
        <v>1.2082999999999999</v>
      </c>
      <c r="I394" s="10">
        <f>VLOOKUP(C394,away!$B$2:$E$405,3,FALSE)</f>
        <v>0.8276</v>
      </c>
      <c r="J394" s="10">
        <f>VLOOKUP(B394,home!$B$2:$E$405,4,FALSE)</f>
        <v>1.9459</v>
      </c>
      <c r="K394" s="12">
        <f t="shared" si="614"/>
        <v>0.64859291728799995</v>
      </c>
      <c r="L394" s="12">
        <f t="shared" si="615"/>
        <v>1.9458787507719999</v>
      </c>
      <c r="M394" s="13">
        <f t="shared" si="616"/>
        <v>7.4685324294914812E-2</v>
      </c>
      <c r="N394" s="13">
        <f t="shared" si="617"/>
        <v>4.8440372363039136E-2</v>
      </c>
      <c r="O394" s="13">
        <f t="shared" si="618"/>
        <v>0.14532858553999053</v>
      </c>
      <c r="P394" s="13">
        <f t="shared" si="619"/>
        <v>9.4259091260721101E-2</v>
      </c>
      <c r="Q394" s="13">
        <f t="shared" si="620"/>
        <v>1.5709041212730281E-2</v>
      </c>
      <c r="R394" s="13">
        <f t="shared" si="621"/>
        <v>0.14139590324100931</v>
      </c>
      <c r="S394" s="13">
        <f t="shared" si="622"/>
        <v>2.9740703308099248E-2</v>
      </c>
      <c r="T394" s="13">
        <f t="shared" si="623"/>
        <v>3.0567889490853459E-2</v>
      </c>
      <c r="U394" s="13">
        <f t="shared" si="624"/>
        <v>9.1708381375657996E-2</v>
      </c>
      <c r="V394" s="13">
        <f t="shared" si="625"/>
        <v>4.1705823641342296E-3</v>
      </c>
      <c r="W394" s="13">
        <f t="shared" si="626"/>
        <v>3.3962576226540513E-3</v>
      </c>
      <c r="X394" s="13">
        <f t="shared" si="627"/>
        <v>6.6087055400699474E-3</v>
      </c>
      <c r="Y394" s="13">
        <f t="shared" si="628"/>
        <v>6.4298698402656543E-3</v>
      </c>
      <c r="Z394" s="13">
        <f t="shared" si="629"/>
        <v>9.1713094520964572E-2</v>
      </c>
      <c r="AA394" s="13">
        <f t="shared" si="630"/>
        <v>5.9484463528862497E-2</v>
      </c>
      <c r="AB394" s="13">
        <f t="shared" si="631"/>
        <v>1.9290600866748282E-2</v>
      </c>
      <c r="AC394" s="13">
        <f t="shared" si="632"/>
        <v>3.2897636465278152E-4</v>
      </c>
      <c r="AD394" s="13">
        <f t="shared" si="633"/>
        <v>5.5069715983469957E-4</v>
      </c>
      <c r="AE394" s="13">
        <f t="shared" si="634"/>
        <v>1.0715899014328335E-3</v>
      </c>
      <c r="AF394" s="13">
        <f t="shared" si="635"/>
        <v>1.0425920093700067E-3</v>
      </c>
      <c r="AG394" s="13">
        <f t="shared" si="636"/>
        <v>6.7625254558592585E-4</v>
      </c>
      <c r="AH394" s="13">
        <f t="shared" si="637"/>
        <v>4.4615640448972219E-2</v>
      </c>
      <c r="AI394" s="13">
        <f t="shared" si="638"/>
        <v>2.8937388395471383E-2</v>
      </c>
      <c r="AJ394" s="13">
        <f t="shared" si="639"/>
        <v>9.3842925790573496E-3</v>
      </c>
      <c r="AK394" s="13">
        <f t="shared" si="640"/>
        <v>2.028861900178312E-3</v>
      </c>
      <c r="AL394" s="13">
        <f t="shared" si="641"/>
        <v>1.6607821400616539E-5</v>
      </c>
      <c r="AM394" s="13">
        <f t="shared" si="642"/>
        <v>7.1435655487880781E-5</v>
      </c>
      <c r="AN394" s="13">
        <f t="shared" si="643"/>
        <v>1.3900512406133641E-4</v>
      </c>
      <c r="AO394" s="13">
        <f t="shared" si="644"/>
        <v>1.3524355857969013E-4</v>
      </c>
      <c r="AP394" s="13">
        <f t="shared" si="645"/>
        <v>8.7722522273002391E-5</v>
      </c>
      <c r="AQ394" s="13">
        <f t="shared" si="646"/>
        <v>4.2674348013789707E-5</v>
      </c>
      <c r="AR394" s="13">
        <f t="shared" si="647"/>
        <v>1.7363325340347756E-2</v>
      </c>
      <c r="AS394" s="13">
        <f t="shared" si="648"/>
        <v>1.1261729836316807E-2</v>
      </c>
      <c r="AT394" s="13">
        <f t="shared" si="649"/>
        <v>3.6521391041230136E-3</v>
      </c>
      <c r="AU394" s="13">
        <f t="shared" si="650"/>
        <v>7.89583851961576E-4</v>
      </c>
      <c r="AV394" s="13">
        <f t="shared" si="651"/>
        <v>1.2802962349681371E-4</v>
      </c>
      <c r="AW394" s="13">
        <f t="shared" si="652"/>
        <v>5.8223477705417671E-7</v>
      </c>
      <c r="AX394" s="13">
        <f t="shared" si="653"/>
        <v>7.7221100318775149E-6</v>
      </c>
      <c r="AY394" s="13">
        <f t="shared" si="654"/>
        <v>1.5026289822153747E-5</v>
      </c>
      <c r="AZ394" s="13">
        <f t="shared" si="655"/>
        <v>1.4619669033935281E-5</v>
      </c>
      <c r="BA394" s="13">
        <f t="shared" si="656"/>
        <v>9.48270110548469E-6</v>
      </c>
      <c r="BB394" s="13">
        <f t="shared" si="657"/>
        <v>4.6130466452712024E-6</v>
      </c>
      <c r="BC394" s="13">
        <f t="shared" si="658"/>
        <v>1.7952858886706587E-6</v>
      </c>
      <c r="BD394" s="13">
        <f t="shared" si="659"/>
        <v>5.6311543037539493E-3</v>
      </c>
      <c r="BE394" s="13">
        <f t="shared" si="660"/>
        <v>3.6523267975706502E-3</v>
      </c>
      <c r="BF394" s="13">
        <f t="shared" si="661"/>
        <v>1.1844366462627433E-3</v>
      </c>
      <c r="BG394" s="13">
        <f t="shared" si="662"/>
        <v>2.5607240658078915E-4</v>
      </c>
      <c r="BH394" s="13">
        <f t="shared" si="663"/>
        <v>4.1521687305298217E-5</v>
      </c>
      <c r="BI394" s="13">
        <f t="shared" si="664"/>
        <v>5.3861344600126988E-6</v>
      </c>
      <c r="BJ394" s="14">
        <f t="shared" si="665"/>
        <v>0.1150226079967791</v>
      </c>
      <c r="BK394" s="14">
        <f t="shared" si="666"/>
        <v>0.20321631170374496</v>
      </c>
      <c r="BL394" s="14">
        <f t="shared" si="667"/>
        <v>0.58613982360812722</v>
      </c>
      <c r="BM394" s="14">
        <f t="shared" si="668"/>
        <v>0.47625907586216565</v>
      </c>
      <c r="BN394" s="14">
        <f t="shared" si="669"/>
        <v>0.51981831791240518</v>
      </c>
    </row>
    <row r="395" spans="1:66" x14ac:dyDescent="0.25">
      <c r="A395" t="s">
        <v>350</v>
      </c>
      <c r="B395" t="s">
        <v>284</v>
      </c>
      <c r="C395" t="s">
        <v>279</v>
      </c>
      <c r="D395" t="s">
        <v>359</v>
      </c>
      <c r="E395" s="10">
        <f>VLOOKUP(A395,home!$A$2:$E$405,3,FALSE)</f>
        <v>1.4911000000000001</v>
      </c>
      <c r="F395" s="10">
        <f>VLOOKUP(B395,home!$B$2:$E$405,3,FALSE)</f>
        <v>1.7884</v>
      </c>
      <c r="G395" s="10">
        <f>VLOOKUP(C395,away!$B$2:$E$405,4,FALSE)</f>
        <v>1.2941</v>
      </c>
      <c r="H395" s="10">
        <f>VLOOKUP(A395,away!$A$2:$E$405,3,FALSE)</f>
        <v>1.4911000000000001</v>
      </c>
      <c r="I395" s="10">
        <f>VLOOKUP(C395,away!$B$2:$E$405,3,FALSE)</f>
        <v>0.92210000000000003</v>
      </c>
      <c r="J395" s="10">
        <f>VLOOKUP(B395,home!$B$2:$E$405,4,FALSE)</f>
        <v>1.0980000000000001</v>
      </c>
      <c r="K395" s="12">
        <f t="shared" si="614"/>
        <v>3.4509547808840004</v>
      </c>
      <c r="L395" s="12">
        <f t="shared" si="615"/>
        <v>1.5096877543800002</v>
      </c>
      <c r="M395" s="13">
        <f t="shared" si="616"/>
        <v>7.0084232264882073E-3</v>
      </c>
      <c r="N395" s="13">
        <f t="shared" si="617"/>
        <v>2.4185751639907955E-2</v>
      </c>
      <c r="O395" s="13">
        <f t="shared" si="618"/>
        <v>1.058053072254162E-2</v>
      </c>
      <c r="P395" s="13">
        <f t="shared" si="619"/>
        <v>3.651293308124505E-2</v>
      </c>
      <c r="Q395" s="13">
        <f t="shared" si="620"/>
        <v>4.1731967625506718E-2</v>
      </c>
      <c r="R395" s="13">
        <f t="shared" si="621"/>
        <v>7.9866488333312294E-3</v>
      </c>
      <c r="S395" s="13">
        <f t="shared" si="622"/>
        <v>4.7556855483437986E-2</v>
      </c>
      <c r="T395" s="13">
        <f t="shared" si="623"/>
        <v>6.3002240490410116E-2</v>
      </c>
      <c r="U395" s="13">
        <f t="shared" si="624"/>
        <v>2.7561563974626033E-2</v>
      </c>
      <c r="V395" s="13">
        <f t="shared" si="625"/>
        <v>2.7529417510352518E-2</v>
      </c>
      <c r="W395" s="13">
        <f t="shared" si="626"/>
        <v>4.8005044397646232E-2</v>
      </c>
      <c r="X395" s="13">
        <f t="shared" si="627"/>
        <v>7.2472627675594758E-2</v>
      </c>
      <c r="Y395" s="13">
        <f t="shared" si="628"/>
        <v>5.4705519264793251E-2</v>
      </c>
      <c r="Z395" s="13">
        <f t="shared" si="629"/>
        <v>4.0191153140711564E-3</v>
      </c>
      <c r="AA395" s="13">
        <f t="shared" si="630"/>
        <v>1.386978520801796E-2</v>
      </c>
      <c r="AB395" s="13">
        <f t="shared" si="631"/>
        <v>2.3932000786721891E-2</v>
      </c>
      <c r="AC395" s="13">
        <f t="shared" si="632"/>
        <v>8.9640328754877659E-3</v>
      </c>
      <c r="AD395" s="13">
        <f t="shared" si="633"/>
        <v>4.141580936765149E-2</v>
      </c>
      <c r="AE395" s="13">
        <f t="shared" si="634"/>
        <v>6.2524940240079971E-2</v>
      </c>
      <c r="AF395" s="13">
        <f t="shared" si="635"/>
        <v>4.7196568311895018E-2</v>
      </c>
      <c r="AG395" s="13">
        <f t="shared" si="636"/>
        <v>2.3750693743075684E-2</v>
      </c>
      <c r="AH395" s="13">
        <f t="shared" si="637"/>
        <v>1.5169022932735889E-3</v>
      </c>
      <c r="AI395" s="13">
        <f t="shared" si="638"/>
        <v>5.2347612211063963E-3</v>
      </c>
      <c r="AJ395" s="13">
        <f t="shared" si="639"/>
        <v>9.0324621313816467E-3</v>
      </c>
      <c r="AK395" s="13">
        <f t="shared" si="640"/>
        <v>1.0390206125148391E-2</v>
      </c>
      <c r="AL395" s="13">
        <f t="shared" si="641"/>
        <v>1.868055749166113E-3</v>
      </c>
      <c r="AM395" s="13">
        <f t="shared" si="642"/>
        <v>2.8584817068295458E-2</v>
      </c>
      <c r="AN395" s="13">
        <f t="shared" si="643"/>
        <v>4.3154148289198078E-2</v>
      </c>
      <c r="AO395" s="13">
        <f t="shared" si="644"/>
        <v>3.2574644611450487E-2</v>
      </c>
      <c r="AP395" s="13">
        <f t="shared" si="645"/>
        <v>1.639251402439575E-2</v>
      </c>
      <c r="AQ395" s="13">
        <f t="shared" si="646"/>
        <v>6.1868944215331722E-3</v>
      </c>
      <c r="AR395" s="13">
        <f t="shared" si="647"/>
        <v>4.5800976334921538E-4</v>
      </c>
      <c r="AS395" s="13">
        <f t="shared" si="648"/>
        <v>1.5805709825215245E-3</v>
      </c>
      <c r="AT395" s="13">
        <f t="shared" si="649"/>
        <v>2.7272394943295896E-3</v>
      </c>
      <c r="AU395" s="13">
        <f t="shared" si="650"/>
        <v>3.1371933905241195E-3</v>
      </c>
      <c r="AV395" s="13">
        <f t="shared" si="651"/>
        <v>2.7065781323967241E-3</v>
      </c>
      <c r="AW395" s="13">
        <f t="shared" si="652"/>
        <v>2.7034213116402264E-4</v>
      </c>
      <c r="AX395" s="13">
        <f t="shared" si="653"/>
        <v>1.6440818520421455E-2</v>
      </c>
      <c r="AY395" s="13">
        <f t="shared" si="654"/>
        <v>2.4820502392264191E-2</v>
      </c>
      <c r="AZ395" s="13">
        <f t="shared" si="655"/>
        <v>1.8735604259580374E-2</v>
      </c>
      <c r="BA395" s="13">
        <f t="shared" si="656"/>
        <v>9.4283041071994179E-3</v>
      </c>
      <c r="BB395" s="13">
        <f t="shared" si="657"/>
        <v>3.5584488138024071E-3</v>
      </c>
      <c r="BC395" s="13">
        <f t="shared" si="658"/>
        <v>1.0744293197571062E-3</v>
      </c>
      <c r="BD395" s="13">
        <f t="shared" si="659"/>
        <v>1.1524195518579864E-4</v>
      </c>
      <c r="BE395" s="13">
        <f t="shared" si="660"/>
        <v>3.9769477620685159E-4</v>
      </c>
      <c r="BF395" s="13">
        <f t="shared" si="661"/>
        <v>6.8621334464181376E-4</v>
      </c>
      <c r="BG395" s="13">
        <f t="shared" si="662"/>
        <v>7.8936374079935563E-4</v>
      </c>
      <c r="BH395" s="13">
        <f t="shared" si="663"/>
        <v>6.8101464379200373E-4</v>
      </c>
      <c r="BI395" s="13">
        <f t="shared" si="664"/>
        <v>4.7003014816920599E-4</v>
      </c>
      <c r="BJ395" s="14">
        <f t="shared" si="665"/>
        <v>0.67994228858445915</v>
      </c>
      <c r="BK395" s="14">
        <f t="shared" si="666"/>
        <v>0.15426022031844186</v>
      </c>
      <c r="BL395" s="14">
        <f t="shared" si="667"/>
        <v>0.12385401166806495</v>
      </c>
      <c r="BM395" s="14">
        <f t="shared" si="668"/>
        <v>0.80951922049491609</v>
      </c>
      <c r="BN395" s="14">
        <f t="shared" si="669"/>
        <v>0.12800625512902078</v>
      </c>
    </row>
    <row r="396" spans="1:66" x14ac:dyDescent="0.25">
      <c r="A396" t="s">
        <v>350</v>
      </c>
      <c r="B396" t="s">
        <v>283</v>
      </c>
      <c r="C396" t="s">
        <v>281</v>
      </c>
      <c r="D396" t="s">
        <v>359</v>
      </c>
      <c r="E396" s="10">
        <f>VLOOKUP(A396,home!$A$2:$E$405,3,FALSE)</f>
        <v>1.4911000000000001</v>
      </c>
      <c r="F396" s="10">
        <f>VLOOKUP(B396,home!$B$2:$E$405,3,FALSE)</f>
        <v>0.57479999999999998</v>
      </c>
      <c r="G396" s="10">
        <f>VLOOKUP(C396,away!$B$2:$E$405,4,FALSE)</f>
        <v>0.40339999999999998</v>
      </c>
      <c r="H396" s="10">
        <f>VLOOKUP(A396,away!$A$2:$E$405,3,FALSE)</f>
        <v>1.4911000000000001</v>
      </c>
      <c r="I396" s="10">
        <f>VLOOKUP(C396,away!$B$2:$E$405,3,FALSE)</f>
        <v>0.38319999999999999</v>
      </c>
      <c r="J396" s="10">
        <f>VLOOKUP(B396,home!$B$2:$E$405,4,FALSE)</f>
        <v>0.67230000000000001</v>
      </c>
      <c r="K396" s="12">
        <f t="shared" si="614"/>
        <v>0.345747798552</v>
      </c>
      <c r="L396" s="12">
        <f t="shared" si="615"/>
        <v>0.38414517429599998</v>
      </c>
      <c r="M396" s="13">
        <f t="shared" si="616"/>
        <v>0.48196057019712174</v>
      </c>
      <c r="N396" s="13">
        <f t="shared" si="617"/>
        <v>0.16663680613452148</v>
      </c>
      <c r="O396" s="13">
        <f t="shared" si="618"/>
        <v>0.18514282724217285</v>
      </c>
      <c r="P396" s="13">
        <f t="shared" si="619"/>
        <v>6.4012724936674509E-2</v>
      </c>
      <c r="Q396" s="13">
        <f t="shared" si="620"/>
        <v>2.8807154439373601E-2</v>
      </c>
      <c r="R396" s="13">
        <f t="shared" si="621"/>
        <v>3.5560861820299348E-2</v>
      </c>
      <c r="S396" s="13">
        <f t="shared" si="622"/>
        <v>2.1255000964821779E-3</v>
      </c>
      <c r="T396" s="13">
        <f t="shared" si="623"/>
        <v>1.1066129363084961E-2</v>
      </c>
      <c r="U396" s="13">
        <f t="shared" si="624"/>
        <v>1.2295089688980366E-2</v>
      </c>
      <c r="V396" s="13">
        <f t="shared" si="625"/>
        <v>3.1367031856140054E-5</v>
      </c>
      <c r="W396" s="13">
        <f t="shared" si="626"/>
        <v>3.320003409986966E-3</v>
      </c>
      <c r="X396" s="13">
        <f t="shared" si="627"/>
        <v>1.2753632885927572E-3</v>
      </c>
      <c r="Y396" s="13">
        <f t="shared" si="628"/>
        <v>2.4496232639359221E-4</v>
      </c>
      <c r="Z396" s="13">
        <f t="shared" si="629"/>
        <v>4.5535111540249565E-3</v>
      </c>
      <c r="AA396" s="13">
        <f t="shared" si="630"/>
        <v>1.5743664571861058E-3</v>
      </c>
      <c r="AB396" s="13">
        <f t="shared" si="631"/>
        <v>2.7216686834310376E-4</v>
      </c>
      <c r="AC396" s="13">
        <f t="shared" si="632"/>
        <v>2.603803747713445E-7</v>
      </c>
      <c r="AD396" s="13">
        <f t="shared" si="633"/>
        <v>2.8697096754703159E-4</v>
      </c>
      <c r="AE396" s="13">
        <f t="shared" si="634"/>
        <v>1.1023851234624618E-4</v>
      </c>
      <c r="AF396" s="13">
        <f t="shared" si="635"/>
        <v>2.1173796269690245E-5</v>
      </c>
      <c r="AG396" s="13">
        <f t="shared" si="636"/>
        <v>2.7112705528427187E-6</v>
      </c>
      <c r="AH396" s="13">
        <f t="shared" si="637"/>
        <v>4.3730233398042414E-4</v>
      </c>
      <c r="AI396" s="13">
        <f t="shared" si="638"/>
        <v>1.511963192753831E-4</v>
      </c>
      <c r="AJ396" s="13">
        <f t="shared" si="639"/>
        <v>2.6137897269314509E-5</v>
      </c>
      <c r="AK396" s="13">
        <f t="shared" si="640"/>
        <v>3.0123734798812749E-6</v>
      </c>
      <c r="AL396" s="13">
        <f t="shared" si="641"/>
        <v>1.3833212374472246E-9</v>
      </c>
      <c r="AM396" s="13">
        <f t="shared" si="642"/>
        <v>1.9843916055544726E-5</v>
      </c>
      <c r="AN396" s="13">
        <f t="shared" si="643"/>
        <v>7.6229445918724202E-6</v>
      </c>
      <c r="AO396" s="13">
        <f t="shared" si="644"/>
        <v>1.4641586894467907E-6</v>
      </c>
      <c r="AP396" s="13">
        <f t="shared" si="645"/>
        <v>1.8748316498484685E-7</v>
      </c>
      <c r="AQ396" s="13">
        <f t="shared" si="646"/>
        <v>1.8005188272667422E-8</v>
      </c>
      <c r="AR396" s="13">
        <f t="shared" si="647"/>
        <v>3.359751626139153E-5</v>
      </c>
      <c r="AS396" s="13">
        <f t="shared" si="648"/>
        <v>1.1616267284191142E-5</v>
      </c>
      <c r="AT396" s="13">
        <f t="shared" si="649"/>
        <v>2.008149420450353E-6</v>
      </c>
      <c r="AU396" s="13">
        <f t="shared" si="650"/>
        <v>2.3143774709472811E-7</v>
      </c>
      <c r="AV396" s="13">
        <f t="shared" si="651"/>
        <v>2.000477288995919E-8</v>
      </c>
      <c r="AW396" s="13">
        <f t="shared" si="652"/>
        <v>5.1035849626749204E-12</v>
      </c>
      <c r="AX396" s="13">
        <f t="shared" si="653"/>
        <v>1.1434983818092122E-6</v>
      </c>
      <c r="AY396" s="13">
        <f t="shared" si="654"/>
        <v>4.3926938518729374E-7</v>
      </c>
      <c r="AZ396" s="13">
        <f t="shared" si="655"/>
        <v>8.4371607267834849E-8</v>
      </c>
      <c r="BA396" s="13">
        <f t="shared" si="656"/>
        <v>1.0803648593178697E-8</v>
      </c>
      <c r="BB396" s="13">
        <f t="shared" si="657"/>
        <v>1.0375423679648409E-9</v>
      </c>
      <c r="BC396" s="13">
        <f t="shared" si="658"/>
        <v>7.9713378756267685E-11</v>
      </c>
      <c r="BD396" s="13">
        <f t="shared" si="659"/>
        <v>2.1510539566908243E-6</v>
      </c>
      <c r="BE396" s="13">
        <f t="shared" si="660"/>
        <v>7.4372217009242159E-7</v>
      </c>
      <c r="BF396" s="13">
        <f t="shared" si="661"/>
        <v>1.2857015152188541E-7</v>
      </c>
      <c r="BG396" s="13">
        <f t="shared" si="662"/>
        <v>1.4817615616062986E-8</v>
      </c>
      <c r="BH396" s="13">
        <f t="shared" si="663"/>
        <v>1.2807894947608784E-9</v>
      </c>
      <c r="BI396" s="13">
        <f t="shared" si="664"/>
        <v>8.8566029644420432E-11</v>
      </c>
      <c r="BJ396" s="14">
        <f t="shared" si="665"/>
        <v>0.21180232907663793</v>
      </c>
      <c r="BK396" s="14">
        <f t="shared" si="666"/>
        <v>0.54813086329521576</v>
      </c>
      <c r="BL396" s="14">
        <f t="shared" si="667"/>
        <v>0.23551347390972227</v>
      </c>
      <c r="BM396" s="14">
        <f t="shared" si="668"/>
        <v>3.7878793401155735E-2</v>
      </c>
      <c r="BN396" s="14">
        <f t="shared" si="669"/>
        <v>0.96212094477016374</v>
      </c>
    </row>
    <row r="397" spans="1:66" x14ac:dyDescent="0.25">
      <c r="A397" t="s">
        <v>291</v>
      </c>
      <c r="B397" t="s">
        <v>314</v>
      </c>
      <c r="C397" t="s">
        <v>318</v>
      </c>
      <c r="D397" t="s">
        <v>359</v>
      </c>
      <c r="E397" s="10">
        <f>VLOOKUP(A397,home!$A$2:$E$405,3,FALSE)</f>
        <v>1.5840000000000001</v>
      </c>
      <c r="F397" s="10">
        <f>VLOOKUP(B397,home!$B$2:$E$405,3,FALSE)</f>
        <v>0.94699999999999995</v>
      </c>
      <c r="G397" s="10">
        <f>VLOOKUP(C397,away!$B$2:$E$405,4,FALSE)</f>
        <v>1.1531</v>
      </c>
      <c r="H397" s="10">
        <f>VLOOKUP(A397,away!$A$2:$E$405,3,FALSE)</f>
        <v>1.5840000000000001</v>
      </c>
      <c r="I397" s="10">
        <f>VLOOKUP(C397,away!$B$2:$E$405,3,FALSE)</f>
        <v>0.63129999999999997</v>
      </c>
      <c r="J397" s="10">
        <f>VLOOKUP(B397,home!$B$2:$E$405,4,FALSE)</f>
        <v>1.4991000000000001</v>
      </c>
      <c r="K397" s="12">
        <f t="shared" si="614"/>
        <v>1.7297053488</v>
      </c>
      <c r="L397" s="12">
        <f t="shared" si="615"/>
        <v>1.4990688187200001</v>
      </c>
      <c r="M397" s="13">
        <f t="shared" si="616"/>
        <v>3.9606019388228858E-2</v>
      </c>
      <c r="N397" s="13">
        <f t="shared" si="617"/>
        <v>6.8506743580495966E-2</v>
      </c>
      <c r="O397" s="13">
        <f t="shared" si="618"/>
        <v>5.9372148698513656E-2</v>
      </c>
      <c r="P397" s="13">
        <f t="shared" si="619"/>
        <v>0.10269632317356803</v>
      </c>
      <c r="Q397" s="13">
        <f t="shared" si="620"/>
        <v>5.9248240400026977E-2</v>
      </c>
      <c r="R397" s="13">
        <f t="shared" si="621"/>
        <v>4.4501468407174539E-2</v>
      </c>
      <c r="S397" s="13">
        <f t="shared" si="622"/>
        <v>6.6571539858562651E-2</v>
      </c>
      <c r="T397" s="13">
        <f t="shared" si="623"/>
        <v>8.8817189747707026E-2</v>
      </c>
      <c r="U397" s="13">
        <f t="shared" si="624"/>
        <v>7.6974427933344011E-2</v>
      </c>
      <c r="V397" s="13">
        <f t="shared" si="625"/>
        <v>1.9179610902806087E-2</v>
      </c>
      <c r="W397" s="13">
        <f t="shared" si="626"/>
        <v>3.416066610897163E-2</v>
      </c>
      <c r="X397" s="13">
        <f t="shared" si="627"/>
        <v>5.1209189390664434E-2</v>
      </c>
      <c r="Y397" s="13">
        <f t="shared" si="628"/>
        <v>3.8383049523736057E-2</v>
      </c>
      <c r="Z397" s="13">
        <f t="shared" si="629"/>
        <v>2.2236921225482841E-2</v>
      </c>
      <c r="AA397" s="13">
        <f t="shared" si="630"/>
        <v>3.8463321584561914E-2</v>
      </c>
      <c r="AB397" s="13">
        <f t="shared" si="631"/>
        <v>3.326510653871563E-2</v>
      </c>
      <c r="AC397" s="13">
        <f t="shared" si="632"/>
        <v>3.1082325837749796E-3</v>
      </c>
      <c r="AD397" s="13">
        <f t="shared" si="633"/>
        <v>1.4771971721814789E-2</v>
      </c>
      <c r="AE397" s="13">
        <f t="shared" si="634"/>
        <v>2.2144202199186138E-2</v>
      </c>
      <c r="AF397" s="13">
        <f t="shared" si="635"/>
        <v>1.6597841516115399E-2</v>
      </c>
      <c r="AG397" s="13">
        <f t="shared" si="636"/>
        <v>8.2937688916216272E-3</v>
      </c>
      <c r="AH397" s="13">
        <f t="shared" si="637"/>
        <v>8.333668808363566E-3</v>
      </c>
      <c r="AI397" s="13">
        <f t="shared" si="638"/>
        <v>1.4414791512954181E-2</v>
      </c>
      <c r="AJ397" s="13">
        <f t="shared" si="639"/>
        <v>1.2466670990896848E-2</v>
      </c>
      <c r="AK397" s="13">
        <f t="shared" si="640"/>
        <v>7.1878891648946893E-3</v>
      </c>
      <c r="AL397" s="13">
        <f t="shared" si="641"/>
        <v>3.2237933814357404E-4</v>
      </c>
      <c r="AM397" s="13">
        <f t="shared" si="642"/>
        <v>5.1102316999090732E-3</v>
      </c>
      <c r="AN397" s="13">
        <f t="shared" si="643"/>
        <v>7.6605889977681921E-3</v>
      </c>
      <c r="AO397" s="13">
        <f t="shared" si="644"/>
        <v>5.7418750497918976E-3</v>
      </c>
      <c r="AP397" s="13">
        <f t="shared" si="645"/>
        <v>2.869155282709793E-3</v>
      </c>
      <c r="AQ397" s="13">
        <f t="shared" si="646"/>
        <v>1.0752653050940045E-3</v>
      </c>
      <c r="AR397" s="13">
        <f t="shared" si="647"/>
        <v>2.4985486112314567E-3</v>
      </c>
      <c r="AS397" s="13">
        <f t="shared" si="648"/>
        <v>4.3217528970838619E-3</v>
      </c>
      <c r="AT397" s="13">
        <f t="shared" si="649"/>
        <v>3.7376795511389273E-3</v>
      </c>
      <c r="AU397" s="13">
        <f t="shared" si="650"/>
        <v>2.1550281039017945E-3</v>
      </c>
      <c r="AV397" s="13">
        <f t="shared" si="651"/>
        <v>9.3189090953331476E-4</v>
      </c>
      <c r="AW397" s="13">
        <f t="shared" si="652"/>
        <v>2.3219795883625696E-5</v>
      </c>
      <c r="AX397" s="13">
        <f t="shared" si="653"/>
        <v>1.4731991841566746E-3</v>
      </c>
      <c r="AY397" s="13">
        <f t="shared" si="654"/>
        <v>2.2084269607330139E-3</v>
      </c>
      <c r="AZ397" s="13">
        <f t="shared" si="655"/>
        <v>1.6552919976277199E-3</v>
      </c>
      <c r="BA397" s="13">
        <f t="shared" si="656"/>
        <v>8.2713220650681822E-4</v>
      </c>
      <c r="BB397" s="13">
        <f t="shared" si="657"/>
        <v>3.0998202493336081E-4</v>
      </c>
      <c r="BC397" s="13">
        <f t="shared" si="658"/>
        <v>9.2936877588257387E-5</v>
      </c>
      <c r="BD397" s="13">
        <f t="shared" si="659"/>
        <v>6.2424938585887242E-4</v>
      </c>
      <c r="BE397" s="13">
        <f t="shared" si="660"/>
        <v>1.0797675017052066E-3</v>
      </c>
      <c r="BF397" s="13">
        <f t="shared" si="661"/>
        <v>9.3383981157995483E-4</v>
      </c>
      <c r="BG397" s="13">
        <f t="shared" si="662"/>
        <v>5.3842257233741042E-4</v>
      </c>
      <c r="BH397" s="13">
        <f t="shared" si="663"/>
        <v>2.3282810082166864E-4</v>
      </c>
      <c r="BI397" s="13">
        <f t="shared" si="664"/>
        <v>8.0544802268437129E-5</v>
      </c>
      <c r="BJ397" s="14">
        <f t="shared" si="665"/>
        <v>0.43115694866715881</v>
      </c>
      <c r="BK397" s="14">
        <f t="shared" si="666"/>
        <v>0.2336925322058172</v>
      </c>
      <c r="BL397" s="14">
        <f t="shared" si="667"/>
        <v>0.31211404588687985</v>
      </c>
      <c r="BM397" s="14">
        <f t="shared" si="668"/>
        <v>0.62308429717248126</v>
      </c>
      <c r="BN397" s="14">
        <f t="shared" si="669"/>
        <v>0.373930943648008</v>
      </c>
    </row>
    <row r="398" spans="1:66" x14ac:dyDescent="0.25">
      <c r="A398" t="s">
        <v>291</v>
      </c>
      <c r="B398" t="s">
        <v>305</v>
      </c>
      <c r="C398" t="s">
        <v>304</v>
      </c>
      <c r="D398" t="s">
        <v>359</v>
      </c>
      <c r="E398" s="10">
        <f>VLOOKUP(A398,home!$A$2:$E$405,3,FALSE)</f>
        <v>1.5840000000000001</v>
      </c>
      <c r="F398" s="10">
        <f>VLOOKUP(B398,home!$B$2:$E$405,3,FALSE)</f>
        <v>0.84179999999999999</v>
      </c>
      <c r="G398" s="10">
        <f>VLOOKUP(C398,away!$B$2:$E$405,4,FALSE)</f>
        <v>0.92249999999999999</v>
      </c>
      <c r="H398" s="10">
        <f>VLOOKUP(A398,away!$A$2:$E$405,3,FALSE)</f>
        <v>1.5840000000000001</v>
      </c>
      <c r="I398" s="10">
        <f>VLOOKUP(C398,away!$B$2:$E$405,3,FALSE)</f>
        <v>1.1364000000000001</v>
      </c>
      <c r="J398" s="10">
        <f>VLOOKUP(B398,home!$B$2:$E$405,4,FALSE)</f>
        <v>0.61499999999999999</v>
      </c>
      <c r="K398" s="12">
        <f t="shared" si="614"/>
        <v>1.2300718319999999</v>
      </c>
      <c r="L398" s="12">
        <f t="shared" si="615"/>
        <v>1.107035424</v>
      </c>
      <c r="M398" s="13">
        <f t="shared" si="616"/>
        <v>9.6606692850213574E-2</v>
      </c>
      <c r="N398" s="13">
        <f t="shared" si="617"/>
        <v>0.11883317165772349</v>
      </c>
      <c r="O398" s="13">
        <f t="shared" si="618"/>
        <v>0.10694703118067396</v>
      </c>
      <c r="P398" s="13">
        <f t="shared" si="619"/>
        <v>0.1315525305713727</v>
      </c>
      <c r="Q398" s="13">
        <f t="shared" si="620"/>
        <v>7.3086668581693229E-2</v>
      </c>
      <c r="R398" s="13">
        <f t="shared" si="621"/>
        <v>5.9197076004319317E-2</v>
      </c>
      <c r="S398" s="13">
        <f t="shared" si="622"/>
        <v>4.4784858556758116E-2</v>
      </c>
      <c r="T398" s="13">
        <f t="shared" si="623"/>
        <v>8.0909531142082242E-2</v>
      </c>
      <c r="U398" s="13">
        <f t="shared" si="624"/>
        <v>7.2816655729676286E-2</v>
      </c>
      <c r="V398" s="13">
        <f t="shared" si="625"/>
        <v>6.776113769027081E-3</v>
      </c>
      <c r="W398" s="13">
        <f t="shared" si="626"/>
        <v>2.9967284105686724E-2</v>
      </c>
      <c r="X398" s="13">
        <f t="shared" si="627"/>
        <v>3.3174845066067361E-2</v>
      </c>
      <c r="Y398" s="13">
        <f t="shared" si="628"/>
        <v>1.8362864336924099E-2</v>
      </c>
      <c r="Z398" s="13">
        <f t="shared" si="629"/>
        <v>2.1844420044667284E-2</v>
      </c>
      <c r="AA398" s="13">
        <f t="shared" si="630"/>
        <v>2.6870205783321399E-2</v>
      </c>
      <c r="AB398" s="13">
        <f t="shared" si="631"/>
        <v>1.6526141627053577E-2</v>
      </c>
      <c r="AC398" s="13">
        <f t="shared" si="632"/>
        <v>5.7670364719007684E-4</v>
      </c>
      <c r="AD398" s="13">
        <f t="shared" si="633"/>
        <v>9.2154780149866378E-3</v>
      </c>
      <c r="AE398" s="13">
        <f t="shared" si="634"/>
        <v>1.0201860611683411E-2</v>
      </c>
      <c r="AF398" s="13">
        <f t="shared" si="635"/>
        <v>5.6469105439219238E-3</v>
      </c>
      <c r="AG398" s="13">
        <f t="shared" si="636"/>
        <v>2.0837766694268918E-3</v>
      </c>
      <c r="AH398" s="13">
        <f t="shared" si="637"/>
        <v>6.0456367015455864E-3</v>
      </c>
      <c r="AI398" s="13">
        <f t="shared" si="638"/>
        <v>7.4365674130766161E-3</v>
      </c>
      <c r="AJ398" s="13">
        <f t="shared" si="639"/>
        <v>4.5737560507973282E-3</v>
      </c>
      <c r="AK398" s="13">
        <f t="shared" si="640"/>
        <v>1.8753494948417835E-3</v>
      </c>
      <c r="AL398" s="13">
        <f t="shared" si="641"/>
        <v>3.1412657628276105E-5</v>
      </c>
      <c r="AM398" s="13">
        <f t="shared" si="642"/>
        <v>2.2671399849300668E-3</v>
      </c>
      <c r="AN398" s="13">
        <f t="shared" si="643"/>
        <v>2.5098042744844101E-3</v>
      </c>
      <c r="AO398" s="13">
        <f t="shared" si="644"/>
        <v>1.389221119580431E-3</v>
      </c>
      <c r="AP398" s="13">
        <f t="shared" si="645"/>
        <v>5.1263899704815893E-4</v>
      </c>
      <c r="AQ398" s="13">
        <f t="shared" si="646"/>
        <v>1.4187738236403586E-4</v>
      </c>
      <c r="AR398" s="13">
        <f t="shared" si="647"/>
        <v>1.3385467978490955E-3</v>
      </c>
      <c r="AS398" s="13">
        <f t="shared" si="648"/>
        <v>1.6465087118479704E-3</v>
      </c>
      <c r="AT398" s="13">
        <f t="shared" si="649"/>
        <v>1.0126619937933967E-3</v>
      </c>
      <c r="AU398" s="13">
        <f t="shared" si="650"/>
        <v>4.1521566463407182E-4</v>
      </c>
      <c r="AV398" s="13">
        <f t="shared" si="651"/>
        <v>1.2768627331788258E-4</v>
      </c>
      <c r="AW398" s="13">
        <f t="shared" si="652"/>
        <v>1.188212650079784E-6</v>
      </c>
      <c r="AX398" s="13">
        <f t="shared" si="653"/>
        <v>4.6479083911056291E-4</v>
      </c>
      <c r="AY398" s="13">
        <f t="shared" si="654"/>
        <v>5.1453992364607786E-4</v>
      </c>
      <c r="AZ398" s="13">
        <f t="shared" si="655"/>
        <v>2.8480696126923172E-4</v>
      </c>
      <c r="BA398" s="13">
        <f t="shared" si="656"/>
        <v>1.0509713170894516E-4</v>
      </c>
      <c r="BB398" s="13">
        <f t="shared" si="657"/>
        <v>2.9086561940648991E-5</v>
      </c>
      <c r="BC398" s="13">
        <f t="shared" si="658"/>
        <v>6.4399708861337217E-6</v>
      </c>
      <c r="BD398" s="13">
        <f t="shared" si="659"/>
        <v>2.4696978698345278E-4</v>
      </c>
      <c r="BE398" s="13">
        <f t="shared" si="660"/>
        <v>3.0379057832338545E-4</v>
      </c>
      <c r="BF398" s="13">
        <f t="shared" si="661"/>
        <v>1.8684211661129316E-4</v>
      </c>
      <c r="BG398" s="13">
        <f t="shared" si="662"/>
        <v>7.6609741558270286E-5</v>
      </c>
      <c r="BH398" s="13">
        <f t="shared" si="663"/>
        <v>2.355887128690702E-5</v>
      </c>
      <c r="BI398" s="13">
        <f t="shared" si="664"/>
        <v>5.7958207927475816E-6</v>
      </c>
      <c r="BJ398" s="14">
        <f t="shared" si="665"/>
        <v>0.38970783387716473</v>
      </c>
      <c r="BK398" s="14">
        <f t="shared" si="666"/>
        <v>0.28084285197583597</v>
      </c>
      <c r="BL398" s="14">
        <f t="shared" si="667"/>
        <v>0.30767260634230437</v>
      </c>
      <c r="BM398" s="14">
        <f t="shared" si="668"/>
        <v>0.4133311896829801</v>
      </c>
      <c r="BN398" s="14">
        <f t="shared" si="669"/>
        <v>0.58622317084599629</v>
      </c>
    </row>
    <row r="399" spans="1:66" x14ac:dyDescent="0.25">
      <c r="A399" t="s">
        <v>339</v>
      </c>
      <c r="B399" t="s">
        <v>91</v>
      </c>
      <c r="C399" t="s">
        <v>84</v>
      </c>
      <c r="D399" t="s">
        <v>360</v>
      </c>
      <c r="E399" s="10">
        <f>VLOOKUP(A399,home!$A$2:$E$405,3,FALSE)</f>
        <v>1.3068</v>
      </c>
      <c r="F399" s="10">
        <f>VLOOKUP(B399,home!$B$2:$E$405,3,FALSE)</f>
        <v>1.5305</v>
      </c>
      <c r="G399" s="10">
        <f>VLOOKUP(C399,away!$B$2:$E$405,4,FALSE)</f>
        <v>0.62549999999999994</v>
      </c>
      <c r="H399" s="10">
        <f>VLOOKUP(A399,away!$A$2:$E$405,3,FALSE)</f>
        <v>1.3068</v>
      </c>
      <c r="I399" s="10">
        <f>VLOOKUP(C399,away!$B$2:$E$405,3,FALSE)</f>
        <v>0.9839</v>
      </c>
      <c r="J399" s="10">
        <f>VLOOKUP(B399,home!$B$2:$E$405,4,FALSE)</f>
        <v>1.0007999999999999</v>
      </c>
      <c r="K399" s="12">
        <f t="shared" si="614"/>
        <v>1.2510359036999998</v>
      </c>
      <c r="L399" s="12">
        <f t="shared" si="615"/>
        <v>1.2867891284159998</v>
      </c>
      <c r="M399" s="13">
        <f t="shared" si="616"/>
        <v>7.9038118350830439E-2</v>
      </c>
      <c r="N399" s="13">
        <f t="shared" si="617"/>
        <v>9.8879523817778703E-2</v>
      </c>
      <c r="O399" s="13">
        <f t="shared" si="618"/>
        <v>0.10170539142430574</v>
      </c>
      <c r="P399" s="13">
        <f t="shared" si="619"/>
        <v>0.12723709627166854</v>
      </c>
      <c r="Q399" s="13">
        <f t="shared" si="620"/>
        <v>6.1850917218400227E-2</v>
      </c>
      <c r="R399" s="13">
        <f t="shared" si="621"/>
        <v>6.543669599304526E-2</v>
      </c>
      <c r="S399" s="13">
        <f t="shared" si="622"/>
        <v>5.1207186498879238E-2</v>
      </c>
      <c r="T399" s="13">
        <f t="shared" si="623"/>
        <v>7.958908785919537E-2</v>
      </c>
      <c r="U399" s="13">
        <f t="shared" si="624"/>
        <v>8.1863656106801533E-2</v>
      </c>
      <c r="V399" s="13">
        <f t="shared" si="625"/>
        <v>9.1593691391604736E-3</v>
      </c>
      <c r="W399" s="13">
        <f t="shared" si="626"/>
        <v>2.5792572705665078E-2</v>
      </c>
      <c r="X399" s="13">
        <f t="shared" si="627"/>
        <v>3.3189602151529073E-2</v>
      </c>
      <c r="Y399" s="13">
        <f t="shared" si="628"/>
        <v>2.1354009612519948E-2</v>
      </c>
      <c r="Z399" s="13">
        <f t="shared" si="629"/>
        <v>2.8067743001104484E-2</v>
      </c>
      <c r="AA399" s="13">
        <f t="shared" si="630"/>
        <v>3.5113754230206087E-2</v>
      </c>
      <c r="AB399" s="13">
        <f t="shared" si="631"/>
        <v>2.1964283627842786E-2</v>
      </c>
      <c r="AC399" s="13">
        <f t="shared" si="632"/>
        <v>9.2155813332857599E-4</v>
      </c>
      <c r="AD399" s="13">
        <f t="shared" si="633"/>
        <v>8.0668586258949068E-3</v>
      </c>
      <c r="AE399" s="13">
        <f t="shared" si="634"/>
        <v>1.0380345980270395E-2</v>
      </c>
      <c r="AF399" s="13">
        <f t="shared" si="635"/>
        <v>6.6786581783043371E-3</v>
      </c>
      <c r="AG399" s="13">
        <f t="shared" si="636"/>
        <v>2.8646749120828752E-3</v>
      </c>
      <c r="AH399" s="13">
        <f t="shared" si="637"/>
        <v>9.0293166382488781E-3</v>
      </c>
      <c r="AI399" s="13">
        <f t="shared" si="638"/>
        <v>1.129599930032513E-2</v>
      </c>
      <c r="AJ399" s="13">
        <f t="shared" si="639"/>
        <v>7.0658503464384086E-3</v>
      </c>
      <c r="AK399" s="13">
        <f t="shared" si="640"/>
        <v>2.9465441578551783E-3</v>
      </c>
      <c r="AL399" s="13">
        <f t="shared" si="641"/>
        <v>5.9341686455538042E-5</v>
      </c>
      <c r="AM399" s="13">
        <f t="shared" si="642"/>
        <v>2.018385954213314E-3</v>
      </c>
      <c r="AN399" s="13">
        <f t="shared" si="643"/>
        <v>2.5972371028292461E-3</v>
      </c>
      <c r="AO399" s="13">
        <f t="shared" si="644"/>
        <v>1.6710482339196715E-3</v>
      </c>
      <c r="AP399" s="13">
        <f t="shared" si="645"/>
        <v>7.1676223348886325E-4</v>
      </c>
      <c r="AQ399" s="13">
        <f t="shared" si="646"/>
        <v>2.305804624281599E-4</v>
      </c>
      <c r="AR399" s="13">
        <f t="shared" si="647"/>
        <v>2.3237652974248731E-3</v>
      </c>
      <c r="AS399" s="13">
        <f t="shared" si="648"/>
        <v>2.9071138188506247E-3</v>
      </c>
      <c r="AT399" s="13">
        <f t="shared" si="649"/>
        <v>1.8184518817622747E-3</v>
      </c>
      <c r="AU399" s="13">
        <f t="shared" si="650"/>
        <v>7.5831619774514457E-4</v>
      </c>
      <c r="AV399" s="13">
        <f t="shared" si="651"/>
        <v>2.371701974341109E-4</v>
      </c>
      <c r="AW399" s="13">
        <f t="shared" si="652"/>
        <v>2.6535943914751473E-6</v>
      </c>
      <c r="AX399" s="13">
        <f t="shared" si="653"/>
        <v>4.2084554937410679E-4</v>
      </c>
      <c r="AY399" s="13">
        <f t="shared" si="654"/>
        <v>5.415394776768595E-4</v>
      </c>
      <c r="AZ399" s="13">
        <f t="shared" si="655"/>
        <v>3.4842355624133098E-4</v>
      </c>
      <c r="BA399" s="13">
        <f t="shared" si="656"/>
        <v>1.4944921475179511E-4</v>
      </c>
      <c r="BB399" s="13">
        <f t="shared" si="657"/>
        <v>4.8077406198229506E-5</v>
      </c>
      <c r="BC399" s="13">
        <f t="shared" si="658"/>
        <v>1.2373096723664351E-5</v>
      </c>
      <c r="BD399" s="13">
        <f t="shared" si="659"/>
        <v>4.9836598695278216E-4</v>
      </c>
      <c r="BE399" s="13">
        <f t="shared" si="660"/>
        <v>6.2347374286081619E-4</v>
      </c>
      <c r="BF399" s="13">
        <f t="shared" si="661"/>
        <v>3.8999401866655133E-4</v>
      </c>
      <c r="BG399" s="13">
        <f t="shared" si="662"/>
        <v>1.6263217319336794E-4</v>
      </c>
      <c r="BH399" s="13">
        <f t="shared" si="663"/>
        <v>5.086467194041493E-5</v>
      </c>
      <c r="BI399" s="13">
        <f t="shared" si="664"/>
        <v>1.2726706165476198E-5</v>
      </c>
      <c r="BJ399" s="14">
        <f t="shared" si="665"/>
        <v>0.35740097334948606</v>
      </c>
      <c r="BK399" s="14">
        <f t="shared" si="666"/>
        <v>0.26816420955799969</v>
      </c>
      <c r="BL399" s="14">
        <f t="shared" si="667"/>
        <v>0.34620436651806547</v>
      </c>
      <c r="BM399" s="14">
        <f t="shared" si="668"/>
        <v>0.46515066346734141</v>
      </c>
      <c r="BN399" s="14">
        <f t="shared" si="669"/>
        <v>0.53414774307602897</v>
      </c>
    </row>
    <row r="400" spans="1:66" x14ac:dyDescent="0.25">
      <c r="A400" t="s">
        <v>339</v>
      </c>
      <c r="B400" t="s">
        <v>87</v>
      </c>
      <c r="C400" t="s">
        <v>77</v>
      </c>
      <c r="D400" t="s">
        <v>360</v>
      </c>
      <c r="E400" s="10">
        <f>VLOOKUP(A400,home!$A$2:$E$405,3,FALSE)</f>
        <v>1.3068</v>
      </c>
      <c r="F400" s="10">
        <f>VLOOKUP(B400,home!$B$2:$E$405,3,FALSE)</f>
        <v>0.87450000000000006</v>
      </c>
      <c r="G400" s="10">
        <f>VLOOKUP(C400,away!$B$2:$E$405,4,FALSE)</f>
        <v>1.6053999999999999</v>
      </c>
      <c r="H400" s="10">
        <f>VLOOKUP(A400,away!$A$2:$E$405,3,FALSE)</f>
        <v>1.3068</v>
      </c>
      <c r="I400" s="10">
        <f>VLOOKUP(C400,away!$B$2:$E$405,3,FALSE)</f>
        <v>0.3826</v>
      </c>
      <c r="J400" s="10">
        <f>VLOOKUP(B400,home!$B$2:$E$405,4,FALSE)</f>
        <v>0.50039999999999996</v>
      </c>
      <c r="K400" s="12">
        <f t="shared" si="614"/>
        <v>1.83464566164</v>
      </c>
      <c r="L400" s="12">
        <f t="shared" si="615"/>
        <v>0.25019083267199999</v>
      </c>
      <c r="M400" s="13">
        <f t="shared" si="616"/>
        <v>0.12432744674869607</v>
      </c>
      <c r="N400" s="13">
        <f t="shared" si="617"/>
        <v>0.22809681080027339</v>
      </c>
      <c r="O400" s="13">
        <f t="shared" si="618"/>
        <v>3.1105587426040006E-2</v>
      </c>
      <c r="P400" s="13">
        <f t="shared" si="619"/>
        <v>5.7067731023948035E-2</v>
      </c>
      <c r="Q400" s="13">
        <f t="shared" si="620"/>
        <v>0.20923841218432074</v>
      </c>
      <c r="R400" s="13">
        <f t="shared" si="621"/>
        <v>3.8911664094363205E-3</v>
      </c>
      <c r="S400" s="13">
        <f t="shared" si="622"/>
        <v>6.5486865720095653E-3</v>
      </c>
      <c r="T400" s="13">
        <f t="shared" si="623"/>
        <v>5.234953257136235E-2</v>
      </c>
      <c r="U400" s="13">
        <f t="shared" si="624"/>
        <v>7.1389115717916422E-3</v>
      </c>
      <c r="V400" s="13">
        <f t="shared" si="625"/>
        <v>3.3399140167066007E-4</v>
      </c>
      <c r="W400" s="13">
        <f t="shared" si="626"/>
        <v>0.12795944838746873</v>
      </c>
      <c r="X400" s="13">
        <f t="shared" si="627"/>
        <v>3.2014280940310606E-2</v>
      </c>
      <c r="Y400" s="13">
        <f t="shared" si="628"/>
        <v>4.0048398029258244E-3</v>
      </c>
      <c r="Z400" s="13">
        <f t="shared" si="629"/>
        <v>3.2451138801406314E-4</v>
      </c>
      <c r="AA400" s="13">
        <f t="shared" si="630"/>
        <v>5.9536341017277564E-4</v>
      </c>
      <c r="AB400" s="13">
        <f t="shared" si="631"/>
        <v>5.4614044878633944E-4</v>
      </c>
      <c r="AC400" s="13">
        <f t="shared" si="632"/>
        <v>9.5816189291346675E-6</v>
      </c>
      <c r="AD400" s="13">
        <f t="shared" si="633"/>
        <v>5.8690061712479251E-2</v>
      </c>
      <c r="AE400" s="13">
        <f t="shared" si="634"/>
        <v>1.4683715409416249E-2</v>
      </c>
      <c r="AF400" s="13">
        <f t="shared" si="635"/>
        <v>1.8368654925002641E-3</v>
      </c>
      <c r="AG400" s="13">
        <f t="shared" si="636"/>
        <v>1.5318896902503481E-4</v>
      </c>
      <c r="AH400" s="13">
        <f t="shared" si="637"/>
        <v>2.0297443594696232E-5</v>
      </c>
      <c r="AI400" s="13">
        <f t="shared" si="638"/>
        <v>3.7238616833392054E-5</v>
      </c>
      <c r="AJ400" s="13">
        <f t="shared" si="639"/>
        <v>3.4159833409428508E-5</v>
      </c>
      <c r="AK400" s="13">
        <f t="shared" si="640"/>
        <v>2.0890396722317712E-5</v>
      </c>
      <c r="AL400" s="13">
        <f t="shared" si="641"/>
        <v>1.7592294095030498E-7</v>
      </c>
      <c r="AM400" s="13">
        <f t="shared" si="642"/>
        <v>2.153509342043677E-2</v>
      </c>
      <c r="AN400" s="13">
        <f t="shared" si="643"/>
        <v>5.3878829545283844E-3</v>
      </c>
      <c r="AO400" s="13">
        <f t="shared" si="644"/>
        <v>6.739994613663659E-4</v>
      </c>
      <c r="AP400" s="13">
        <f t="shared" si="645"/>
        <v>5.6209495486576854E-5</v>
      </c>
      <c r="AQ400" s="13">
        <f t="shared" si="646"/>
        <v>3.5157751199649221E-6</v>
      </c>
      <c r="AR400" s="13">
        <f t="shared" si="647"/>
        <v>1.015646862814001E-6</v>
      </c>
      <c r="AS400" s="13">
        <f t="shared" si="648"/>
        <v>1.8633521106199834E-6</v>
      </c>
      <c r="AT400" s="13">
        <f t="shared" si="649"/>
        <v>1.7092954329283452E-6</v>
      </c>
      <c r="AU400" s="13">
        <f t="shared" si="650"/>
        <v>1.0453171501610181E-6</v>
      </c>
      <c r="AV400" s="13">
        <f t="shared" si="651"/>
        <v>4.7944664364520005E-7</v>
      </c>
      <c r="AW400" s="13">
        <f t="shared" si="652"/>
        <v>2.243073820525918E-9</v>
      </c>
      <c r="AX400" s="13">
        <f t="shared" si="653"/>
        <v>6.5848776194694101E-3</v>
      </c>
      <c r="AY400" s="13">
        <f t="shared" si="654"/>
        <v>1.6474760146582687E-3</v>
      </c>
      <c r="AZ400" s="13">
        <f t="shared" si="655"/>
        <v>2.0609169795725014E-4</v>
      </c>
      <c r="BA400" s="13">
        <f t="shared" si="656"/>
        <v>1.7187417839570242E-5</v>
      </c>
      <c r="BB400" s="13">
        <f t="shared" si="657"/>
        <v>1.0750335951909167E-6</v>
      </c>
      <c r="BC400" s="13">
        <f t="shared" si="658"/>
        <v>5.3792710066237862E-8</v>
      </c>
      <c r="BD400" s="13">
        <f t="shared" si="659"/>
        <v>4.2350922384689861E-8</v>
      </c>
      <c r="BE400" s="13">
        <f t="shared" si="660"/>
        <v>7.7698936019523612E-8</v>
      </c>
      <c r="BF400" s="13">
        <f t="shared" si="661"/>
        <v>7.1275007941131472E-8</v>
      </c>
      <c r="BG400" s="13">
        <f t="shared" si="662"/>
        <v>4.358812803418447E-8</v>
      </c>
      <c r="BH400" s="13">
        <f t="shared" si="663"/>
        <v>1.9992192499231352E-8</v>
      </c>
      <c r="BI400" s="13">
        <f t="shared" si="664"/>
        <v>7.3357178470773051E-9</v>
      </c>
      <c r="BJ400" s="14">
        <f t="shared" si="665"/>
        <v>0.76514061895325036</v>
      </c>
      <c r="BK400" s="14">
        <f t="shared" si="666"/>
        <v>0.18993508930285266</v>
      </c>
      <c r="BL400" s="14">
        <f t="shared" si="667"/>
        <v>4.3396130855891821E-2</v>
      </c>
      <c r="BM400" s="14">
        <f t="shared" si="668"/>
        <v>0.34342172213570998</v>
      </c>
      <c r="BN400" s="14">
        <f t="shared" si="669"/>
        <v>0.65372715459271458</v>
      </c>
    </row>
    <row r="401" spans="1:66" x14ac:dyDescent="0.25">
      <c r="A401" t="s">
        <v>339</v>
      </c>
      <c r="B401" t="s">
        <v>88</v>
      </c>
      <c r="C401" t="s">
        <v>73</v>
      </c>
      <c r="D401" t="s">
        <v>360</v>
      </c>
      <c r="E401" s="10">
        <f>VLOOKUP(A401,home!$A$2:$E$405,3,FALSE)</f>
        <v>1.3068</v>
      </c>
      <c r="F401" s="10">
        <f>VLOOKUP(B401,home!$B$2:$E$405,3,FALSE)</f>
        <v>0.87450000000000006</v>
      </c>
      <c r="G401" s="10">
        <f>VLOOKUP(C401,away!$B$2:$E$405,4,FALSE)</f>
        <v>1.3134999999999999</v>
      </c>
      <c r="H401" s="10">
        <f>VLOOKUP(A401,away!$A$2:$E$405,3,FALSE)</f>
        <v>1.3068</v>
      </c>
      <c r="I401" s="10">
        <f>VLOOKUP(C401,away!$B$2:$E$405,3,FALSE)</f>
        <v>0.3826</v>
      </c>
      <c r="J401" s="10">
        <f>VLOOKUP(B401,home!$B$2:$E$405,4,FALSE)</f>
        <v>1.7513000000000001</v>
      </c>
      <c r="K401" s="12">
        <f t="shared" si="614"/>
        <v>1.5010633340999999</v>
      </c>
      <c r="L401" s="12">
        <f t="shared" si="615"/>
        <v>0.87561791618399998</v>
      </c>
      <c r="M401" s="13">
        <f t="shared" si="616"/>
        <v>9.2858239958116609E-2</v>
      </c>
      <c r="N401" s="13">
        <f t="shared" si="617"/>
        <v>0.13938609927018836</v>
      </c>
      <c r="O401" s="13">
        <f t="shared" si="618"/>
        <v>8.1308338572639902E-2</v>
      </c>
      <c r="P401" s="13">
        <f t="shared" si="619"/>
        <v>0.1220489657879785</v>
      </c>
      <c r="Q401" s="13">
        <f t="shared" si="620"/>
        <v>0.10461368144885126</v>
      </c>
      <c r="R401" s="13">
        <f t="shared" si="621"/>
        <v>3.5597518994679042E-2</v>
      </c>
      <c r="S401" s="13">
        <f t="shared" si="622"/>
        <v>4.0104007077438442E-2</v>
      </c>
      <c r="T401" s="13">
        <f t="shared" si="623"/>
        <v>9.1601613754579925E-2</v>
      </c>
      <c r="U401" s="13">
        <f t="shared" si="624"/>
        <v>5.3434130547841005E-2</v>
      </c>
      <c r="V401" s="13">
        <f t="shared" si="625"/>
        <v>5.8567800528380671E-3</v>
      </c>
      <c r="W401" s="13">
        <f t="shared" si="626"/>
        <v>5.2343920489362664E-2</v>
      </c>
      <c r="X401" s="13">
        <f t="shared" si="627"/>
        <v>4.583327458379672E-2</v>
      </c>
      <c r="Y401" s="13">
        <f t="shared" si="628"/>
        <v>2.0066218191476581E-2</v>
      </c>
      <c r="Z401" s="13">
        <f t="shared" si="629"/>
        <v>1.0389941801147076E-2</v>
      </c>
      <c r="AA401" s="13">
        <f t="shared" si="630"/>
        <v>1.559596068113479E-2</v>
      </c>
      <c r="AB401" s="13">
        <f t="shared" si="631"/>
        <v>1.1705262369258347E-2</v>
      </c>
      <c r="AC401" s="13">
        <f t="shared" si="632"/>
        <v>4.8111908850184042E-4</v>
      </c>
      <c r="AD401" s="13">
        <f t="shared" si="633"/>
        <v>1.9642884952407003E-2</v>
      </c>
      <c r="AE401" s="13">
        <f t="shared" si="634"/>
        <v>1.7199661989868671E-2</v>
      </c>
      <c r="AF401" s="13">
        <f t="shared" si="635"/>
        <v>7.5301660953189763E-3</v>
      </c>
      <c r="AG401" s="13">
        <f t="shared" si="636"/>
        <v>2.1978494483008704E-3</v>
      </c>
      <c r="AH401" s="13">
        <f t="shared" si="637"/>
        <v>2.2744047972983591E-3</v>
      </c>
      <c r="AI401" s="13">
        <f t="shared" si="638"/>
        <v>3.41402564812571E-3</v>
      </c>
      <c r="AJ401" s="13">
        <f t="shared" si="639"/>
        <v>2.5623343610392457E-3</v>
      </c>
      <c r="AK401" s="13">
        <f t="shared" si="640"/>
        <v>1.2820753863535211E-3</v>
      </c>
      <c r="AL401" s="13">
        <f t="shared" si="641"/>
        <v>2.5294507929071265E-5</v>
      </c>
      <c r="AM401" s="13">
        <f t="shared" si="642"/>
        <v>5.8970428756005581E-3</v>
      </c>
      <c r="AN401" s="13">
        <f t="shared" si="643"/>
        <v>5.163556394381064E-3</v>
      </c>
      <c r="AO401" s="13">
        <f t="shared" si="644"/>
        <v>2.2606512450732571E-3</v>
      </c>
      <c r="AP401" s="13">
        <f t="shared" si="645"/>
        <v>6.5982224414327028E-4</v>
      </c>
      <c r="AQ401" s="13">
        <f t="shared" si="646"/>
        <v>1.4443804461714517E-4</v>
      </c>
      <c r="AR401" s="13">
        <f t="shared" si="647"/>
        <v>3.9830191783385655E-4</v>
      </c>
      <c r="AS401" s="13">
        <f t="shared" si="648"/>
        <v>5.9787640476211305E-4</v>
      </c>
      <c r="AT401" s="13">
        <f t="shared" si="649"/>
        <v>4.4872517475596927E-4</v>
      </c>
      <c r="AU401" s="13">
        <f t="shared" si="650"/>
        <v>2.2452163563793344E-4</v>
      </c>
      <c r="AV401" s="13">
        <f t="shared" si="651"/>
        <v>8.4255298742065427E-5</v>
      </c>
      <c r="AW401" s="13">
        <f t="shared" si="652"/>
        <v>9.2350104317057963E-7</v>
      </c>
      <c r="AX401" s="13">
        <f t="shared" si="653"/>
        <v>1.4753058066966046E-3</v>
      </c>
      <c r="AY401" s="13">
        <f t="shared" si="654"/>
        <v>1.291804196193836E-3</v>
      </c>
      <c r="AZ401" s="13">
        <f t="shared" si="655"/>
        <v>5.6556344919449675E-4</v>
      </c>
      <c r="BA401" s="13">
        <f t="shared" si="656"/>
        <v>1.6507249628450695E-4</v>
      </c>
      <c r="BB401" s="13">
        <f t="shared" si="657"/>
        <v>3.6135108803982756E-5</v>
      </c>
      <c r="BC401" s="13">
        <f t="shared" si="658"/>
        <v>6.3281097344051015E-6</v>
      </c>
      <c r="BD401" s="13">
        <f t="shared" si="659"/>
        <v>5.8126715884295344E-5</v>
      </c>
      <c r="BE401" s="13">
        <f t="shared" si="660"/>
        <v>8.7251881945563803E-5</v>
      </c>
      <c r="BF401" s="13">
        <f t="shared" si="661"/>
        <v>6.54853004098538E-5</v>
      </c>
      <c r="BG401" s="13">
        <f t="shared" si="662"/>
        <v>3.2765861122585086E-5</v>
      </c>
      <c r="BH401" s="13">
        <f t="shared" si="663"/>
        <v>1.229590818533128E-5</v>
      </c>
      <c r="BI401" s="13">
        <f t="shared" si="664"/>
        <v>3.6913873872921722E-6</v>
      </c>
      <c r="BJ401" s="14">
        <f t="shared" si="665"/>
        <v>0.51808109019487403</v>
      </c>
      <c r="BK401" s="14">
        <f t="shared" si="666"/>
        <v>0.26266621066899642</v>
      </c>
      <c r="BL401" s="14">
        <f t="shared" si="667"/>
        <v>0.20918734884503673</v>
      </c>
      <c r="BM401" s="14">
        <f t="shared" si="668"/>
        <v>0.42322086678245002</v>
      </c>
      <c r="BN401" s="14">
        <f t="shared" si="669"/>
        <v>0.5758128440324537</v>
      </c>
    </row>
    <row r="402" spans="1:66" x14ac:dyDescent="0.25">
      <c r="A402" t="s">
        <v>339</v>
      </c>
      <c r="B402" t="s">
        <v>80</v>
      </c>
      <c r="C402" t="s">
        <v>76</v>
      </c>
      <c r="D402" t="s">
        <v>360</v>
      </c>
      <c r="E402" s="10">
        <f>VLOOKUP(A402,home!$A$2:$E$405,3,FALSE)</f>
        <v>1.3068</v>
      </c>
      <c r="F402" s="10">
        <f>VLOOKUP(B402,home!$B$2:$E$405,3,FALSE)</f>
        <v>0.4783</v>
      </c>
      <c r="G402" s="10">
        <f>VLOOKUP(C402,away!$B$2:$E$405,4,FALSE)</f>
        <v>0.98509999999999998</v>
      </c>
      <c r="H402" s="10">
        <f>VLOOKUP(A402,away!$A$2:$E$405,3,FALSE)</f>
        <v>1.3068</v>
      </c>
      <c r="I402" s="10">
        <f>VLOOKUP(C402,away!$B$2:$E$405,3,FALSE)</f>
        <v>1.1477999999999999</v>
      </c>
      <c r="J402" s="10">
        <f>VLOOKUP(B402,home!$B$2:$E$405,4,FALSE)</f>
        <v>0.54730000000000001</v>
      </c>
      <c r="K402" s="12">
        <f t="shared" si="614"/>
        <v>0.61572930764399991</v>
      </c>
      <c r="L402" s="12">
        <f t="shared" si="615"/>
        <v>0.8209199203919999</v>
      </c>
      <c r="M402" s="13">
        <f t="shared" si="616"/>
        <v>0.23772298113391421</v>
      </c>
      <c r="N402" s="13">
        <f t="shared" si="617"/>
        <v>0.14637300658465266</v>
      </c>
      <c r="O402" s="13">
        <f t="shared" si="618"/>
        <v>0.19515153074780173</v>
      </c>
      <c r="P402" s="13">
        <f t="shared" si="619"/>
        <v>0.12016051691301072</v>
      </c>
      <c r="Q402" s="13">
        <f t="shared" si="620"/>
        <v>4.5063075001069403E-2</v>
      </c>
      <c r="R402" s="13">
        <f t="shared" si="621"/>
        <v>8.0101889542931154E-2</v>
      </c>
      <c r="S402" s="13">
        <f t="shared" si="622"/>
        <v>1.5184217524880783E-2</v>
      </c>
      <c r="T402" s="13">
        <f t="shared" si="623"/>
        <v>3.6993175942496612E-2</v>
      </c>
      <c r="U402" s="13">
        <f t="shared" si="624"/>
        <v>4.9321080989245161E-2</v>
      </c>
      <c r="V402" s="13">
        <f t="shared" si="625"/>
        <v>8.5278691376472764E-4</v>
      </c>
      <c r="W402" s="13">
        <f t="shared" si="626"/>
        <v>9.2488853235727034E-3</v>
      </c>
      <c r="X402" s="13">
        <f t="shared" si="627"/>
        <v>7.5925942035420385E-3</v>
      </c>
      <c r="Y402" s="13">
        <f t="shared" si="628"/>
        <v>3.1164559145702452E-3</v>
      </c>
      <c r="Z402" s="13">
        <f t="shared" si="629"/>
        <v>2.1919078928943937E-2</v>
      </c>
      <c r="AA402" s="13">
        <f t="shared" si="630"/>
        <v>1.349621929311284E-2</v>
      </c>
      <c r="AB402" s="13">
        <f t="shared" si="631"/>
        <v>4.1550088805799804E-3</v>
      </c>
      <c r="AC402" s="13">
        <f t="shared" si="632"/>
        <v>2.6940841995440211E-5</v>
      </c>
      <c r="AD402" s="13">
        <f t="shared" si="633"/>
        <v>1.4237024391905429E-3</v>
      </c>
      <c r="AE402" s="13">
        <f t="shared" si="634"/>
        <v>1.1687456930421964E-3</v>
      </c>
      <c r="AF402" s="13">
        <f t="shared" si="635"/>
        <v>4.7972331064534629E-4</v>
      </c>
      <c r="AG402" s="13">
        <f t="shared" si="636"/>
        <v>1.3127147399505479E-4</v>
      </c>
      <c r="AH402" s="13">
        <f t="shared" si="637"/>
        <v>4.498452132353655E-3</v>
      </c>
      <c r="AI402" s="13">
        <f t="shared" si="638"/>
        <v>2.769828816923791E-3</v>
      </c>
      <c r="AJ402" s="13">
        <f t="shared" si="639"/>
        <v>8.5273238986844247E-4</v>
      </c>
      <c r="AK402" s="13">
        <f t="shared" si="640"/>
        <v>1.7501744133976987E-4</v>
      </c>
      <c r="AL402" s="13">
        <f t="shared" si="641"/>
        <v>5.4470551981177622E-7</v>
      </c>
      <c r="AM402" s="13">
        <f t="shared" si="642"/>
        <v>1.7532306343477343E-4</v>
      </c>
      <c r="AN402" s="13">
        <f t="shared" si="643"/>
        <v>1.4392619527775575E-4</v>
      </c>
      <c r="AO402" s="13">
        <f t="shared" si="644"/>
        <v>5.9075940384869339E-5</v>
      </c>
      <c r="AP402" s="13">
        <f t="shared" si="645"/>
        <v>1.6165538759276492E-5</v>
      </c>
      <c r="AQ402" s="13">
        <f t="shared" si="646"/>
        <v>3.3176531978397607E-6</v>
      </c>
      <c r="AR402" s="13">
        <f t="shared" si="647"/>
        <v>7.3857379327579712E-4</v>
      </c>
      <c r="AS402" s="13">
        <f t="shared" si="648"/>
        <v>4.5476153037770929E-4</v>
      </c>
      <c r="AT402" s="13">
        <f t="shared" si="649"/>
        <v>1.4000500112129637E-4</v>
      </c>
      <c r="AU402" s="13">
        <f t="shared" si="650"/>
        <v>2.8735060802371085E-5</v>
      </c>
      <c r="AV402" s="13">
        <f t="shared" si="651"/>
        <v>4.4232547732380466E-6</v>
      </c>
      <c r="AW402" s="13">
        <f t="shared" si="652"/>
        <v>7.6480355077523679E-9</v>
      </c>
      <c r="AX402" s="13">
        <f t="shared" si="653"/>
        <v>1.7991924743786348E-5</v>
      </c>
      <c r="AY402" s="13">
        <f t="shared" si="654"/>
        <v>1.476992942836794E-5</v>
      </c>
      <c r="AZ402" s="13">
        <f t="shared" si="655"/>
        <v>6.0624646452656333E-6</v>
      </c>
      <c r="BA402" s="13">
        <f t="shared" si="656"/>
        <v>1.658932664656926E-6</v>
      </c>
      <c r="BB402" s="13">
        <f t="shared" si="657"/>
        <v>3.4046271775146294E-7</v>
      </c>
      <c r="BC402" s="13">
        <f t="shared" si="658"/>
        <v>5.589852543059499E-8</v>
      </c>
      <c r="BD402" s="13">
        <f t="shared" si="659"/>
        <v>1.0105165659659742E-4</v>
      </c>
      <c r="BE402" s="13">
        <f t="shared" si="660"/>
        <v>6.2220466552502168E-5</v>
      </c>
      <c r="BF402" s="13">
        <f t="shared" si="661"/>
        <v>1.9155482395829407E-5</v>
      </c>
      <c r="BG402" s="13">
        <f t="shared" si="662"/>
        <v>3.9315306377236232E-6</v>
      </c>
      <c r="BH402" s="13">
        <f t="shared" si="663"/>
        <v>6.0518965938668496E-7</v>
      </c>
      <c r="BI402" s="13">
        <f t="shared" si="664"/>
        <v>7.4526601993494352E-8</v>
      </c>
      <c r="BJ402" s="14">
        <f t="shared" si="665"/>
        <v>0.25202932389055649</v>
      </c>
      <c r="BK402" s="14">
        <f t="shared" si="666"/>
        <v>0.3739627579625141</v>
      </c>
      <c r="BL402" s="14">
        <f t="shared" si="667"/>
        <v>0.35207529772695095</v>
      </c>
      <c r="BM402" s="14">
        <f t="shared" si="668"/>
        <v>0.17539869630419275</v>
      </c>
      <c r="BN402" s="14">
        <f t="shared" si="669"/>
        <v>0.82457299992337985</v>
      </c>
    </row>
    <row r="403" spans="1:66" x14ac:dyDescent="0.25">
      <c r="A403" t="s">
        <v>351</v>
      </c>
      <c r="B403" t="s">
        <v>99</v>
      </c>
      <c r="C403" t="s">
        <v>103</v>
      </c>
      <c r="D403" t="s">
        <v>360</v>
      </c>
      <c r="E403" s="10">
        <f>VLOOKUP(A403,home!$A$2:$E$405,3,FALSE)</f>
        <v>1.599</v>
      </c>
      <c r="F403" s="10">
        <f>VLOOKUP(B403,home!$B$2:$E$405,3,FALSE)</f>
        <v>0.66449999999999998</v>
      </c>
      <c r="G403" s="10">
        <f>VLOOKUP(C403,away!$B$2:$E$405,4,FALSE)</f>
        <v>0.60060000000000002</v>
      </c>
      <c r="H403" s="10">
        <f>VLOOKUP(A403,away!$A$2:$E$405,3,FALSE)</f>
        <v>1.599</v>
      </c>
      <c r="I403" s="10">
        <f>VLOOKUP(C403,away!$B$2:$E$405,3,FALSE)</f>
        <v>1.2507999999999999</v>
      </c>
      <c r="J403" s="10">
        <f>VLOOKUP(B403,home!$B$2:$E$405,4,FALSE)</f>
        <v>0.85799999999999998</v>
      </c>
      <c r="K403" s="12">
        <f t="shared" si="614"/>
        <v>0.6381588212999999</v>
      </c>
      <c r="L403" s="12">
        <f t="shared" si="615"/>
        <v>1.7160250535999997</v>
      </c>
      <c r="M403" s="13">
        <f t="shared" si="616"/>
        <v>9.4970983118124949E-2</v>
      </c>
      <c r="N403" s="13">
        <f t="shared" si="617"/>
        <v>6.0606570644364803E-2</v>
      </c>
      <c r="O403" s="13">
        <f t="shared" si="618"/>
        <v>0.16297258639572504</v>
      </c>
      <c r="P403" s="13">
        <f t="shared" si="619"/>
        <v>0.10400239363850827</v>
      </c>
      <c r="Q403" s="13">
        <f t="shared" si="620"/>
        <v>1.9338308842721509E-2</v>
      </c>
      <c r="R403" s="13">
        <f t="shared" si="621"/>
        <v>0.13983252065252735</v>
      </c>
      <c r="S403" s="13">
        <f t="shared" si="622"/>
        <v>2.8473164979996222E-2</v>
      </c>
      <c r="T403" s="13">
        <f t="shared" si="623"/>
        <v>3.3185022468364522E-2</v>
      </c>
      <c r="U403" s="13">
        <f t="shared" si="624"/>
        <v>8.9235356559024731E-2</v>
      </c>
      <c r="V403" s="13">
        <f t="shared" si="625"/>
        <v>3.4645404489267563E-3</v>
      </c>
      <c r="W403" s="13">
        <f t="shared" si="626"/>
        <v>4.1136374590021747E-3</v>
      </c>
      <c r="X403" s="13">
        <f t="shared" si="627"/>
        <v>7.0591049410751736E-3</v>
      </c>
      <c r="Y403" s="13">
        <f t="shared" si="628"/>
        <v>6.0568004674382749E-3</v>
      </c>
      <c r="Z403" s="13">
        <f t="shared" si="629"/>
        <v>7.99853695825921E-2</v>
      </c>
      <c r="AA403" s="13">
        <f t="shared" si="630"/>
        <v>5.1043369174071838E-2</v>
      </c>
      <c r="AB403" s="13">
        <f t="shared" si="631"/>
        <v>1.6286888153653215E-2</v>
      </c>
      <c r="AC403" s="13">
        <f t="shared" si="632"/>
        <v>2.3712538801038823E-4</v>
      </c>
      <c r="AD403" s="13">
        <f t="shared" si="633"/>
        <v>6.5628850802308843E-4</v>
      </c>
      <c r="AE403" s="13">
        <f t="shared" si="634"/>
        <v>1.1262075221573841E-3</v>
      </c>
      <c r="AF403" s="13">
        <f t="shared" si="635"/>
        <v>9.6630016178742418E-4</v>
      </c>
      <c r="AG403" s="13">
        <f t="shared" si="636"/>
        <v>5.527317623083177E-4</v>
      </c>
      <c r="AH403" s="13">
        <f t="shared" si="637"/>
        <v>3.4314224531295845E-2</v>
      </c>
      <c r="AI403" s="13">
        <f t="shared" si="638"/>
        <v>2.1897925080715294E-2</v>
      </c>
      <c r="AJ403" s="13">
        <f t="shared" si="639"/>
        <v>6.987177029212489E-3</v>
      </c>
      <c r="AK403" s="13">
        <f t="shared" si="640"/>
        <v>1.4863095523922258E-3</v>
      </c>
      <c r="AL403" s="13">
        <f t="shared" si="641"/>
        <v>1.0387007540973355E-5</v>
      </c>
      <c r="AM403" s="13">
        <f t="shared" si="642"/>
        <v>8.3763260142549975E-5</v>
      </c>
      <c r="AN403" s="13">
        <f t="shared" si="643"/>
        <v>1.4373985297583004E-4</v>
      </c>
      <c r="AO403" s="13">
        <f t="shared" si="644"/>
        <v>1.2333059445365243E-4</v>
      </c>
      <c r="AP403" s="13">
        <f t="shared" si="645"/>
        <v>7.0546129985949574E-5</v>
      </c>
      <c r="AQ403" s="13">
        <f t="shared" si="646"/>
        <v>3.0264731622602911E-5</v>
      </c>
      <c r="AR403" s="13">
        <f t="shared" si="647"/>
        <v>1.1776813798111876E-2</v>
      </c>
      <c r="AS403" s="13">
        <f t="shared" si="648"/>
        <v>7.5154776120726491E-3</v>
      </c>
      <c r="AT403" s="13">
        <f t="shared" si="649"/>
        <v>2.3980341672134101E-3</v>
      </c>
      <c r="AU403" s="13">
        <f t="shared" si="650"/>
        <v>5.1010888586201222E-4</v>
      </c>
      <c r="AV403" s="13">
        <f t="shared" si="651"/>
        <v>8.1382621334089445E-5</v>
      </c>
      <c r="AW403" s="13">
        <f t="shared" si="652"/>
        <v>3.1596599635386069E-7</v>
      </c>
      <c r="AX403" s="13">
        <f t="shared" si="653"/>
        <v>8.9090438934691534E-6</v>
      </c>
      <c r="AY403" s="13">
        <f t="shared" si="654"/>
        <v>1.5288142524815155E-5</v>
      </c>
      <c r="AZ403" s="13">
        <f t="shared" si="655"/>
        <v>1.3117417797795184E-5</v>
      </c>
      <c r="BA403" s="13">
        <f t="shared" si="656"/>
        <v>7.5032725265183565E-6</v>
      </c>
      <c r="BB403" s="13">
        <f t="shared" si="657"/>
        <v>3.2189509098735164E-6</v>
      </c>
      <c r="BC403" s="13">
        <f t="shared" si="658"/>
        <v>1.1047600815302938E-6</v>
      </c>
      <c r="BD403" s="13">
        <f t="shared" si="659"/>
        <v>3.3682179215236939E-3</v>
      </c>
      <c r="BE403" s="13">
        <f t="shared" si="660"/>
        <v>2.1494579786810958E-3</v>
      </c>
      <c r="BF403" s="13">
        <f t="shared" si="661"/>
        <v>6.8584778505450432E-4</v>
      </c>
      <c r="BG403" s="13">
        <f t="shared" si="662"/>
        <v>1.4589327136719938E-4</v>
      </c>
      <c r="BH403" s="13">
        <f t="shared" si="663"/>
        <v>2.327576952282324E-5</v>
      </c>
      <c r="BI403" s="13">
        <f t="shared" si="664"/>
        <v>2.9707275287070693E-6</v>
      </c>
      <c r="BJ403" s="14">
        <f t="shared" si="665"/>
        <v>0.13416175893415733</v>
      </c>
      <c r="BK403" s="14">
        <f t="shared" si="666"/>
        <v>0.23117388272363237</v>
      </c>
      <c r="BL403" s="14">
        <f t="shared" si="667"/>
        <v>0.55271383766688986</v>
      </c>
      <c r="BM403" s="14">
        <f t="shared" si="668"/>
        <v>0.41629651343877133</v>
      </c>
      <c r="BN403" s="14">
        <f t="shared" si="669"/>
        <v>0.58172336329197194</v>
      </c>
    </row>
    <row r="404" spans="1:66" x14ac:dyDescent="0.25">
      <c r="A404" t="s">
        <v>351</v>
      </c>
      <c r="B404" t="s">
        <v>100</v>
      </c>
      <c r="C404" t="s">
        <v>97</v>
      </c>
      <c r="D404" t="s">
        <v>360</v>
      </c>
      <c r="E404" s="10">
        <f>VLOOKUP(A404,home!$A$2:$E$405,3,FALSE)</f>
        <v>1.599</v>
      </c>
      <c r="F404" s="10">
        <f>VLOOKUP(B404,home!$B$2:$E$405,3,FALSE)</f>
        <v>1.0301</v>
      </c>
      <c r="G404" s="10">
        <f>VLOOKUP(C404,away!$B$2:$E$405,4,FALSE)</f>
        <v>0</v>
      </c>
      <c r="H404" s="10">
        <f>VLOOKUP(A404,away!$A$2:$E$405,3,FALSE)</f>
        <v>1.599</v>
      </c>
      <c r="I404" s="10">
        <f>VLOOKUP(C404,away!$B$2:$E$405,3,FALSE)</f>
        <v>2.5015999999999998</v>
      </c>
      <c r="J404" s="10">
        <f>VLOOKUP(B404,home!$B$2:$E$405,4,FALSE)</f>
        <v>0.96899999999999997</v>
      </c>
      <c r="K404" s="12">
        <f t="shared" si="614"/>
        <v>0</v>
      </c>
      <c r="L404" s="12">
        <f t="shared" si="615"/>
        <v>3.8760565895999992</v>
      </c>
      <c r="M404" s="13">
        <f t="shared" si="616"/>
        <v>2.0732420636948728E-2</v>
      </c>
      <c r="N404" s="13">
        <f t="shared" si="617"/>
        <v>0</v>
      </c>
      <c r="O404" s="13">
        <f t="shared" si="618"/>
        <v>8.0360035628204138E-2</v>
      </c>
      <c r="P404" s="13">
        <f t="shared" si="619"/>
        <v>0</v>
      </c>
      <c r="Q404" s="13">
        <f t="shared" si="620"/>
        <v>0</v>
      </c>
      <c r="R404" s="13">
        <f t="shared" si="621"/>
        <v>0.15574002281859567</v>
      </c>
      <c r="S404" s="13">
        <f t="shared" si="622"/>
        <v>0</v>
      </c>
      <c r="T404" s="13">
        <f t="shared" si="623"/>
        <v>0</v>
      </c>
      <c r="U404" s="13">
        <f t="shared" si="624"/>
        <v>0</v>
      </c>
      <c r="V404" s="13">
        <f t="shared" si="625"/>
        <v>0</v>
      </c>
      <c r="W404" s="13">
        <f t="shared" si="626"/>
        <v>0</v>
      </c>
      <c r="X404" s="13">
        <f t="shared" si="627"/>
        <v>0</v>
      </c>
      <c r="Y404" s="13">
        <f t="shared" si="628"/>
        <v>0</v>
      </c>
      <c r="Z404" s="13">
        <f t="shared" si="629"/>
        <v>0.20121904723682404</v>
      </c>
      <c r="AA404" s="13">
        <f t="shared" si="630"/>
        <v>0</v>
      </c>
      <c r="AB404" s="13">
        <f t="shared" si="631"/>
        <v>0</v>
      </c>
      <c r="AC404" s="13">
        <f t="shared" si="632"/>
        <v>0</v>
      </c>
      <c r="AD404" s="13">
        <f t="shared" si="633"/>
        <v>0</v>
      </c>
      <c r="AE404" s="13">
        <f t="shared" si="634"/>
        <v>0</v>
      </c>
      <c r="AF404" s="13">
        <f t="shared" si="635"/>
        <v>0</v>
      </c>
      <c r="AG404" s="13">
        <f t="shared" si="636"/>
        <v>0</v>
      </c>
      <c r="AH404" s="13">
        <f t="shared" si="637"/>
        <v>0.1949841034988313</v>
      </c>
      <c r="AI404" s="13">
        <f t="shared" si="638"/>
        <v>0</v>
      </c>
      <c r="AJ404" s="13">
        <f t="shared" si="639"/>
        <v>0</v>
      </c>
      <c r="AK404" s="13">
        <f t="shared" si="640"/>
        <v>0</v>
      </c>
      <c r="AL404" s="13">
        <f t="shared" si="641"/>
        <v>0</v>
      </c>
      <c r="AM404" s="13">
        <f t="shared" si="642"/>
        <v>0</v>
      </c>
      <c r="AN404" s="13">
        <f t="shared" si="643"/>
        <v>0</v>
      </c>
      <c r="AO404" s="13">
        <f t="shared" si="644"/>
        <v>0</v>
      </c>
      <c r="AP404" s="13">
        <f t="shared" si="645"/>
        <v>0</v>
      </c>
      <c r="AQ404" s="13">
        <f t="shared" si="646"/>
        <v>0</v>
      </c>
      <c r="AR404" s="13">
        <f t="shared" si="647"/>
        <v>0.15115388384677866</v>
      </c>
      <c r="AS404" s="13">
        <f t="shared" si="648"/>
        <v>0</v>
      </c>
      <c r="AT404" s="13">
        <f t="shared" si="649"/>
        <v>0</v>
      </c>
      <c r="AU404" s="13">
        <f t="shared" si="650"/>
        <v>0</v>
      </c>
      <c r="AV404" s="13">
        <f t="shared" si="651"/>
        <v>0</v>
      </c>
      <c r="AW404" s="13">
        <f t="shared" si="652"/>
        <v>0</v>
      </c>
      <c r="AX404" s="13">
        <f t="shared" si="653"/>
        <v>0</v>
      </c>
      <c r="AY404" s="13">
        <f t="shared" si="654"/>
        <v>0</v>
      </c>
      <c r="AZ404" s="13">
        <f t="shared" si="655"/>
        <v>0</v>
      </c>
      <c r="BA404" s="13">
        <f t="shared" si="656"/>
        <v>0</v>
      </c>
      <c r="BB404" s="13">
        <f t="shared" si="657"/>
        <v>0</v>
      </c>
      <c r="BC404" s="13">
        <f t="shared" si="658"/>
        <v>0</v>
      </c>
      <c r="BD404" s="13">
        <f t="shared" si="659"/>
        <v>9.7646834587989881E-2</v>
      </c>
      <c r="BE404" s="13">
        <f t="shared" si="660"/>
        <v>0</v>
      </c>
      <c r="BF404" s="13">
        <f t="shared" si="661"/>
        <v>0</v>
      </c>
      <c r="BG404" s="13">
        <f t="shared" si="662"/>
        <v>0</v>
      </c>
      <c r="BH404" s="13">
        <f t="shared" si="663"/>
        <v>0</v>
      </c>
      <c r="BI404" s="13">
        <f t="shared" si="664"/>
        <v>0</v>
      </c>
      <c r="BJ404" s="14">
        <f t="shared" si="665"/>
        <v>0</v>
      </c>
      <c r="BK404" s="14">
        <f t="shared" si="666"/>
        <v>2.0732420636948728E-2</v>
      </c>
      <c r="BL404" s="14">
        <f t="shared" si="667"/>
        <v>0.67988488038039963</v>
      </c>
      <c r="BM404" s="14">
        <f t="shared" si="668"/>
        <v>0.64500386917042385</v>
      </c>
      <c r="BN404" s="14">
        <f t="shared" si="669"/>
        <v>0.25683247908374851</v>
      </c>
    </row>
    <row r="405" spans="1:66" x14ac:dyDescent="0.25">
      <c r="A405" t="s">
        <v>351</v>
      </c>
      <c r="B405" t="s">
        <v>102</v>
      </c>
      <c r="C405" t="s">
        <v>107</v>
      </c>
      <c r="D405" t="s">
        <v>360</v>
      </c>
      <c r="E405" s="10">
        <f>VLOOKUP(A405,home!$A$2:$E$405,3,FALSE)</f>
        <v>1.599</v>
      </c>
      <c r="F405" s="10">
        <f>VLOOKUP(B405,home!$B$2:$E$405,3,FALSE)</f>
        <v>1.2507999999999999</v>
      </c>
      <c r="G405" s="10">
        <f>VLOOKUP(C405,away!$B$2:$E$405,4,FALSE)</f>
        <v>0.72929999999999995</v>
      </c>
      <c r="H405" s="10">
        <f>VLOOKUP(A405,away!$A$2:$E$405,3,FALSE)</f>
        <v>1.599</v>
      </c>
      <c r="I405" s="10">
        <f>VLOOKUP(C405,away!$B$2:$E$405,3,FALSE)</f>
        <v>1.2507999999999999</v>
      </c>
      <c r="J405" s="10">
        <f>VLOOKUP(B405,home!$B$2:$E$405,4,FALSE)</f>
        <v>0.85799999999999998</v>
      </c>
      <c r="K405" s="12">
        <f t="shared" si="614"/>
        <v>1.4586212955599998</v>
      </c>
      <c r="L405" s="12">
        <f t="shared" si="615"/>
        <v>1.7160250535999997</v>
      </c>
      <c r="M405" s="13">
        <f t="shared" si="616"/>
        <v>4.1808887218816392E-2</v>
      </c>
      <c r="N405" s="13">
        <f t="shared" si="617"/>
        <v>6.0983333241031883E-2</v>
      </c>
      <c r="O405" s="13">
        <f t="shared" si="618"/>
        <v>7.1745097930625737E-2</v>
      </c>
      <c r="P405" s="13">
        <f t="shared" si="619"/>
        <v>0.10464892769364838</v>
      </c>
      <c r="Q405" s="13">
        <f t="shared" si="620"/>
        <v>4.4475794269800563E-2</v>
      </c>
      <c r="R405" s="13">
        <f t="shared" si="621"/>
        <v>6.1558192760969646E-2</v>
      </c>
      <c r="S405" s="13">
        <f t="shared" si="622"/>
        <v>6.5484869341976254E-2</v>
      </c>
      <c r="T405" s="13">
        <f t="shared" si="623"/>
        <v>7.6321577245737071E-2</v>
      </c>
      <c r="U405" s="13">
        <f t="shared" si="624"/>
        <v>8.9790090877337747E-2</v>
      </c>
      <c r="V405" s="13">
        <f t="shared" si="625"/>
        <v>1.8212293054478395E-2</v>
      </c>
      <c r="W405" s="13">
        <f t="shared" si="626"/>
        <v>2.162444688629217E-2</v>
      </c>
      <c r="X405" s="13">
        <f t="shared" si="627"/>
        <v>3.7108092627119865E-2</v>
      </c>
      <c r="Y405" s="13">
        <f t="shared" si="628"/>
        <v>3.1839208319723568E-2</v>
      </c>
      <c r="Z405" s="13">
        <f t="shared" si="629"/>
        <v>3.5211800344054016E-2</v>
      </c>
      <c r="AA405" s="13">
        <f t="shared" si="630"/>
        <v>5.1360681836844113E-2</v>
      </c>
      <c r="AB405" s="13">
        <f t="shared" si="631"/>
        <v>3.7457892140851261E-2</v>
      </c>
      <c r="AC405" s="13">
        <f t="shared" si="632"/>
        <v>2.8491205246307695E-3</v>
      </c>
      <c r="AD405" s="13">
        <f t="shared" si="633"/>
        <v>7.8854696832629766E-3</v>
      </c>
      <c r="AE405" s="13">
        <f t="shared" si="634"/>
        <v>1.3531663535882522E-2</v>
      </c>
      <c r="AF405" s="13">
        <f t="shared" si="635"/>
        <v>1.1610336822229986E-2</v>
      </c>
      <c r="AG405" s="13">
        <f t="shared" si="636"/>
        <v>6.6412096225604202E-3</v>
      </c>
      <c r="AH405" s="13">
        <f t="shared" si="637"/>
        <v>1.5106082893189442E-2</v>
      </c>
      <c r="AI405" s="13">
        <f t="shared" si="638"/>
        <v>2.2034054200500735E-2</v>
      </c>
      <c r="AJ405" s="13">
        <f t="shared" si="639"/>
        <v>1.6069670342186818E-2</v>
      </c>
      <c r="AK405" s="13">
        <f t="shared" si="640"/>
        <v>7.8131877912475476E-3</v>
      </c>
      <c r="AL405" s="13">
        <f t="shared" si="641"/>
        <v>2.85257444152579E-4</v>
      </c>
      <c r="AM405" s="13">
        <f t="shared" si="642"/>
        <v>2.3003828011000276E-3</v>
      </c>
      <c r="AN405" s="13">
        <f t="shared" si="643"/>
        <v>3.9475145195581925E-3</v>
      </c>
      <c r="AO405" s="13">
        <f t="shared" si="644"/>
        <v>3.3870169075058128E-3</v>
      </c>
      <c r="AP405" s="13">
        <f t="shared" si="645"/>
        <v>1.9374019567489223E-3</v>
      </c>
      <c r="AQ405" s="13">
        <f t="shared" si="646"/>
        <v>8.3115757416870337E-4</v>
      </c>
      <c r="AR405" s="13">
        <f t="shared" si="647"/>
        <v>5.1844833412942907E-3</v>
      </c>
      <c r="AS405" s="13">
        <f t="shared" si="648"/>
        <v>7.5621978080879157E-3</v>
      </c>
      <c r="AT405" s="13">
        <f t="shared" si="649"/>
        <v>5.5151913820570934E-3</v>
      </c>
      <c r="AU405" s="13">
        <f t="shared" si="650"/>
        <v>2.6815251996524874E-3</v>
      </c>
      <c r="AV405" s="13">
        <f t="shared" si="651"/>
        <v>9.778324401984752E-4</v>
      </c>
      <c r="AW405" s="13">
        <f t="shared" si="652"/>
        <v>1.9833559343868631E-5</v>
      </c>
      <c r="AX405" s="13">
        <f t="shared" si="653"/>
        <v>5.5923122360407719E-4</v>
      </c>
      <c r="AY405" s="13">
        <f t="shared" si="654"/>
        <v>9.5965479045998002E-4</v>
      </c>
      <c r="AZ405" s="13">
        <f t="shared" si="655"/>
        <v>8.2339583161829201E-4</v>
      </c>
      <c r="BA405" s="13">
        <f t="shared" si="656"/>
        <v>4.7098929202893196E-4</v>
      </c>
      <c r="BB405" s="13">
        <f t="shared" si="657"/>
        <v>2.0205735627474344E-4</v>
      </c>
      <c r="BC405" s="13">
        <f t="shared" si="658"/>
        <v>6.9347097126328178E-5</v>
      </c>
      <c r="BD405" s="13">
        <f t="shared" si="659"/>
        <v>1.4827838839388081E-3</v>
      </c>
      <c r="BE405" s="13">
        <f t="shared" si="660"/>
        <v>2.1628201498263126E-3</v>
      </c>
      <c r="BF405" s="13">
        <f t="shared" si="661"/>
        <v>1.5773677645014646E-3</v>
      </c>
      <c r="BG405" s="13">
        <f t="shared" si="662"/>
        <v>7.6692740407723547E-4</v>
      </c>
      <c r="BH405" s="13">
        <f t="shared" si="663"/>
        <v>2.7966416093390135E-4</v>
      </c>
      <c r="BI405" s="13">
        <f t="shared" si="664"/>
        <v>8.1584820148621458E-5</v>
      </c>
      <c r="BJ405" s="14">
        <f t="shared" si="665"/>
        <v>0.32750928160383508</v>
      </c>
      <c r="BK405" s="14">
        <f t="shared" si="666"/>
        <v>0.23424901006816273</v>
      </c>
      <c r="BL405" s="14">
        <f t="shared" si="667"/>
        <v>0.40120732912846974</v>
      </c>
      <c r="BM405" s="14">
        <f t="shared" si="668"/>
        <v>0.61201736679851293</v>
      </c>
      <c r="BN405" s="14">
        <f t="shared" si="669"/>
        <v>0.38522023311489262</v>
      </c>
    </row>
    <row r="406" spans="1:66" x14ac:dyDescent="0.25">
      <c r="A406" t="s">
        <v>340</v>
      </c>
      <c r="B406" t="s">
        <v>128</v>
      </c>
      <c r="C406" t="s">
        <v>123</v>
      </c>
      <c r="D406" t="s">
        <v>360</v>
      </c>
      <c r="E406" s="10">
        <f>VLOOKUP(A406,home!$A$2:$E$405,3,FALSE)</f>
        <v>1.1721999999999999</v>
      </c>
      <c r="F406" s="10">
        <f>VLOOKUP(B406,home!$B$2:$E$405,3,FALSE)</f>
        <v>0.60940000000000005</v>
      </c>
      <c r="G406" s="10">
        <f>VLOOKUP(C406,away!$B$2:$E$405,4,FALSE)</f>
        <v>0.80889999999999995</v>
      </c>
      <c r="H406" s="10">
        <f>VLOOKUP(A406,away!$A$2:$E$405,3,FALSE)</f>
        <v>1.1721999999999999</v>
      </c>
      <c r="I406" s="10">
        <f>VLOOKUP(C406,away!$B$2:$E$405,3,FALSE)</f>
        <v>0.60940000000000005</v>
      </c>
      <c r="J406" s="10">
        <f>VLOOKUP(B406,home!$B$2:$E$405,4,FALSE)</f>
        <v>0.80889999999999995</v>
      </c>
      <c r="K406" s="12">
        <f t="shared" si="614"/>
        <v>0.57782855825199997</v>
      </c>
      <c r="L406" s="12">
        <f t="shared" si="615"/>
        <v>0.57782855825199997</v>
      </c>
      <c r="M406" s="13">
        <f t="shared" si="616"/>
        <v>0.31485057540256067</v>
      </c>
      <c r="N406" s="13">
        <f t="shared" si="617"/>
        <v>0.18192965404967423</v>
      </c>
      <c r="O406" s="13">
        <f t="shared" si="618"/>
        <v>0.18192965404967423</v>
      </c>
      <c r="P406" s="13">
        <f t="shared" si="619"/>
        <v>0.10512414970280839</v>
      </c>
      <c r="Q406" s="13">
        <f t="shared" si="620"/>
        <v>5.2562074851404197E-2</v>
      </c>
      <c r="R406" s="13">
        <f t="shared" si="621"/>
        <v>5.2562074851404197E-2</v>
      </c>
      <c r="S406" s="13">
        <f t="shared" si="622"/>
        <v>8.7748663287408688E-3</v>
      </c>
      <c r="T406" s="13">
        <f t="shared" si="623"/>
        <v>3.0371867930120592E-2</v>
      </c>
      <c r="U406" s="13">
        <f t="shared" si="624"/>
        <v>3.0371867930120592E-2</v>
      </c>
      <c r="V406" s="13">
        <f t="shared" si="625"/>
        <v>3.2553373766985053E-4</v>
      </c>
      <c r="W406" s="13">
        <f t="shared" si="626"/>
        <v>1.0123955976706867E-2</v>
      </c>
      <c r="X406" s="13">
        <f t="shared" si="627"/>
        <v>5.8499108858272465E-3</v>
      </c>
      <c r="Y406" s="13">
        <f t="shared" si="628"/>
        <v>1.6901227865301191E-3</v>
      </c>
      <c r="Z406" s="13">
        <f t="shared" si="629"/>
        <v>1.0123955976706867E-2</v>
      </c>
      <c r="AA406" s="13">
        <f t="shared" si="630"/>
        <v>5.8499108858272465E-3</v>
      </c>
      <c r="AB406" s="13">
        <f t="shared" si="631"/>
        <v>1.6901227865301191E-3</v>
      </c>
      <c r="AC406" s="13">
        <f t="shared" si="632"/>
        <v>6.7931941462162909E-6</v>
      </c>
      <c r="AD406" s="13">
        <f t="shared" si="633"/>
        <v>1.4624777214568112E-3</v>
      </c>
      <c r="AE406" s="13">
        <f t="shared" si="634"/>
        <v>8.4506139326505922E-4</v>
      </c>
      <c r="AF406" s="13">
        <f t="shared" si="635"/>
        <v>2.4415030325238777E-4</v>
      </c>
      <c r="AG406" s="13">
        <f t="shared" si="636"/>
        <v>4.7025672575038609E-5</v>
      </c>
      <c r="AH406" s="13">
        <f t="shared" si="637"/>
        <v>1.4624777214568112E-3</v>
      </c>
      <c r="AI406" s="13">
        <f t="shared" si="638"/>
        <v>8.4506139326505922E-4</v>
      </c>
      <c r="AJ406" s="13">
        <f t="shared" si="639"/>
        <v>2.4415030325238777E-4</v>
      </c>
      <c r="AK406" s="13">
        <f t="shared" si="640"/>
        <v>4.7025672575038609E-5</v>
      </c>
      <c r="AL406" s="13">
        <f t="shared" si="641"/>
        <v>9.0726054093947877E-8</v>
      </c>
      <c r="AM406" s="13">
        <f t="shared" si="642"/>
        <v>1.6901227865301187E-4</v>
      </c>
      <c r="AN406" s="13">
        <f t="shared" si="643"/>
        <v>9.7660121300955117E-5</v>
      </c>
      <c r="AO406" s="13">
        <f t="shared" si="644"/>
        <v>2.8215403545023166E-5</v>
      </c>
      <c r="AP406" s="13">
        <f t="shared" si="645"/>
        <v>5.4345553169730364E-6</v>
      </c>
      <c r="AQ406" s="13">
        <f t="shared" si="646"/>
        <v>7.8506031588681729E-7</v>
      </c>
      <c r="AR406" s="13">
        <f t="shared" si="647"/>
        <v>1.6901227865301187E-4</v>
      </c>
      <c r="AS406" s="13">
        <f t="shared" si="648"/>
        <v>9.7660121300955117E-5</v>
      </c>
      <c r="AT406" s="13">
        <f t="shared" si="649"/>
        <v>2.8215403545023166E-5</v>
      </c>
      <c r="AU406" s="13">
        <f t="shared" si="650"/>
        <v>5.4345553169730364E-6</v>
      </c>
      <c r="AV406" s="13">
        <f t="shared" si="651"/>
        <v>7.8506031588681729E-7</v>
      </c>
      <c r="AW406" s="13">
        <f t="shared" si="652"/>
        <v>8.4144847302414278E-10</v>
      </c>
      <c r="AX406" s="13">
        <f t="shared" si="653"/>
        <v>1.6276686883492519E-5</v>
      </c>
      <c r="AY406" s="13">
        <f t="shared" si="654"/>
        <v>9.4051345150077215E-6</v>
      </c>
      <c r="AZ406" s="13">
        <f t="shared" si="655"/>
        <v>2.7172776584865174E-6</v>
      </c>
      <c r="BA406" s="13">
        <f t="shared" si="656"/>
        <v>5.2337354392454493E-7</v>
      </c>
      <c r="BB406" s="13">
        <f t="shared" si="657"/>
        <v>7.5605045078289878E-8</v>
      </c>
      <c r="BC406" s="13">
        <f t="shared" si="658"/>
        <v>8.7373508388331421E-9</v>
      </c>
      <c r="BD406" s="13">
        <f t="shared" si="659"/>
        <v>1.6276686883492519E-5</v>
      </c>
      <c r="BE406" s="13">
        <f t="shared" si="660"/>
        <v>9.4051345150077215E-6</v>
      </c>
      <c r="BF406" s="13">
        <f t="shared" si="661"/>
        <v>2.7172776584865174E-6</v>
      </c>
      <c r="BG406" s="13">
        <f t="shared" si="662"/>
        <v>5.2337354392454493E-7</v>
      </c>
      <c r="BH406" s="13">
        <f t="shared" si="663"/>
        <v>7.5605045078289878E-8</v>
      </c>
      <c r="BI406" s="13">
        <f t="shared" si="664"/>
        <v>8.7373508388331421E-9</v>
      </c>
      <c r="BJ406" s="14">
        <f t="shared" si="665"/>
        <v>0.28545641580494124</v>
      </c>
      <c r="BK406" s="14">
        <f t="shared" si="666"/>
        <v>0.4290914142264951</v>
      </c>
      <c r="BL406" s="14">
        <f t="shared" si="667"/>
        <v>0.2753324598282344</v>
      </c>
      <c r="BM406" s="14">
        <f t="shared" si="668"/>
        <v>0.11103665863578513</v>
      </c>
      <c r="BN406" s="14">
        <f t="shared" si="669"/>
        <v>0.88895818290752582</v>
      </c>
    </row>
    <row r="407" spans="1:66" x14ac:dyDescent="0.25">
      <c r="A407" t="s">
        <v>340</v>
      </c>
      <c r="B407" t="s">
        <v>118</v>
      </c>
      <c r="C407" t="s">
        <v>116</v>
      </c>
      <c r="D407" t="s">
        <v>360</v>
      </c>
      <c r="E407" s="10">
        <f>VLOOKUP(A407,home!$A$2:$E$405,3,FALSE)</f>
        <v>1.1721999999999999</v>
      </c>
      <c r="F407" s="10">
        <f>VLOOKUP(B407,home!$B$2:$E$405,3,FALSE)</f>
        <v>0.73119999999999996</v>
      </c>
      <c r="G407" s="10">
        <f>VLOOKUP(C407,away!$B$2:$E$405,4,FALSE)</f>
        <v>0.94379999999999997</v>
      </c>
      <c r="H407" s="10">
        <f>VLOOKUP(A407,away!$A$2:$E$405,3,FALSE)</f>
        <v>1.1721999999999999</v>
      </c>
      <c r="I407" s="10">
        <f>VLOOKUP(C407,away!$B$2:$E$405,3,FALSE)</f>
        <v>1.2323</v>
      </c>
      <c r="J407" s="10">
        <f>VLOOKUP(B407,home!$B$2:$E$405,4,FALSE)</f>
        <v>1.3482000000000001</v>
      </c>
      <c r="K407" s="12">
        <f t="shared" si="614"/>
        <v>0.80894290963199988</v>
      </c>
      <c r="L407" s="12">
        <f t="shared" si="615"/>
        <v>1.9474776772919999</v>
      </c>
      <c r="M407" s="13">
        <f t="shared" si="616"/>
        <v>6.3518721680438248E-2</v>
      </c>
      <c r="N407" s="13">
        <f t="shared" si="617"/>
        <v>5.138301953227891E-2</v>
      </c>
      <c r="O407" s="13">
        <f t="shared" si="618"/>
        <v>0.12370129256277691</v>
      </c>
      <c r="P407" s="13">
        <f t="shared" si="619"/>
        <v>0.10006728353097202</v>
      </c>
      <c r="Q407" s="13">
        <f t="shared" si="620"/>
        <v>2.0782964663059792E-2</v>
      </c>
      <c r="R407" s="13">
        <f t="shared" si="621"/>
        <v>0.12045275295908749</v>
      </c>
      <c r="S407" s="13">
        <f t="shared" si="622"/>
        <v>3.9411456057182319E-2</v>
      </c>
      <c r="T407" s="13">
        <f t="shared" si="623"/>
        <v>4.0474359749257401E-2</v>
      </c>
      <c r="U407" s="13">
        <f t="shared" si="624"/>
        <v>9.7439400451908714E-2</v>
      </c>
      <c r="V407" s="13">
        <f t="shared" si="625"/>
        <v>6.8987488050875467E-3</v>
      </c>
      <c r="W407" s="13">
        <f t="shared" si="626"/>
        <v>5.6040773017715416E-3</v>
      </c>
      <c r="X407" s="13">
        <f t="shared" si="627"/>
        <v>1.0913815447018861E-2</v>
      </c>
      <c r="Y407" s="13">
        <f t="shared" si="628"/>
        <v>1.0627205978576923E-2</v>
      </c>
      <c r="Z407" s="13">
        <f t="shared" si="629"/>
        <v>7.8193015852063577E-2</v>
      </c>
      <c r="AA407" s="13">
        <f t="shared" si="630"/>
        <v>6.3253685756269398E-2</v>
      </c>
      <c r="AB407" s="13">
        <f t="shared" si="631"/>
        <v>2.5584310300312378E-2</v>
      </c>
      <c r="AC407" s="13">
        <f t="shared" si="632"/>
        <v>6.7926730342663289E-4</v>
      </c>
      <c r="AD407" s="13">
        <f t="shared" si="633"/>
        <v>1.1333446495744295E-3</v>
      </c>
      <c r="AE407" s="13">
        <f t="shared" si="634"/>
        <v>2.2071634057245259E-3</v>
      </c>
      <c r="AF407" s="13">
        <f t="shared" si="635"/>
        <v>2.1492007313921504E-3</v>
      </c>
      <c r="AG407" s="13">
        <f t="shared" si="636"/>
        <v>1.3951734828019505E-3</v>
      </c>
      <c r="AH407" s="13">
        <f t="shared" si="637"/>
        <v>3.8069788223008307E-2</v>
      </c>
      <c r="AI407" s="13">
        <f t="shared" si="638"/>
        <v>3.0796285254194384E-2</v>
      </c>
      <c r="AJ407" s="13">
        <f t="shared" si="639"/>
        <v>1.2456218299692528E-2</v>
      </c>
      <c r="AK407" s="13">
        <f t="shared" si="640"/>
        <v>3.3587898247882122E-3</v>
      </c>
      <c r="AL407" s="13">
        <f t="shared" si="641"/>
        <v>4.2804661080731436E-5</v>
      </c>
      <c r="AM407" s="13">
        <f t="shared" si="642"/>
        <v>1.8336222368851968E-4</v>
      </c>
      <c r="AN407" s="13">
        <f t="shared" si="643"/>
        <v>3.5709383749201454E-4</v>
      </c>
      <c r="AO407" s="13">
        <f t="shared" si="644"/>
        <v>3.4771613860711773E-4</v>
      </c>
      <c r="AP407" s="13">
        <f t="shared" si="645"/>
        <v>2.257231393238442E-4</v>
      </c>
      <c r="AQ407" s="13">
        <f t="shared" si="646"/>
        <v>1.098976937703646E-4</v>
      </c>
      <c r="AR407" s="13">
        <f t="shared" si="647"/>
        <v>1.4828012548708514E-2</v>
      </c>
      <c r="AS407" s="13">
        <f t="shared" si="648"/>
        <v>1.1995015615212072E-2</v>
      </c>
      <c r="AT407" s="13">
        <f t="shared" si="649"/>
        <v>4.851641416425463E-3</v>
      </c>
      <c r="AU407" s="13">
        <f t="shared" si="650"/>
        <v>1.3082336412981105E-3</v>
      </c>
      <c r="AV407" s="13">
        <f t="shared" si="651"/>
        <v>2.645715820675399E-4</v>
      </c>
      <c r="AW407" s="13">
        <f t="shared" si="652"/>
        <v>1.8731774592038874E-6</v>
      </c>
      <c r="AX407" s="13">
        <f t="shared" si="653"/>
        <v>2.4721595124530774E-5</v>
      </c>
      <c r="AY407" s="13">
        <f t="shared" si="654"/>
        <v>4.8144754652074431E-5</v>
      </c>
      <c r="AZ407" s="13">
        <f t="shared" si="655"/>
        <v>4.6880417481807566E-5</v>
      </c>
      <c r="BA407" s="13">
        <f t="shared" si="656"/>
        <v>3.0432855515983288E-5</v>
      </c>
      <c r="BB407" s="13">
        <f t="shared" si="657"/>
        <v>1.4816826693407533E-5</v>
      </c>
      <c r="BC407" s="13">
        <f t="shared" si="658"/>
        <v>5.7710878467430824E-6</v>
      </c>
      <c r="BD407" s="13">
        <f t="shared" si="659"/>
        <v>4.812870572869255E-3</v>
      </c>
      <c r="BE407" s="13">
        <f t="shared" si="660"/>
        <v>3.8933375248990853E-3</v>
      </c>
      <c r="BF407" s="13">
        <f t="shared" si="661"/>
        <v>1.5747438927856572E-3</v>
      </c>
      <c r="BG407" s="13">
        <f t="shared" si="662"/>
        <v>4.246259688517506E-4</v>
      </c>
      <c r="BH407" s="13">
        <f t="shared" si="663"/>
        <v>8.5874541687060521E-5</v>
      </c>
      <c r="BI407" s="13">
        <f t="shared" si="664"/>
        <v>1.3893520323129042E-5</v>
      </c>
      <c r="BJ407" s="14">
        <f t="shared" si="665"/>
        <v>0.14806488551165289</v>
      </c>
      <c r="BK407" s="14">
        <f t="shared" si="666"/>
        <v>0.21066642679283953</v>
      </c>
      <c r="BL407" s="14">
        <f t="shared" si="667"/>
        <v>0.55916534445716581</v>
      </c>
      <c r="BM407" s="14">
        <f t="shared" si="668"/>
        <v>0.5161373661079155</v>
      </c>
      <c r="BN407" s="14">
        <f t="shared" si="669"/>
        <v>0.47990603492861339</v>
      </c>
    </row>
    <row r="408" spans="1:66" x14ac:dyDescent="0.25">
      <c r="A408" t="s">
        <v>340</v>
      </c>
      <c r="B408" t="s">
        <v>120</v>
      </c>
      <c r="C408" t="s">
        <v>129</v>
      </c>
      <c r="D408" t="s">
        <v>360</v>
      </c>
      <c r="E408" s="10">
        <f>VLOOKUP(A408,home!$A$2:$E$405,3,FALSE)</f>
        <v>1.1721999999999999</v>
      </c>
      <c r="F408" s="10">
        <f>VLOOKUP(B408,home!$B$2:$E$405,3,FALSE)</f>
        <v>1.4928999999999999</v>
      </c>
      <c r="G408" s="10">
        <f>VLOOKUP(C408,away!$B$2:$E$405,4,FALSE)</f>
        <v>0.82579999999999998</v>
      </c>
      <c r="H408" s="10">
        <f>VLOOKUP(A408,away!$A$2:$E$405,3,FALSE)</f>
        <v>1.1721999999999999</v>
      </c>
      <c r="I408" s="10">
        <f>VLOOKUP(C408,away!$B$2:$E$405,3,FALSE)</f>
        <v>0.21329999999999999</v>
      </c>
      <c r="J408" s="10">
        <f>VLOOKUP(B408,home!$B$2:$E$405,4,FALSE)</f>
        <v>1.2977000000000001</v>
      </c>
      <c r="K408" s="12">
        <f t="shared" si="614"/>
        <v>1.4451313204039997</v>
      </c>
      <c r="L408" s="12">
        <f t="shared" si="615"/>
        <v>0.32446426840199993</v>
      </c>
      <c r="M408" s="13">
        <f t="shared" si="616"/>
        <v>0.17040188732352088</v>
      </c>
      <c r="N408" s="13">
        <f t="shared" si="617"/>
        <v>0.2462531044271733</v>
      </c>
      <c r="O408" s="13">
        <f t="shared" si="618"/>
        <v>5.5289323704746228E-2</v>
      </c>
      <c r="P408" s="13">
        <f t="shared" si="619"/>
        <v>7.9900333369684065E-2</v>
      </c>
      <c r="Q408" s="13">
        <f t="shared" si="620"/>
        <v>0.17793403697721252</v>
      </c>
      <c r="R408" s="13">
        <f t="shared" si="621"/>
        <v>8.9697049831509168E-3</v>
      </c>
      <c r="S408" s="13">
        <f t="shared" si="622"/>
        <v>9.3661862741960481E-3</v>
      </c>
      <c r="T408" s="13">
        <f t="shared" si="623"/>
        <v>5.7733237131625662E-2</v>
      </c>
      <c r="U408" s="13">
        <f t="shared" si="624"/>
        <v>1.2962401605935221E-2</v>
      </c>
      <c r="V408" s="13">
        <f t="shared" si="625"/>
        <v>4.8797151608616688E-4</v>
      </c>
      <c r="W408" s="13">
        <f t="shared" si="626"/>
        <v>8.571268326723111E-2</v>
      </c>
      <c r="X408" s="13">
        <f t="shared" si="627"/>
        <v>2.7810703069074481E-2</v>
      </c>
      <c r="Y408" s="13">
        <f t="shared" si="628"/>
        <v>4.5117897125262528E-3</v>
      </c>
      <c r="Z408" s="13">
        <f t="shared" si="629"/>
        <v>9.7011625504661223E-4</v>
      </c>
      <c r="AA408" s="13">
        <f t="shared" si="630"/>
        <v>1.4019453846008938E-3</v>
      </c>
      <c r="AB408" s="13">
        <f t="shared" si="631"/>
        <v>1.0129975923912917E-3</v>
      </c>
      <c r="AC408" s="13">
        <f t="shared" si="632"/>
        <v>1.4300416291814277E-5</v>
      </c>
      <c r="AD408" s="13">
        <f t="shared" si="633"/>
        <v>3.0966520786335869E-2</v>
      </c>
      <c r="AE408" s="13">
        <f t="shared" si="634"/>
        <v>1.0047529511893791E-2</v>
      </c>
      <c r="AF408" s="13">
        <f t="shared" si="635"/>
        <v>1.6300321561620607E-3</v>
      </c>
      <c r="AG408" s="13">
        <f t="shared" si="636"/>
        <v>1.7629573034028592E-4</v>
      </c>
      <c r="AH408" s="13">
        <f t="shared" si="637"/>
        <v>7.8692015239646714E-5</v>
      </c>
      <c r="AI408" s="13">
        <f t="shared" si="638"/>
        <v>1.1372029588852232E-4</v>
      </c>
      <c r="AJ408" s="13">
        <f t="shared" si="639"/>
        <v>8.2170380677056915E-5</v>
      </c>
      <c r="AK408" s="13">
        <f t="shared" si="640"/>
        <v>3.9582330241978201E-5</v>
      </c>
      <c r="AL408" s="13">
        <f t="shared" si="641"/>
        <v>2.682148764871117E-7</v>
      </c>
      <c r="AM408" s="13">
        <f t="shared" si="642"/>
        <v>8.9501378144550888E-3</v>
      </c>
      <c r="AN408" s="13">
        <f t="shared" si="643"/>
        <v>2.9039999180642448E-3</v>
      </c>
      <c r="AO408" s="13">
        <f t="shared" si="644"/>
        <v>4.7112210442709147E-4</v>
      </c>
      <c r="AP408" s="13">
        <f t="shared" si="645"/>
        <v>5.0954096313648965E-5</v>
      </c>
      <c r="AQ408" s="13">
        <f t="shared" si="646"/>
        <v>4.1331958956232864E-6</v>
      </c>
      <c r="AR408" s="13">
        <f t="shared" si="647"/>
        <v>5.1065494307622002E-6</v>
      </c>
      <c r="AS408" s="13">
        <f t="shared" si="648"/>
        <v>7.3796345215856714E-6</v>
      </c>
      <c r="AT408" s="13">
        <f t="shared" si="649"/>
        <v>5.332270490139021E-6</v>
      </c>
      <c r="AU408" s="13">
        <f t="shared" si="650"/>
        <v>2.5686103647219632E-6</v>
      </c>
      <c r="AV408" s="13">
        <f t="shared" si="651"/>
        <v>9.2799482199351205E-7</v>
      </c>
      <c r="AW408" s="13">
        <f t="shared" si="652"/>
        <v>3.4934501643656997E-9</v>
      </c>
      <c r="AX408" s="13">
        <f t="shared" si="653"/>
        <v>2.155687412933541E-3</v>
      </c>
      <c r="AY408" s="13">
        <f t="shared" si="654"/>
        <v>6.9944353934088121E-4</v>
      </c>
      <c r="AZ408" s="13">
        <f t="shared" si="655"/>
        <v>1.1347221814037222E-4</v>
      </c>
      <c r="BA408" s="13">
        <f t="shared" si="656"/>
        <v>1.227256008095601E-5</v>
      </c>
      <c r="BB408" s="13">
        <f t="shared" si="657"/>
        <v>9.9550180702174474E-7</v>
      </c>
      <c r="BC408" s="13">
        <f t="shared" si="658"/>
        <v>6.4600953101635879E-8</v>
      </c>
      <c r="BD408" s="13">
        <f t="shared" si="659"/>
        <v>2.7614880418515118E-7</v>
      </c>
      <c r="BE408" s="13">
        <f t="shared" si="660"/>
        <v>3.9907128602007303E-7</v>
      </c>
      <c r="BF408" s="13">
        <f t="shared" si="661"/>
        <v>2.8835520725075526E-7</v>
      </c>
      <c r="BG408" s="13">
        <f t="shared" si="662"/>
        <v>1.3890371379988437E-7</v>
      </c>
      <c r="BH408" s="13">
        <f t="shared" si="663"/>
        <v>5.0183526833161521E-8</v>
      </c>
      <c r="BI408" s="13">
        <f t="shared" si="664"/>
        <v>1.450435727898725E-8</v>
      </c>
      <c r="BJ408" s="14">
        <f t="shared" si="665"/>
        <v>0.65813821573198716</v>
      </c>
      <c r="BK408" s="14">
        <f t="shared" si="666"/>
        <v>0.26087039065399631</v>
      </c>
      <c r="BL408" s="14">
        <f t="shared" si="667"/>
        <v>7.9973020519396337E-2</v>
      </c>
      <c r="BM408" s="14">
        <f t="shared" si="668"/>
        <v>0.26050391232904757</v>
      </c>
      <c r="BN408" s="14">
        <f t="shared" si="669"/>
        <v>0.73874839078548793</v>
      </c>
    </row>
    <row r="409" spans="1:66" x14ac:dyDescent="0.25">
      <c r="A409" t="s">
        <v>340</v>
      </c>
      <c r="B409" t="s">
        <v>114</v>
      </c>
      <c r="C409" t="s">
        <v>113</v>
      </c>
      <c r="D409" t="s">
        <v>360</v>
      </c>
      <c r="E409" s="10">
        <f>VLOOKUP(A409,home!$A$2:$E$405,3,FALSE)</f>
        <v>1.1721999999999999</v>
      </c>
      <c r="F409" s="10">
        <f>VLOOKUP(B409,home!$B$2:$E$405,3,FALSE)</f>
        <v>0.9597</v>
      </c>
      <c r="G409" s="10">
        <f>VLOOKUP(C409,away!$B$2:$E$405,4,FALSE)</f>
        <v>0.82579999999999998</v>
      </c>
      <c r="H409" s="10">
        <f>VLOOKUP(A409,away!$A$2:$E$405,3,FALSE)</f>
        <v>1.1721999999999999</v>
      </c>
      <c r="I409" s="10">
        <f>VLOOKUP(C409,away!$B$2:$E$405,3,FALSE)</f>
        <v>0.74650000000000005</v>
      </c>
      <c r="J409" s="10">
        <f>VLOOKUP(B409,home!$B$2:$E$405,4,FALSE)</f>
        <v>1.4156</v>
      </c>
      <c r="K409" s="12">
        <f t="shared" si="614"/>
        <v>0.92899224877199993</v>
      </c>
      <c r="L409" s="12">
        <f t="shared" si="615"/>
        <v>1.2387169578799999</v>
      </c>
      <c r="M409" s="13">
        <f t="shared" si="616"/>
        <v>0.11443947405193175</v>
      </c>
      <c r="N409" s="13">
        <f t="shared" si="617"/>
        <v>0.10631338434778902</v>
      </c>
      <c r="O409" s="13">
        <f t="shared" si="618"/>
        <v>0.14175811715899611</v>
      </c>
      <c r="P409" s="13">
        <f t="shared" si="619"/>
        <v>0.13169219204122043</v>
      </c>
      <c r="Q409" s="13">
        <f t="shared" si="620"/>
        <v>4.9382154999907224E-2</v>
      </c>
      <c r="R409" s="13">
        <f t="shared" si="621"/>
        <v>8.7799091820994143E-2</v>
      </c>
      <c r="S409" s="13">
        <f t="shared" si="622"/>
        <v>3.7886475773105249E-2</v>
      </c>
      <c r="T409" s="13">
        <f t="shared" si="623"/>
        <v>6.1170512815043716E-2</v>
      </c>
      <c r="U409" s="13">
        <f t="shared" si="624"/>
        <v>8.1564675750924659E-2</v>
      </c>
      <c r="V409" s="13">
        <f t="shared" si="625"/>
        <v>4.8442424692770039E-3</v>
      </c>
      <c r="W409" s="13">
        <f t="shared" si="626"/>
        <v>1.5291879740857094E-2</v>
      </c>
      <c r="X409" s="13">
        <f t="shared" si="627"/>
        <v>1.8942310752861305E-2</v>
      </c>
      <c r="Y409" s="13">
        <f t="shared" si="628"/>
        <v>1.1732080775500984E-2</v>
      </c>
      <c r="Z409" s="13">
        <f t="shared" si="629"/>
        <v>3.6252741308376218E-2</v>
      </c>
      <c r="AA409" s="13">
        <f t="shared" si="630"/>
        <v>3.3678515672218003E-2</v>
      </c>
      <c r="AB409" s="13">
        <f t="shared" si="631"/>
        <v>1.5643540004818421E-2</v>
      </c>
      <c r="AC409" s="13">
        <f t="shared" si="632"/>
        <v>3.4840956040481206E-4</v>
      </c>
      <c r="AD409" s="13">
        <f t="shared" si="633"/>
        <v>3.5515094371024545E-3</v>
      </c>
      <c r="AE409" s="13">
        <f t="shared" si="634"/>
        <v>4.3993149658096645E-3</v>
      </c>
      <c r="AF409" s="13">
        <f t="shared" si="635"/>
        <v>2.7247530256018513E-3</v>
      </c>
      <c r="AG409" s="13">
        <f t="shared" si="636"/>
        <v>1.1250659262826172E-3</v>
      </c>
      <c r="AH409" s="13">
        <f t="shared" si="637"/>
        <v>1.1226721357080605E-2</v>
      </c>
      <c r="AI409" s="13">
        <f t="shared" si="638"/>
        <v>1.0429537119850949E-2</v>
      </c>
      <c r="AJ409" s="13">
        <f t="shared" si="639"/>
        <v>4.8444795713106902E-3</v>
      </c>
      <c r="AK409" s="13">
        <f t="shared" si="640"/>
        <v>1.5001613236939777E-3</v>
      </c>
      <c r="AL409" s="13">
        <f t="shared" si="641"/>
        <v>1.6037409859820368E-5</v>
      </c>
      <c r="AM409" s="13">
        <f t="shared" si="642"/>
        <v>6.5986494770175791E-4</v>
      </c>
      <c r="AN409" s="13">
        <f t="shared" si="643"/>
        <v>8.1738590062876699E-4</v>
      </c>
      <c r="AO409" s="13">
        <f t="shared" si="644"/>
        <v>5.0625488812043509E-4</v>
      </c>
      <c r="AP409" s="13">
        <f t="shared" si="645"/>
        <v>2.0903550497480835E-4</v>
      </c>
      <c r="AQ409" s="13">
        <f t="shared" si="646"/>
        <v>6.4733956202826071E-5</v>
      </c>
      <c r="AR409" s="13">
        <f t="shared" si="647"/>
        <v>2.7813460252818613E-3</v>
      </c>
      <c r="AS409" s="13">
        <f t="shared" si="648"/>
        <v>2.5838488986396602E-3</v>
      </c>
      <c r="AT409" s="13">
        <f t="shared" si="649"/>
        <v>1.2001877994171565E-3</v>
      </c>
      <c r="AU409" s="13">
        <f t="shared" si="650"/>
        <v>3.7165505424308748E-4</v>
      </c>
      <c r="AV409" s="13">
        <f t="shared" si="651"/>
        <v>8.6316166152191349E-5</v>
      </c>
      <c r="AW409" s="13">
        <f t="shared" si="652"/>
        <v>5.1264402636318317E-7</v>
      </c>
      <c r="AX409" s="13">
        <f t="shared" si="653"/>
        <v>1.0216823694187899E-4</v>
      </c>
      <c r="AY409" s="13">
        <f t="shared" si="654"/>
        <v>1.2655752765660739E-4</v>
      </c>
      <c r="AZ409" s="13">
        <f t="shared" si="655"/>
        <v>7.8384477827803326E-5</v>
      </c>
      <c r="BA409" s="13">
        <f t="shared" si="656"/>
        <v>3.2365393973289619E-5</v>
      </c>
      <c r="BB409" s="13">
        <f t="shared" si="657"/>
        <v>1.0022890590795253E-5</v>
      </c>
      <c r="BC409" s="13">
        <f t="shared" si="658"/>
        <v>2.4831049083587934E-6</v>
      </c>
      <c r="BD409" s="13">
        <f t="shared" si="659"/>
        <v>5.7421674787479574E-4</v>
      </c>
      <c r="BE409" s="13">
        <f t="shared" si="660"/>
        <v>5.3344290789075104E-4</v>
      </c>
      <c r="BF409" s="13">
        <f t="shared" si="661"/>
        <v>2.4778216329645177E-4</v>
      </c>
      <c r="BG409" s="13">
        <f t="shared" si="662"/>
        <v>7.6729236362120567E-5</v>
      </c>
      <c r="BH409" s="13">
        <f t="shared" si="663"/>
        <v>1.7820216458651173E-5</v>
      </c>
      <c r="BI409" s="13">
        <f t="shared" si="664"/>
        <v>3.3109685923052319E-6</v>
      </c>
      <c r="BJ409" s="14">
        <f t="shared" si="665"/>
        <v>0.27724222361628331</v>
      </c>
      <c r="BK409" s="14">
        <f t="shared" si="666"/>
        <v>0.28935338883345568</v>
      </c>
      <c r="BL409" s="14">
        <f t="shared" si="667"/>
        <v>0.39692149596409654</v>
      </c>
      <c r="BM409" s="14">
        <f t="shared" si="668"/>
        <v>0.36825939041774275</v>
      </c>
      <c r="BN409" s="14">
        <f t="shared" si="669"/>
        <v>0.6313844144208387</v>
      </c>
    </row>
    <row r="410" spans="1:66" x14ac:dyDescent="0.25">
      <c r="A410" t="s">
        <v>340</v>
      </c>
      <c r="B410" t="s">
        <v>119</v>
      </c>
      <c r="C410" t="s">
        <v>111</v>
      </c>
      <c r="D410" t="s">
        <v>360</v>
      </c>
      <c r="E410" s="10">
        <f>VLOOKUP(A410,home!$A$2:$E$405,3,FALSE)</f>
        <v>1.1721999999999999</v>
      </c>
      <c r="F410" s="10">
        <f>VLOOKUP(B410,home!$B$2:$E$405,3,FALSE)</f>
        <v>0.97499999999999998</v>
      </c>
      <c r="G410" s="10">
        <f>VLOOKUP(C410,away!$B$2:$E$405,4,FALSE)</f>
        <v>1.2134</v>
      </c>
      <c r="H410" s="10">
        <f>VLOOKUP(A410,away!$A$2:$E$405,3,FALSE)</f>
        <v>1.1721999999999999</v>
      </c>
      <c r="I410" s="10">
        <f>VLOOKUP(C410,away!$B$2:$E$405,3,FALSE)</f>
        <v>1.4624999999999999</v>
      </c>
      <c r="J410" s="10">
        <f>VLOOKUP(B410,home!$B$2:$E$405,4,FALSE)</f>
        <v>1.4830000000000001</v>
      </c>
      <c r="K410" s="12">
        <f t="shared" si="614"/>
        <v>1.386788793</v>
      </c>
      <c r="L410" s="12">
        <f t="shared" si="615"/>
        <v>2.5423699274999998</v>
      </c>
      <c r="M410" s="13">
        <f t="shared" si="616"/>
        <v>1.9660205325455059E-2</v>
      </c>
      <c r="N410" s="13">
        <f t="shared" si="617"/>
        <v>2.7264552413419994E-2</v>
      </c>
      <c r="O410" s="13">
        <f t="shared" si="618"/>
        <v>4.9983514787912284E-2</v>
      </c>
      <c r="P410" s="13">
        <f t="shared" si="619"/>
        <v>6.9316578142626525E-2</v>
      </c>
      <c r="Q410" s="13">
        <f t="shared" si="620"/>
        <v>1.8905087866545982E-2</v>
      </c>
      <c r="R410" s="13">
        <f t="shared" si="621"/>
        <v>6.3538292433769877E-2</v>
      </c>
      <c r="S410" s="13">
        <f t="shared" si="622"/>
        <v>6.1097886897216826E-2</v>
      </c>
      <c r="T410" s="13">
        <f t="shared" si="623"/>
        <v>4.8063726868651624E-2</v>
      </c>
      <c r="U410" s="13">
        <f t="shared" si="624"/>
        <v>8.8114191873508746E-2</v>
      </c>
      <c r="V410" s="13">
        <f t="shared" si="625"/>
        <v>2.3934962254702929E-2</v>
      </c>
      <c r="W410" s="13">
        <f t="shared" si="626"/>
        <v>8.7391213280020811E-3</v>
      </c>
      <c r="X410" s="13">
        <f t="shared" si="627"/>
        <v>2.221807925708635E-2</v>
      </c>
      <c r="Y410" s="13">
        <f t="shared" si="628"/>
        <v>2.8243288275013941E-2</v>
      </c>
      <c r="Z410" s="13">
        <f t="shared" si="629"/>
        <v>5.3845947976105771E-2</v>
      </c>
      <c r="AA410" s="13">
        <f t="shared" si="630"/>
        <v>7.467295720172451E-2</v>
      </c>
      <c r="AB410" s="13">
        <f t="shared" si="631"/>
        <v>5.1777810093760111E-2</v>
      </c>
      <c r="AC410" s="13">
        <f t="shared" si="632"/>
        <v>5.274263588567492E-3</v>
      </c>
      <c r="AD410" s="13">
        <f t="shared" si="633"/>
        <v>3.0298288795851417E-3</v>
      </c>
      <c r="AE410" s="13">
        <f t="shared" si="634"/>
        <v>7.7029458289282812E-3</v>
      </c>
      <c r="AF410" s="13">
        <f t="shared" si="635"/>
        <v>9.7918689143144111E-3</v>
      </c>
      <c r="AG410" s="13">
        <f t="shared" si="636"/>
        <v>8.2981843539250109E-3</v>
      </c>
      <c r="AH410" s="13">
        <f t="shared" si="637"/>
        <v>3.4224079713045204E-2</v>
      </c>
      <c r="AI410" s="13">
        <f t="shared" si="638"/>
        <v>4.7461570196789746E-2</v>
      </c>
      <c r="AJ410" s="13">
        <f t="shared" si="639"/>
        <v>3.2909586823545417E-2</v>
      </c>
      <c r="AK410" s="13">
        <f t="shared" si="640"/>
        <v>1.5212882063051082E-2</v>
      </c>
      <c r="AL410" s="13">
        <f t="shared" si="641"/>
        <v>7.438252004589096E-4</v>
      </c>
      <c r="AM410" s="13">
        <f t="shared" si="642"/>
        <v>8.4034654698328425E-4</v>
      </c>
      <c r="AN410" s="13">
        <f t="shared" si="643"/>
        <v>2.1364717897287672E-3</v>
      </c>
      <c r="AO410" s="13">
        <f t="shared" si="644"/>
        <v>2.7158508145792609E-3</v>
      </c>
      <c r="AP410" s="13">
        <f t="shared" si="645"/>
        <v>2.3015658128542303E-3</v>
      </c>
      <c r="AQ410" s="13">
        <f t="shared" si="646"/>
        <v>1.4628579271906725E-3</v>
      </c>
      <c r="AR410" s="13">
        <f t="shared" si="647"/>
        <v>1.7402054211761782E-2</v>
      </c>
      <c r="AS410" s="13">
        <f t="shared" si="648"/>
        <v>2.4132973756049687E-2</v>
      </c>
      <c r="AT410" s="13">
        <f t="shared" si="649"/>
        <v>1.6733668773326417E-2</v>
      </c>
      <c r="AU410" s="13">
        <f t="shared" si="650"/>
        <v>7.7353547735410418E-3</v>
      </c>
      <c r="AV410" s="13">
        <f t="shared" si="651"/>
        <v>2.6818258274564433E-3</v>
      </c>
      <c r="AW410" s="13">
        <f t="shared" si="652"/>
        <v>7.2847969877546767E-5</v>
      </c>
      <c r="AX410" s="13">
        <f t="shared" si="653"/>
        <v>1.9423052893211096E-4</v>
      </c>
      <c r="AY410" s="13">
        <f t="shared" si="654"/>
        <v>4.9380585575941748E-4</v>
      </c>
      <c r="AZ410" s="13">
        <f t="shared" si="655"/>
        <v>6.2771857885307288E-4</v>
      </c>
      <c r="BA410" s="13">
        <f t="shared" si="656"/>
        <v>5.3196427926969667E-4</v>
      </c>
      <c r="BB410" s="13">
        <f t="shared" si="657"/>
        <v>3.3811249652987213E-4</v>
      </c>
      <c r="BC410" s="13">
        <f t="shared" si="658"/>
        <v>1.719214086578989E-4</v>
      </c>
      <c r="BD410" s="13">
        <f t="shared" si="659"/>
        <v>7.3737432174513168E-3</v>
      </c>
      <c r="BE410" s="13">
        <f t="shared" si="660"/>
        <v>1.0225824456421248E-2</v>
      </c>
      <c r="BF410" s="13">
        <f t="shared" si="661"/>
        <v>7.0905293776751541E-3</v>
      </c>
      <c r="BG410" s="13">
        <f t="shared" si="662"/>
        <v>3.2776888924657219E-3</v>
      </c>
      <c r="BH410" s="13">
        <f t="shared" si="663"/>
        <v>1.1363655557530118E-3</v>
      </c>
      <c r="BI410" s="13">
        <f t="shared" si="664"/>
        <v>3.1517980349389871E-4</v>
      </c>
      <c r="BJ410" s="14">
        <f t="shared" si="665"/>
        <v>0.19407153002481109</v>
      </c>
      <c r="BK410" s="14">
        <f t="shared" si="666"/>
        <v>0.18052152726478715</v>
      </c>
      <c r="BL410" s="14">
        <f t="shared" si="667"/>
        <v>0.55600009383250282</v>
      </c>
      <c r="BM410" s="14">
        <f t="shared" si="668"/>
        <v>0.735349910242595</v>
      </c>
      <c r="BN410" s="14">
        <f t="shared" si="669"/>
        <v>0.24866823096972973</v>
      </c>
    </row>
    <row r="411" spans="1:66" x14ac:dyDescent="0.25">
      <c r="A411" t="s">
        <v>340</v>
      </c>
      <c r="B411" t="s">
        <v>122</v>
      </c>
      <c r="C411" t="s">
        <v>127</v>
      </c>
      <c r="D411" t="s">
        <v>360</v>
      </c>
      <c r="E411" s="10">
        <f>VLOOKUP(A411,home!$A$2:$E$405,3,FALSE)</f>
        <v>1.1721999999999999</v>
      </c>
      <c r="F411" s="10">
        <f>VLOOKUP(B411,home!$B$2:$E$405,3,FALSE)</f>
        <v>1.9499</v>
      </c>
      <c r="G411" s="10">
        <f>VLOOKUP(C411,away!$B$2:$E$405,4,FALSE)</f>
        <v>0.35389999999999999</v>
      </c>
      <c r="H411" s="10">
        <f>VLOOKUP(A411,away!$A$2:$E$405,3,FALSE)</f>
        <v>1.1721999999999999</v>
      </c>
      <c r="I411" s="10">
        <f>VLOOKUP(C411,away!$B$2:$E$405,3,FALSE)</f>
        <v>0.9597</v>
      </c>
      <c r="J411" s="10">
        <f>VLOOKUP(B411,home!$B$2:$E$405,4,FALSE)</f>
        <v>0.5393</v>
      </c>
      <c r="K411" s="12">
        <f t="shared" si="614"/>
        <v>0.80889959684199986</v>
      </c>
      <c r="L411" s="12">
        <f t="shared" si="615"/>
        <v>0.60669111136199994</v>
      </c>
      <c r="M411" s="13">
        <f t="shared" si="616"/>
        <v>0.24278215767034061</v>
      </c>
      <c r="N411" s="13">
        <f t="shared" si="617"/>
        <v>0.19638638945996933</v>
      </c>
      <c r="O411" s="13">
        <f t="shared" si="618"/>
        <v>0.14729377705588323</v>
      </c>
      <c r="P411" s="13">
        <f t="shared" si="619"/>
        <v>0.11914587687783934</v>
      </c>
      <c r="Q411" s="13">
        <f t="shared" si="620"/>
        <v>7.9428435629712579E-2</v>
      </c>
      <c r="R411" s="13">
        <f t="shared" si="621"/>
        <v>4.4680912649370227E-2</v>
      </c>
      <c r="S411" s="13">
        <f t="shared" si="622"/>
        <v>1.4617775162317326E-2</v>
      </c>
      <c r="T411" s="13">
        <f t="shared" si="623"/>
        <v>4.8188525885935397E-2</v>
      </c>
      <c r="U411" s="13">
        <f t="shared" si="624"/>
        <v>3.6142372228608187E-2</v>
      </c>
      <c r="V411" s="13">
        <f t="shared" si="625"/>
        <v>7.9707836140005246E-4</v>
      </c>
      <c r="W411" s="13">
        <f t="shared" si="626"/>
        <v>2.141654318622175E-2</v>
      </c>
      <c r="X411" s="13">
        <f t="shared" si="627"/>
        <v>1.299322638718114E-2</v>
      </c>
      <c r="Y411" s="13">
        <f t="shared" si="628"/>
        <v>3.9414374785084949E-3</v>
      </c>
      <c r="Z411" s="13">
        <f t="shared" si="629"/>
        <v>9.0358375173049555E-3</v>
      </c>
      <c r="AA411" s="13">
        <f t="shared" si="630"/>
        <v>7.3090853248777938E-3</v>
      </c>
      <c r="AB411" s="13">
        <f t="shared" si="631"/>
        <v>2.9561580862887127E-3</v>
      </c>
      <c r="AC411" s="13">
        <f t="shared" si="632"/>
        <v>2.4447997234601349E-5</v>
      </c>
      <c r="AD411" s="13">
        <f t="shared" si="633"/>
        <v>4.3309582872710127E-3</v>
      </c>
      <c r="AE411" s="13">
        <f t="shared" si="634"/>
        <v>2.6275538965669139E-3</v>
      </c>
      <c r="AF411" s="13">
        <f t="shared" si="635"/>
        <v>7.9705679683586734E-4</v>
      </c>
      <c r="AG411" s="13">
        <f t="shared" si="636"/>
        <v>1.6118909129699606E-4</v>
      </c>
      <c r="AH411" s="13">
        <f t="shared" si="637"/>
        <v>1.3704905763650493E-3</v>
      </c>
      <c r="AI411" s="13">
        <f t="shared" si="638"/>
        <v>1.1085892746974481E-3</v>
      </c>
      <c r="AJ411" s="13">
        <f t="shared" si="639"/>
        <v>4.483687086830654E-4</v>
      </c>
      <c r="AK411" s="13">
        <f t="shared" si="640"/>
        <v>1.208950892300999E-4</v>
      </c>
      <c r="AL411" s="13">
        <f t="shared" si="641"/>
        <v>4.7991633262915395E-7</v>
      </c>
      <c r="AM411" s="13">
        <f t="shared" si="642"/>
        <v>7.0066208250260827E-4</v>
      </c>
      <c r="AN411" s="13">
        <f t="shared" si="643"/>
        <v>4.2508545752272068E-4</v>
      </c>
      <c r="AO411" s="13">
        <f t="shared" si="644"/>
        <v>1.2894778432414185E-4</v>
      </c>
      <c r="AP411" s="13">
        <f t="shared" si="645"/>
        <v>2.6077158193093693E-5</v>
      </c>
      <c r="AQ411" s="13">
        <f t="shared" si="646"/>
        <v>3.9551950213326733E-6</v>
      </c>
      <c r="AR411" s="13">
        <f t="shared" si="647"/>
        <v>1.6629289017721196E-4</v>
      </c>
      <c r="AS411" s="13">
        <f t="shared" si="648"/>
        <v>1.3451425182203769E-4</v>
      </c>
      <c r="AT411" s="13">
        <f t="shared" si="649"/>
        <v>5.440426203417477E-5</v>
      </c>
      <c r="AU411" s="13">
        <f t="shared" si="650"/>
        <v>1.4669195208643498E-5</v>
      </c>
      <c r="AV411" s="13">
        <f t="shared" si="651"/>
        <v>2.9664765225670797E-6</v>
      </c>
      <c r="AW411" s="13">
        <f t="shared" si="652"/>
        <v>6.5422220511244731E-9</v>
      </c>
      <c r="AX411" s="13">
        <f t="shared" si="653"/>
        <v>9.4460879343139279E-5</v>
      </c>
      <c r="AY411" s="13">
        <f t="shared" si="654"/>
        <v>5.7308575868920943E-5</v>
      </c>
      <c r="AZ411" s="13">
        <f t="shared" si="655"/>
        <v>1.7384301792244571E-5</v>
      </c>
      <c r="BA411" s="13">
        <f t="shared" si="656"/>
        <v>3.5156337915297557E-6</v>
      </c>
      <c r="BB411" s="13">
        <f t="shared" si="657"/>
        <v>5.3322594303124717E-7</v>
      </c>
      <c r="BC411" s="13">
        <f t="shared" si="658"/>
        <v>6.4700687996935578E-8</v>
      </c>
      <c r="BD411" s="13">
        <f t="shared" si="659"/>
        <v>1.6814736392201945E-5</v>
      </c>
      <c r="BE411" s="13">
        <f t="shared" si="660"/>
        <v>1.3601433488656655E-5</v>
      </c>
      <c r="BF411" s="13">
        <f t="shared" si="661"/>
        <v>5.5010970327238218E-6</v>
      </c>
      <c r="BG411" s="13">
        <f t="shared" si="662"/>
        <v>1.4832783906530071E-6</v>
      </c>
      <c r="BH411" s="13">
        <f t="shared" si="663"/>
        <v>2.9995582305091688E-7</v>
      </c>
      <c r="BI411" s="13">
        <f t="shared" si="664"/>
        <v>4.8526828867259406E-8</v>
      </c>
      <c r="BJ411" s="14">
        <f t="shared" si="665"/>
        <v>0.37172931109449037</v>
      </c>
      <c r="BK411" s="14">
        <f t="shared" si="666"/>
        <v>0.37742512456133348</v>
      </c>
      <c r="BL411" s="14">
        <f t="shared" si="667"/>
        <v>0.24184124509772459</v>
      </c>
      <c r="BM411" s="14">
        <f t="shared" si="668"/>
        <v>0.17025666689409111</v>
      </c>
      <c r="BN411" s="14">
        <f t="shared" si="669"/>
        <v>0.82971754934311537</v>
      </c>
    </row>
    <row r="412" spans="1:66" x14ac:dyDescent="0.25">
      <c r="A412" t="s">
        <v>341</v>
      </c>
      <c r="B412" t="s">
        <v>132</v>
      </c>
      <c r="C412" t="s">
        <v>134</v>
      </c>
      <c r="D412" t="s">
        <v>360</v>
      </c>
      <c r="E412" s="10">
        <f>VLOOKUP(A412,home!$A$2:$E$405,3,FALSE)</f>
        <v>1.3889</v>
      </c>
      <c r="F412" s="10">
        <f>VLOOKUP(B412,home!$B$2:$E$405,3,FALSE)</f>
        <v>0.96</v>
      </c>
      <c r="G412" s="10">
        <f>VLOOKUP(C412,away!$B$2:$E$405,4,FALSE)</f>
        <v>1.6120000000000001</v>
      </c>
      <c r="H412" s="10">
        <f>VLOOKUP(A412,away!$A$2:$E$405,3,FALSE)</f>
        <v>1.3889</v>
      </c>
      <c r="I412" s="10">
        <f>VLOOKUP(C412,away!$B$2:$E$405,3,FALSE)</f>
        <v>0.51429999999999998</v>
      </c>
      <c r="J412" s="10">
        <f>VLOOKUP(B412,home!$B$2:$E$405,4,FALSE)</f>
        <v>0.1343</v>
      </c>
      <c r="K412" s="12">
        <f t="shared" si="614"/>
        <v>2.1493505279999998</v>
      </c>
      <c r="L412" s="12">
        <f t="shared" si="615"/>
        <v>9.5932003560999998E-2</v>
      </c>
      <c r="M412" s="13">
        <f t="shared" si="616"/>
        <v>0.10589761672759702</v>
      </c>
      <c r="N412" s="13">
        <f t="shared" si="617"/>
        <v>0.22761109842740226</v>
      </c>
      <c r="O412" s="13">
        <f t="shared" si="618"/>
        <v>1.0158970545013251E-2</v>
      </c>
      <c r="P412" s="13">
        <f t="shared" si="619"/>
        <v>2.1835188704860679E-2</v>
      </c>
      <c r="Q412" s="13">
        <f t="shared" si="620"/>
        <v>0.24460801729179854</v>
      </c>
      <c r="R412" s="13">
        <f t="shared" si="621"/>
        <v>4.8728519925015268E-4</v>
      </c>
      <c r="S412" s="13">
        <f t="shared" si="622"/>
        <v>1.1255575916389515E-3</v>
      </c>
      <c r="T412" s="13">
        <f t="shared" si="623"/>
        <v>2.346573718588597E-2</v>
      </c>
      <c r="U412" s="13">
        <f t="shared" si="624"/>
        <v>1.0473467002949006E-3</v>
      </c>
      <c r="V412" s="13">
        <f t="shared" si="625"/>
        <v>2.5786712330777216E-5</v>
      </c>
      <c r="W412" s="13">
        <f t="shared" si="626"/>
        <v>0.17524945703972009</v>
      </c>
      <c r="X412" s="13">
        <f t="shared" si="627"/>
        <v>1.6812031536797743E-2</v>
      </c>
      <c r="Y412" s="13">
        <f t="shared" si="628"/>
        <v>8.0640593462786268E-4</v>
      </c>
      <c r="Z412" s="13">
        <f t="shared" si="629"/>
        <v>1.558208182322941E-5</v>
      </c>
      <c r="AA412" s="13">
        <f t="shared" si="630"/>
        <v>3.3491355794097331E-5</v>
      </c>
      <c r="AB412" s="13">
        <f t="shared" si="631"/>
        <v>3.5992331629739481E-5</v>
      </c>
      <c r="AC412" s="13">
        <f t="shared" si="632"/>
        <v>3.3231256001070201E-7</v>
      </c>
      <c r="AD412" s="13">
        <f t="shared" si="633"/>
        <v>9.416812825500892E-2</v>
      </c>
      <c r="AE412" s="13">
        <f t="shared" si="634"/>
        <v>9.0337372150922218E-3</v>
      </c>
      <c r="AF412" s="13">
        <f t="shared" si="635"/>
        <v>4.3331225534368255E-4</v>
      </c>
      <c r="AG412" s="13">
        <f t="shared" si="636"/>
        <v>1.385617094088503E-5</v>
      </c>
      <c r="AH412" s="13">
        <f t="shared" si="637"/>
        <v>3.7370508223845944E-7</v>
      </c>
      <c r="AI412" s="13">
        <f t="shared" si="638"/>
        <v>8.0322321582551612E-7</v>
      </c>
      <c r="AJ412" s="13">
        <f t="shared" si="639"/>
        <v>8.6320412151821568E-7</v>
      </c>
      <c r="AK412" s="13">
        <f t="shared" si="640"/>
        <v>6.1844274478565082E-7</v>
      </c>
      <c r="AL412" s="13">
        <f t="shared" si="641"/>
        <v>2.7408010420079921E-9</v>
      </c>
      <c r="AM412" s="13">
        <f t="shared" si="642"/>
        <v>4.0480063237135031E-2</v>
      </c>
      <c r="AN412" s="13">
        <f t="shared" si="643"/>
        <v>3.8833335706143432E-3</v>
      </c>
      <c r="AO412" s="13">
        <f t="shared" si="644"/>
        <v>1.86267984962363E-4</v>
      </c>
      <c r="AP412" s="13">
        <f t="shared" si="645"/>
        <v>5.9563536655698992E-6</v>
      </c>
      <c r="AQ412" s="13">
        <f t="shared" si="646"/>
        <v>1.4285123526400679E-7</v>
      </c>
      <c r="AR412" s="13">
        <f t="shared" si="647"/>
        <v>7.1700554560127438E-9</v>
      </c>
      <c r="AS412" s="13">
        <f t="shared" si="648"/>
        <v>1.5410962480170268E-8</v>
      </c>
      <c r="AT412" s="13">
        <f t="shared" si="649"/>
        <v>1.656178017187108E-8</v>
      </c>
      <c r="AU412" s="13">
        <f t="shared" si="650"/>
        <v>1.1865690319010343E-8</v>
      </c>
      <c r="AV412" s="13">
        <f t="shared" si="651"/>
        <v>6.3758819380623427E-9</v>
      </c>
      <c r="AW412" s="13">
        <f t="shared" si="652"/>
        <v>1.5698052358929282E-11</v>
      </c>
      <c r="AX412" s="13">
        <f t="shared" si="653"/>
        <v>1.4500974215368256E-2</v>
      </c>
      <c r="AY412" s="13">
        <f t="shared" si="654"/>
        <v>1.3911075100666768E-3</v>
      </c>
      <c r="AZ412" s="13">
        <f t="shared" si="655"/>
        <v>6.6725865304725139E-5</v>
      </c>
      <c r="BA412" s="13">
        <f t="shared" si="656"/>
        <v>2.1337153160078991E-6</v>
      </c>
      <c r="BB412" s="13">
        <f t="shared" si="657"/>
        <v>5.1172896323357525E-8</v>
      </c>
      <c r="BC412" s="13">
        <f t="shared" si="658"/>
        <v>9.818236944638042E-10</v>
      </c>
      <c r="BD412" s="13">
        <f t="shared" si="659"/>
        <v>1.1463963092313015E-10</v>
      </c>
      <c r="BE412" s="13">
        <f t="shared" si="660"/>
        <v>2.4640075125435486E-10</v>
      </c>
      <c r="BF412" s="13">
        <f t="shared" si="661"/>
        <v>2.648007924040722E-10</v>
      </c>
      <c r="BG412" s="13">
        <f t="shared" si="662"/>
        <v>1.8971657432283695E-10</v>
      </c>
      <c r="BH412" s="13">
        <f t="shared" si="663"/>
        <v>1.0194185479778521E-10</v>
      </c>
      <c r="BI412" s="13">
        <f t="shared" si="664"/>
        <v>4.3821755886983795E-11</v>
      </c>
      <c r="BJ412" s="14">
        <f t="shared" si="665"/>
        <v>0.85271853877100645</v>
      </c>
      <c r="BK412" s="14">
        <f t="shared" si="666"/>
        <v>0.13027559229985516</v>
      </c>
      <c r="BL412" s="14">
        <f t="shared" si="667"/>
        <v>1.1765803052838234E-2</v>
      </c>
      <c r="BM412" s="14">
        <f t="shared" si="668"/>
        <v>0.38278623181523241</v>
      </c>
      <c r="BN412" s="14">
        <f t="shared" si="669"/>
        <v>0.61059817689592188</v>
      </c>
    </row>
    <row r="413" spans="1:66" x14ac:dyDescent="0.25">
      <c r="A413" t="s">
        <v>341</v>
      </c>
      <c r="B413" t="s">
        <v>145</v>
      </c>
      <c r="C413" t="s">
        <v>137</v>
      </c>
      <c r="D413" t="s">
        <v>360</v>
      </c>
      <c r="E413" s="10">
        <f>VLOOKUP(A413,home!$A$2:$E$405,3,FALSE)</f>
        <v>1.3889</v>
      </c>
      <c r="F413" s="10">
        <f>VLOOKUP(B413,home!$B$2:$E$405,3,FALSE)</f>
        <v>0.72</v>
      </c>
      <c r="G413" s="10">
        <f>VLOOKUP(C413,away!$B$2:$E$405,4,FALSE)</f>
        <v>0.46060000000000001</v>
      </c>
      <c r="H413" s="10">
        <f>VLOOKUP(A413,away!$A$2:$E$405,3,FALSE)</f>
        <v>1.3889</v>
      </c>
      <c r="I413" s="10">
        <f>VLOOKUP(C413,away!$B$2:$E$405,3,FALSE)</f>
        <v>0.82289999999999996</v>
      </c>
      <c r="J413" s="10">
        <f>VLOOKUP(B413,home!$B$2:$E$405,4,FALSE)</f>
        <v>1.2090000000000001</v>
      </c>
      <c r="K413" s="12">
        <f t="shared" si="614"/>
        <v>0.46060368480000002</v>
      </c>
      <c r="L413" s="12">
        <f t="shared" si="615"/>
        <v>1.38179730429</v>
      </c>
      <c r="M413" s="13">
        <f t="shared" si="616"/>
        <v>0.15843656460465619</v>
      </c>
      <c r="N413" s="13">
        <f t="shared" si="617"/>
        <v>7.2976465463957904E-2</v>
      </c>
      <c r="O413" s="13">
        <f t="shared" si="618"/>
        <v>0.21892721787168234</v>
      </c>
      <c r="P413" s="13">
        <f t="shared" si="619"/>
        <v>0.10083868325470931</v>
      </c>
      <c r="Q413" s="13">
        <f t="shared" si="620"/>
        <v>1.6806614448189473E-2</v>
      </c>
      <c r="R413" s="13">
        <f t="shared" si="621"/>
        <v>0.15125651974540011</v>
      </c>
      <c r="S413" s="13">
        <f t="shared" si="622"/>
        <v>1.604497053113451E-2</v>
      </c>
      <c r="T413" s="13">
        <f t="shared" si="623"/>
        <v>2.3223334538749578E-2</v>
      </c>
      <c r="U413" s="13">
        <f t="shared" si="624"/>
        <v>6.966931034475525E-2</v>
      </c>
      <c r="V413" s="13">
        <f t="shared" si="625"/>
        <v>1.1346663184568309E-3</v>
      </c>
      <c r="W413" s="13">
        <f t="shared" si="626"/>
        <v>2.5803961812829964E-3</v>
      </c>
      <c r="X413" s="13">
        <f t="shared" si="627"/>
        <v>3.5655844872970544E-3</v>
      </c>
      <c r="Y413" s="13">
        <f t="shared" si="628"/>
        <v>2.4634575163826559E-3</v>
      </c>
      <c r="Z413" s="13">
        <f t="shared" si="629"/>
        <v>6.9668617080160353E-2</v>
      </c>
      <c r="AA413" s="13">
        <f t="shared" si="630"/>
        <v>3.2089621742042072E-2</v>
      </c>
      <c r="AB413" s="13">
        <f t="shared" si="631"/>
        <v>7.3902990091113856E-3</v>
      </c>
      <c r="AC413" s="13">
        <f t="shared" si="632"/>
        <v>4.5135673767984568E-5</v>
      </c>
      <c r="AD413" s="13">
        <f t="shared" si="633"/>
        <v>2.9713499733569922E-4</v>
      </c>
      <c r="AE413" s="13">
        <f t="shared" si="634"/>
        <v>4.105803383286855E-4</v>
      </c>
      <c r="AF413" s="13">
        <f t="shared" si="635"/>
        <v>2.8366940234852696E-4</v>
      </c>
      <c r="AG413" s="13">
        <f t="shared" si="636"/>
        <v>1.3065787182491665E-4</v>
      </c>
      <c r="AH413" s="13">
        <f t="shared" si="637"/>
        <v>2.4066976818744468E-2</v>
      </c>
      <c r="AI413" s="13">
        <f t="shared" si="638"/>
        <v>1.1085338204709883E-2</v>
      </c>
      <c r="AJ413" s="13">
        <f t="shared" si="639"/>
        <v>2.5529738121717938E-3</v>
      </c>
      <c r="AK413" s="13">
        <f t="shared" si="640"/>
        <v>3.919697150280771E-4</v>
      </c>
      <c r="AL413" s="13">
        <f t="shared" si="641"/>
        <v>1.149083716106761E-6</v>
      </c>
      <c r="AM413" s="13">
        <f t="shared" si="642"/>
        <v>2.7372294931172263E-5</v>
      </c>
      <c r="AN413" s="13">
        <f t="shared" si="643"/>
        <v>3.7822963348124659E-5</v>
      </c>
      <c r="AO413" s="13">
        <f t="shared" si="644"/>
        <v>2.6131834397349067E-5</v>
      </c>
      <c r="AP413" s="13">
        <f t="shared" si="645"/>
        <v>1.2036299442136547E-5</v>
      </c>
      <c r="AQ413" s="13">
        <f t="shared" si="646"/>
        <v>4.15793153069288E-6</v>
      </c>
      <c r="AR413" s="13">
        <f t="shared" si="647"/>
        <v>6.6511367381101938E-3</v>
      </c>
      <c r="AS413" s="13">
        <f t="shared" si="648"/>
        <v>3.063538089682208E-3</v>
      </c>
      <c r="AT413" s="13">
        <f t="shared" si="649"/>
        <v>7.0553846631638884E-4</v>
      </c>
      <c r="AU413" s="13">
        <f t="shared" si="650"/>
        <v>1.0832453911782311E-4</v>
      </c>
      <c r="AV413" s="13">
        <f t="shared" si="651"/>
        <v>1.2473670467982768E-5</v>
      </c>
      <c r="AW413" s="13">
        <f t="shared" si="652"/>
        <v>2.0315191405673501E-8</v>
      </c>
      <c r="AX413" s="13">
        <f t="shared" si="653"/>
        <v>2.1012966511217164E-6</v>
      </c>
      <c r="AY413" s="13">
        <f t="shared" si="654"/>
        <v>2.9035660480335922E-6</v>
      </c>
      <c r="AZ413" s="13">
        <f t="shared" si="655"/>
        <v>2.0060698690003935E-6</v>
      </c>
      <c r="BA413" s="13">
        <f t="shared" si="656"/>
        <v>9.2399397906737907E-7</v>
      </c>
      <c r="BB413" s="13">
        <f t="shared" si="657"/>
        <v>3.1919309736387392E-7</v>
      </c>
      <c r="BC413" s="13">
        <f t="shared" si="658"/>
        <v>8.821203229707516E-8</v>
      </c>
      <c r="BD413" s="13">
        <f t="shared" si="659"/>
        <v>1.5317538025308099E-3</v>
      </c>
      <c r="BE413" s="13">
        <f t="shared" si="660"/>
        <v>7.055314456521027E-4</v>
      </c>
      <c r="BF413" s="13">
        <f t="shared" si="661"/>
        <v>1.6248519180481468E-4</v>
      </c>
      <c r="BG413" s="13">
        <f t="shared" si="662"/>
        <v>2.4947092690244132E-5</v>
      </c>
      <c r="BH413" s="13">
        <f t="shared" si="663"/>
        <v>2.8726807045433982E-6</v>
      </c>
      <c r="BI413" s="13">
        <f t="shared" si="664"/>
        <v>2.6463346355331E-7</v>
      </c>
      <c r="BJ413" s="14">
        <f t="shared" si="665"/>
        <v>0.1228537589010239</v>
      </c>
      <c r="BK413" s="14">
        <f t="shared" si="666"/>
        <v>0.27650407303248897</v>
      </c>
      <c r="BL413" s="14">
        <f t="shared" si="667"/>
        <v>0.53039909361418613</v>
      </c>
      <c r="BM413" s="14">
        <f t="shared" si="668"/>
        <v>0.28018059398840717</v>
      </c>
      <c r="BN413" s="14">
        <f t="shared" si="669"/>
        <v>0.71924206538859525</v>
      </c>
    </row>
    <row r="414" spans="1:66" x14ac:dyDescent="0.25">
      <c r="A414" t="s">
        <v>341</v>
      </c>
      <c r="B414" t="s">
        <v>141</v>
      </c>
      <c r="C414" t="s">
        <v>144</v>
      </c>
      <c r="D414" t="s">
        <v>360</v>
      </c>
      <c r="E414" s="10">
        <f>VLOOKUP(A414,home!$A$2:$E$405,3,FALSE)</f>
        <v>1.3889</v>
      </c>
      <c r="F414" s="10">
        <f>VLOOKUP(B414,home!$B$2:$E$405,3,FALSE)</f>
        <v>1.32</v>
      </c>
      <c r="G414" s="10">
        <f>VLOOKUP(C414,away!$B$2:$E$405,4,FALSE)</f>
        <v>2.1877</v>
      </c>
      <c r="H414" s="10">
        <f>VLOOKUP(A414,away!$A$2:$E$405,3,FALSE)</f>
        <v>1.3889</v>
      </c>
      <c r="I414" s="10">
        <f>VLOOKUP(C414,away!$B$2:$E$405,3,FALSE)</f>
        <v>0.92569999999999997</v>
      </c>
      <c r="J414" s="10">
        <f>VLOOKUP(B414,home!$B$2:$E$405,4,FALSE)</f>
        <v>0.1343</v>
      </c>
      <c r="K414" s="12">
        <f t="shared" si="614"/>
        <v>4.0108154196000001</v>
      </c>
      <c r="L414" s="12">
        <f t="shared" si="615"/>
        <v>0.17267014523900001</v>
      </c>
      <c r="M414" s="13">
        <f t="shared" si="616"/>
        <v>1.5245276450807527E-2</v>
      </c>
      <c r="N414" s="13">
        <f t="shared" si="617"/>
        <v>6.1145989864963599E-2</v>
      </c>
      <c r="O414" s="13">
        <f t="shared" si="618"/>
        <v>2.6324040989696425E-3</v>
      </c>
      <c r="P414" s="13">
        <f t="shared" si="619"/>
        <v>1.0558086950765688E-2</v>
      </c>
      <c r="Q414" s="13">
        <f t="shared" si="620"/>
        <v>0.12262263949855064</v>
      </c>
      <c r="R414" s="13">
        <f t="shared" si="621"/>
        <v>2.2726879904841354E-4</v>
      </c>
      <c r="S414" s="13">
        <f t="shared" si="622"/>
        <v>1.8279957142729286E-3</v>
      </c>
      <c r="T414" s="13">
        <f t="shared" si="623"/>
        <v>2.1173268971804278E-2</v>
      </c>
      <c r="U414" s="13">
        <f t="shared" si="624"/>
        <v>9.1153320361735102E-4</v>
      </c>
      <c r="V414" s="13">
        <f t="shared" si="625"/>
        <v>1.4066388044991482E-4</v>
      </c>
      <c r="W414" s="13">
        <f t="shared" si="626"/>
        <v>0.16393892443094638</v>
      </c>
      <c r="X414" s="13">
        <f t="shared" si="627"/>
        <v>2.8307357891816959E-2</v>
      </c>
      <c r="Y414" s="13">
        <f t="shared" si="628"/>
        <v>2.4439177992561937E-3</v>
      </c>
      <c r="Z414" s="13">
        <f t="shared" si="629"/>
        <v>1.3080845513327567E-5</v>
      </c>
      <c r="AA414" s="13">
        <f t="shared" si="630"/>
        <v>5.2464856886259693E-5</v>
      </c>
      <c r="AB414" s="13">
        <f t="shared" si="631"/>
        <v>1.0521342849325879E-4</v>
      </c>
      <c r="AC414" s="13">
        <f t="shared" si="632"/>
        <v>6.0885312797314137E-6</v>
      </c>
      <c r="AD414" s="13">
        <f t="shared" si="633"/>
        <v>0.16438219149506972</v>
      </c>
      <c r="AE414" s="13">
        <f t="shared" si="634"/>
        <v>2.8383896880158799E-2</v>
      </c>
      <c r="AF414" s="13">
        <f t="shared" si="635"/>
        <v>2.4505257983729097E-3</v>
      </c>
      <c r="AG414" s="13">
        <f t="shared" si="636"/>
        <v>1.4104421517232234E-4</v>
      </c>
      <c r="AH414" s="13">
        <f t="shared" si="637"/>
        <v>5.6466787365879787E-7</v>
      </c>
      <c r="AI414" s="13">
        <f t="shared" si="638"/>
        <v>2.2647786146234514E-6</v>
      </c>
      <c r="AJ414" s="13">
        <f t="shared" si="639"/>
        <v>4.5418044947560318E-6</v>
      </c>
      <c r="AK414" s="13">
        <f t="shared" si="640"/>
        <v>6.0721131667920287E-6</v>
      </c>
      <c r="AL414" s="13">
        <f t="shared" si="641"/>
        <v>1.6866402616255846E-7</v>
      </c>
      <c r="AM414" s="13">
        <f t="shared" si="642"/>
        <v>0.13186132567121309</v>
      </c>
      <c r="AN414" s="13">
        <f t="shared" si="643"/>
        <v>2.2768514255055442E-2</v>
      </c>
      <c r="AO414" s="13">
        <f t="shared" si="644"/>
        <v>1.9657213316483326E-3</v>
      </c>
      <c r="AP414" s="13">
        <f t="shared" si="645"/>
        <v>1.1314046261170612E-4</v>
      </c>
      <c r="AQ414" s="13">
        <f t="shared" si="646"/>
        <v>4.8839950278927338E-6</v>
      </c>
      <c r="AR414" s="13">
        <f t="shared" si="647"/>
        <v>1.9500256751292388E-8</v>
      </c>
      <c r="AS414" s="13">
        <f t="shared" si="648"/>
        <v>7.8211930464242529E-8</v>
      </c>
      <c r="AT414" s="13">
        <f t="shared" si="649"/>
        <v>1.5684680835133343E-7</v>
      </c>
      <c r="AU414" s="13">
        <f t="shared" si="650"/>
        <v>2.0969453248352478E-7</v>
      </c>
      <c r="AV414" s="13">
        <f t="shared" si="651"/>
        <v>2.1026151607268358E-7</v>
      </c>
      <c r="AW414" s="13">
        <f t="shared" si="652"/>
        <v>3.2446652127091891E-9</v>
      </c>
      <c r="AX414" s="13">
        <f t="shared" si="653"/>
        <v>8.8145239708499815E-2</v>
      </c>
      <c r="AY414" s="13">
        <f t="shared" si="654"/>
        <v>1.5220051342593133E-2</v>
      </c>
      <c r="AZ414" s="13">
        <f t="shared" si="655"/>
        <v>1.3140242379352967E-3</v>
      </c>
      <c r="BA414" s="13">
        <f t="shared" si="656"/>
        <v>7.5630918670618045E-5</v>
      </c>
      <c r="BB414" s="13">
        <f t="shared" si="657"/>
        <v>3.2648004278536521E-6</v>
      </c>
      <c r="BC414" s="13">
        <f t="shared" si="658"/>
        <v>1.127467128107679E-7</v>
      </c>
      <c r="BD414" s="13">
        <f t="shared" si="659"/>
        <v>5.6118536090724168E-10</v>
      </c>
      <c r="BE414" s="13">
        <f t="shared" si="660"/>
        <v>2.2508108987805562E-9</v>
      </c>
      <c r="BF414" s="13">
        <f t="shared" si="661"/>
        <v>4.5137935297163943E-9</v>
      </c>
      <c r="BG414" s="13">
        <f t="shared" si="662"/>
        <v>6.0346642299590768E-9</v>
      </c>
      <c r="BH414" s="13">
        <f t="shared" si="663"/>
        <v>6.0509810864071069E-9</v>
      </c>
      <c r="BI414" s="13">
        <f t="shared" si="664"/>
        <v>4.8538736490139149E-9</v>
      </c>
      <c r="BJ414" s="14">
        <f t="shared" si="665"/>
        <v>0.85646166631650766</v>
      </c>
      <c r="BK414" s="14">
        <f t="shared" si="666"/>
        <v>4.2998331534195078E-2</v>
      </c>
      <c r="BL414" s="14">
        <f t="shared" si="667"/>
        <v>3.9430265315176334E-3</v>
      </c>
      <c r="BM414" s="14">
        <f t="shared" si="668"/>
        <v>0.67576439146670042</v>
      </c>
      <c r="BN414" s="14">
        <f t="shared" si="669"/>
        <v>0.21243166566310551</v>
      </c>
    </row>
    <row r="415" spans="1:66" x14ac:dyDescent="0.25">
      <c r="A415" t="s">
        <v>342</v>
      </c>
      <c r="B415" t="s">
        <v>152</v>
      </c>
      <c r="C415" t="s">
        <v>319</v>
      </c>
      <c r="D415" t="s">
        <v>360</v>
      </c>
      <c r="E415" s="10">
        <f>VLOOKUP(A415,home!$A$2:$E$405,3,FALSE)</f>
        <v>1.2082999999999999</v>
      </c>
      <c r="F415" s="10">
        <f>VLOOKUP(B415,home!$B$2:$E$405,3,FALSE)</f>
        <v>0</v>
      </c>
      <c r="G415" s="10">
        <f>VLOOKUP(C415,away!$B$2:$E$405,4,FALSE)</f>
        <v>0.29630000000000001</v>
      </c>
      <c r="H415" s="10">
        <f>VLOOKUP(A415,away!$A$2:$E$405,3,FALSE)</f>
        <v>1.2082999999999999</v>
      </c>
      <c r="I415" s="10">
        <f>VLOOKUP(C415,away!$B$2:$E$405,3,FALSE)</f>
        <v>1.1034999999999999</v>
      </c>
      <c r="J415" s="10">
        <f>VLOOKUP(B415,home!$B$2:$E$405,4,FALSE)</f>
        <v>1.7778</v>
      </c>
      <c r="K415" s="12">
        <f t="shared" si="614"/>
        <v>0</v>
      </c>
      <c r="L415" s="12">
        <f t="shared" si="615"/>
        <v>2.3704457190899997</v>
      </c>
      <c r="M415" s="13">
        <f t="shared" si="616"/>
        <v>9.343906941812781E-2</v>
      </c>
      <c r="N415" s="13">
        <f t="shared" si="617"/>
        <v>0</v>
      </c>
      <c r="O415" s="13">
        <f t="shared" si="618"/>
        <v>0.22149224209795437</v>
      </c>
      <c r="P415" s="13">
        <f t="shared" si="619"/>
        <v>0</v>
      </c>
      <c r="Q415" s="13">
        <f t="shared" si="620"/>
        <v>0</v>
      </c>
      <c r="R415" s="13">
        <f t="shared" si="621"/>
        <v>0.26251766854637087</v>
      </c>
      <c r="S415" s="13">
        <f t="shared" si="622"/>
        <v>0</v>
      </c>
      <c r="T415" s="13">
        <f t="shared" si="623"/>
        <v>0</v>
      </c>
      <c r="U415" s="13">
        <f t="shared" si="624"/>
        <v>0</v>
      </c>
      <c r="V415" s="13">
        <f t="shared" si="625"/>
        <v>0</v>
      </c>
      <c r="W415" s="13">
        <f t="shared" si="626"/>
        <v>0</v>
      </c>
      <c r="X415" s="13">
        <f t="shared" si="627"/>
        <v>0</v>
      </c>
      <c r="Y415" s="13">
        <f t="shared" si="628"/>
        <v>0</v>
      </c>
      <c r="Z415" s="13">
        <f t="shared" si="629"/>
        <v>0.20742796119707746</v>
      </c>
      <c r="AA415" s="13">
        <f t="shared" si="630"/>
        <v>0</v>
      </c>
      <c r="AB415" s="13">
        <f t="shared" si="631"/>
        <v>0</v>
      </c>
      <c r="AC415" s="13">
        <f t="shared" si="632"/>
        <v>0</v>
      </c>
      <c r="AD415" s="13">
        <f t="shared" si="633"/>
        <v>0</v>
      </c>
      <c r="AE415" s="13">
        <f t="shared" si="634"/>
        <v>0</v>
      </c>
      <c r="AF415" s="13">
        <f t="shared" si="635"/>
        <v>0</v>
      </c>
      <c r="AG415" s="13">
        <f t="shared" si="636"/>
        <v>0</v>
      </c>
      <c r="AH415" s="13">
        <f t="shared" si="637"/>
        <v>0.12292418065979469</v>
      </c>
      <c r="AI415" s="13">
        <f t="shared" si="638"/>
        <v>0</v>
      </c>
      <c r="AJ415" s="13">
        <f t="shared" si="639"/>
        <v>0</v>
      </c>
      <c r="AK415" s="13">
        <f t="shared" si="640"/>
        <v>0</v>
      </c>
      <c r="AL415" s="13">
        <f t="shared" si="641"/>
        <v>0</v>
      </c>
      <c r="AM415" s="13">
        <f t="shared" si="642"/>
        <v>0</v>
      </c>
      <c r="AN415" s="13">
        <f t="shared" si="643"/>
        <v>0</v>
      </c>
      <c r="AO415" s="13">
        <f t="shared" si="644"/>
        <v>0</v>
      </c>
      <c r="AP415" s="13">
        <f t="shared" si="645"/>
        <v>0</v>
      </c>
      <c r="AQ415" s="13">
        <f t="shared" si="646"/>
        <v>0</v>
      </c>
      <c r="AR415" s="13">
        <f t="shared" si="647"/>
        <v>5.8277019563531207E-2</v>
      </c>
      <c r="AS415" s="13">
        <f t="shared" si="648"/>
        <v>0</v>
      </c>
      <c r="AT415" s="13">
        <f t="shared" si="649"/>
        <v>0</v>
      </c>
      <c r="AU415" s="13">
        <f t="shared" si="650"/>
        <v>0</v>
      </c>
      <c r="AV415" s="13">
        <f t="shared" si="651"/>
        <v>0</v>
      </c>
      <c r="AW415" s="13">
        <f t="shared" si="652"/>
        <v>0</v>
      </c>
      <c r="AX415" s="13">
        <f t="shared" si="653"/>
        <v>0</v>
      </c>
      <c r="AY415" s="13">
        <f t="shared" si="654"/>
        <v>0</v>
      </c>
      <c r="AZ415" s="13">
        <f t="shared" si="655"/>
        <v>0</v>
      </c>
      <c r="BA415" s="13">
        <f t="shared" si="656"/>
        <v>0</v>
      </c>
      <c r="BB415" s="13">
        <f t="shared" si="657"/>
        <v>0</v>
      </c>
      <c r="BC415" s="13">
        <f t="shared" si="658"/>
        <v>0</v>
      </c>
      <c r="BD415" s="13">
        <f t="shared" si="659"/>
        <v>2.3023751924282791E-2</v>
      </c>
      <c r="BE415" s="13">
        <f t="shared" si="660"/>
        <v>0</v>
      </c>
      <c r="BF415" s="13">
        <f t="shared" si="661"/>
        <v>0</v>
      </c>
      <c r="BG415" s="13">
        <f t="shared" si="662"/>
        <v>0</v>
      </c>
      <c r="BH415" s="13">
        <f t="shared" si="663"/>
        <v>0</v>
      </c>
      <c r="BI415" s="13">
        <f t="shared" si="664"/>
        <v>0</v>
      </c>
      <c r="BJ415" s="14">
        <f t="shared" si="665"/>
        <v>0</v>
      </c>
      <c r="BK415" s="14">
        <f t="shared" si="666"/>
        <v>9.343906941812781E-2</v>
      </c>
      <c r="BL415" s="14">
        <f t="shared" si="667"/>
        <v>0.6882348627919338</v>
      </c>
      <c r="BM415" s="14">
        <f t="shared" si="668"/>
        <v>0.41165291334468612</v>
      </c>
      <c r="BN415" s="14">
        <f t="shared" si="669"/>
        <v>0.57744898006245304</v>
      </c>
    </row>
    <row r="416" spans="1:66" x14ac:dyDescent="0.25">
      <c r="A416" t="s">
        <v>342</v>
      </c>
      <c r="B416" t="s">
        <v>147</v>
      </c>
      <c r="C416" t="s">
        <v>149</v>
      </c>
      <c r="D416" t="s">
        <v>360</v>
      </c>
      <c r="E416" s="10">
        <f>VLOOKUP(A416,home!$A$2:$E$405,3,FALSE)</f>
        <v>1.2082999999999999</v>
      </c>
      <c r="F416" s="10">
        <f>VLOOKUP(B416,home!$B$2:$E$405,3,FALSE)</f>
        <v>0.8276</v>
      </c>
      <c r="G416" s="10">
        <f>VLOOKUP(C416,away!$B$2:$E$405,4,FALSE)</f>
        <v>1.1852</v>
      </c>
      <c r="H416" s="10">
        <f>VLOOKUP(A416,away!$A$2:$E$405,3,FALSE)</f>
        <v>1.2082999999999999</v>
      </c>
      <c r="I416" s="10">
        <f>VLOOKUP(C416,away!$B$2:$E$405,3,FALSE)</f>
        <v>1.6552</v>
      </c>
      <c r="J416" s="10">
        <f>VLOOKUP(B416,home!$B$2:$E$405,4,FALSE)</f>
        <v>1.3332999999999999</v>
      </c>
      <c r="K416" s="12">
        <f t="shared" si="614"/>
        <v>1.185187057616</v>
      </c>
      <c r="L416" s="12">
        <f t="shared" si="615"/>
        <v>2.666570880728</v>
      </c>
      <c r="M416" s="13">
        <f t="shared" si="616"/>
        <v>2.1242360835370063E-2</v>
      </c>
      <c r="N416" s="13">
        <f t="shared" si="617"/>
        <v>2.51761711352896E-2</v>
      </c>
      <c r="O416" s="13">
        <f t="shared" si="618"/>
        <v>5.6644260841514714E-2</v>
      </c>
      <c r="P416" s="13">
        <f t="shared" si="619"/>
        <v>6.7134044837588031E-2</v>
      </c>
      <c r="Q416" s="13">
        <f t="shared" si="620"/>
        <v>1.4919236094935378E-2</v>
      </c>
      <c r="R416" s="13">
        <f t="shared" si="621"/>
        <v>7.5522968260172241E-2</v>
      </c>
      <c r="S416" s="13">
        <f t="shared" si="622"/>
        <v>5.3042362042344603E-2</v>
      </c>
      <c r="T416" s="13">
        <f t="shared" si="623"/>
        <v>3.9783200533460794E-2</v>
      </c>
      <c r="U416" s="13">
        <f t="shared" si="624"/>
        <v>8.9508844534700094E-2</v>
      </c>
      <c r="V416" s="13">
        <f t="shared" si="625"/>
        <v>1.862603345184739E-2</v>
      </c>
      <c r="W416" s="13">
        <f t="shared" si="626"/>
        <v>5.8940285097449615E-3</v>
      </c>
      <c r="X416" s="13">
        <f t="shared" si="627"/>
        <v>1.5716844794266559E-2</v>
      </c>
      <c r="Y416" s="13">
        <f t="shared" si="628"/>
        <v>2.0955040332656338E-2</v>
      </c>
      <c r="Z416" s="13">
        <f t="shared" si="629"/>
        <v>6.7129115996240094E-2</v>
      </c>
      <c r="AA416" s="13">
        <f t="shared" si="630"/>
        <v>7.9560559467946948E-2</v>
      </c>
      <c r="AB416" s="13">
        <f t="shared" si="631"/>
        <v>4.7147072689049427E-2</v>
      </c>
      <c r="AC416" s="13">
        <f t="shared" si="632"/>
        <v>3.6790901403148855E-3</v>
      </c>
      <c r="AD416" s="13">
        <f t="shared" si="633"/>
        <v>1.7463815767423613E-3</v>
      </c>
      <c r="AE416" s="13">
        <f t="shared" si="634"/>
        <v>4.6568502591810314E-3</v>
      </c>
      <c r="AF416" s="13">
        <f t="shared" si="635"/>
        <v>6.2089106485213909E-3</v>
      </c>
      <c r="AG416" s="13">
        <f t="shared" si="636"/>
        <v>5.5188334454630466E-3</v>
      </c>
      <c r="AH416" s="13">
        <f t="shared" si="637"/>
        <v>4.4751136491146509E-2</v>
      </c>
      <c r="AI416" s="13">
        <f t="shared" si="638"/>
        <v>5.3038467782913934E-2</v>
      </c>
      <c r="AJ416" s="13">
        <f t="shared" si="639"/>
        <v>3.1430252786046393E-2</v>
      </c>
      <c r="AK416" s="13">
        <f t="shared" si="640"/>
        <v>1.2416909606540473E-2</v>
      </c>
      <c r="AL416" s="13">
        <f t="shared" si="641"/>
        <v>4.6509369529241335E-4</v>
      </c>
      <c r="AM416" s="13">
        <f t="shared" si="642"/>
        <v>4.1395776848281385E-4</v>
      </c>
      <c r="AN416" s="13">
        <f t="shared" si="643"/>
        <v>1.1038477312874143E-3</v>
      </c>
      <c r="AO416" s="13">
        <f t="shared" si="644"/>
        <v>1.471744108504343E-3</v>
      </c>
      <c r="AP416" s="13">
        <f t="shared" si="645"/>
        <v>1.3081699945402237E-3</v>
      </c>
      <c r="AQ416" s="13">
        <f t="shared" si="646"/>
        <v>8.7208200362076682E-4</v>
      </c>
      <c r="AR416" s="13">
        <f t="shared" si="647"/>
        <v>2.3866415489355093E-2</v>
      </c>
      <c r="AS416" s="13">
        <f t="shared" si="648"/>
        <v>2.8286166749669689E-2</v>
      </c>
      <c r="AT416" s="13">
        <f t="shared" si="649"/>
        <v>1.6762199370638279E-2</v>
      </c>
      <c r="AU416" s="13">
        <f t="shared" si="650"/>
        <v>6.6221139170865176E-3</v>
      </c>
      <c r="AV416" s="13">
        <f t="shared" si="651"/>
        <v>1.9621109271474326E-3</v>
      </c>
      <c r="AW416" s="13">
        <f t="shared" si="652"/>
        <v>4.0829868774716824E-5</v>
      </c>
      <c r="AX416" s="13">
        <f t="shared" si="653"/>
        <v>8.1769564934238559E-5</v>
      </c>
      <c r="AY416" s="13">
        <f t="shared" si="654"/>
        <v>2.1804434078343787E-4</v>
      </c>
      <c r="AZ416" s="13">
        <f t="shared" si="655"/>
        <v>2.9071534492032417E-4</v>
      </c>
      <c r="BA416" s="13">
        <f t="shared" si="656"/>
        <v>2.5840435778177768E-4</v>
      </c>
      <c r="BB416" s="13">
        <f t="shared" si="657"/>
        <v>1.7226338397852703E-4</v>
      </c>
      <c r="BC416" s="13">
        <f t="shared" si="658"/>
        <v>9.1870504706561279E-5</v>
      </c>
      <c r="BD416" s="13">
        <f t="shared" si="659"/>
        <v>1.060691476187833E-2</v>
      </c>
      <c r="BE416" s="13">
        <f t="shared" si="660"/>
        <v>1.2571178097014291E-2</v>
      </c>
      <c r="BF416" s="13">
        <f t="shared" si="661"/>
        <v>7.4495987897835389E-3</v>
      </c>
      <c r="BG416" s="13">
        <f t="shared" si="662"/>
        <v>2.9430560233610894E-3</v>
      </c>
      <c r="BH416" s="13">
        <f t="shared" si="663"/>
        <v>8.7201797718159345E-4</v>
      </c>
      <c r="BI416" s="13">
        <f t="shared" si="664"/>
        <v>2.0670088411282173E-4</v>
      </c>
      <c r="BJ416" s="14">
        <f t="shared" si="665"/>
        <v>0.14685836643380187</v>
      </c>
      <c r="BK416" s="14">
        <f t="shared" si="666"/>
        <v>0.16440702934354082</v>
      </c>
      <c r="BL416" s="14">
        <f t="shared" si="667"/>
        <v>0.60216894544725952</v>
      </c>
      <c r="BM416" s="14">
        <f t="shared" si="668"/>
        <v>0.7197472007439637</v>
      </c>
      <c r="BN416" s="14">
        <f t="shared" si="669"/>
        <v>0.26063904200486998</v>
      </c>
    </row>
    <row r="417" spans="1:66" x14ac:dyDescent="0.25">
      <c r="A417" t="s">
        <v>352</v>
      </c>
      <c r="B417" t="s">
        <v>159</v>
      </c>
      <c r="C417" t="s">
        <v>166</v>
      </c>
      <c r="D417" t="s">
        <v>360</v>
      </c>
      <c r="E417" s="10">
        <f>VLOOKUP(A417,home!$A$2:$E$405,3,FALSE)</f>
        <v>1.1839</v>
      </c>
      <c r="F417" s="10">
        <f>VLOOKUP(B417,home!$B$2:$E$405,3,FALSE)</f>
        <v>1.81</v>
      </c>
      <c r="G417" s="10">
        <f>VLOOKUP(C417,away!$B$2:$E$405,4,FALSE)</f>
        <v>1.3951</v>
      </c>
      <c r="H417" s="10">
        <f>VLOOKUP(A417,away!$A$2:$E$405,3,FALSE)</f>
        <v>1.1839</v>
      </c>
      <c r="I417" s="10">
        <f>VLOOKUP(C417,away!$B$2:$E$405,3,FALSE)</f>
        <v>0.36199999999999999</v>
      </c>
      <c r="J417" s="10">
        <f>VLOOKUP(B417,home!$B$2:$E$405,4,FALSE)</f>
        <v>0.50729999999999997</v>
      </c>
      <c r="K417" s="12">
        <f t="shared" ref="K417:K470" si="670">E417*F417*G417</f>
        <v>2.9895025908999999</v>
      </c>
      <c r="L417" s="12">
        <f t="shared" ref="L417:L470" si="671">H417*I417*J417</f>
        <v>0.21741447413999995</v>
      </c>
      <c r="M417" s="13">
        <f t="shared" ref="M417:M470" si="672">_xlfn.POISSON.DIST(0,K417,FALSE) * _xlfn.POISSON.DIST(0,L417,FALSE)</f>
        <v>4.0481222067665676E-2</v>
      </c>
      <c r="N417" s="13">
        <f t="shared" ref="N417:N470" si="673">_xlfn.POISSON.DIST(1,K417,FALSE) * _xlfn.POISSON.DIST(0,L417,FALSE)</f>
        <v>0.12101871825408478</v>
      </c>
      <c r="O417" s="13">
        <f t="shared" ref="O417:O470" si="674">_xlfn.POISSON.DIST(0,K417,FALSE) * _xlfn.POISSON.DIST(1,L417,FALSE)</f>
        <v>8.801203608386092E-3</v>
      </c>
      <c r="P417" s="13">
        <f t="shared" ref="P417:P470" si="675">_xlfn.POISSON.DIST(1,K417,FALSE) * _xlfn.POISSON.DIST(1,L417,FALSE)</f>
        <v>2.6311220990308651E-2</v>
      </c>
      <c r="Q417" s="13">
        <f t="shared" ref="Q417:Q470" si="676">_xlfn.POISSON.DIST(2,K417,FALSE) * _xlfn.POISSON.DIST(0,L417,FALSE)</f>
        <v>0.18089288588399183</v>
      </c>
      <c r="R417" s="13">
        <f t="shared" ref="R417:R470" si="677">_xlfn.POISSON.DIST(0,K417,FALSE) * _xlfn.POISSON.DIST(2,L417,FALSE)</f>
        <v>9.5675452715816606E-4</v>
      </c>
      <c r="S417" s="13">
        <f t="shared" ref="S417:S470" si="678">_xlfn.POISSON.DIST(2,K417,FALSE) * _xlfn.POISSON.DIST(2,L417,FALSE)</f>
        <v>4.2753177562407192E-3</v>
      </c>
      <c r="T417" s="13">
        <f t="shared" ref="T417:T470" si="679">_xlfn.POISSON.DIST(2,K417,FALSE) * _xlfn.POISSON.DIST(1,L417,FALSE)</f>
        <v>3.9328731660135098E-2</v>
      </c>
      <c r="U417" s="13">
        <f t="shared" ref="U417:U470" si="680">_xlfn.POISSON.DIST(1,K417,FALSE) * _xlfn.POISSON.DIST(2,L417,FALSE)</f>
        <v>2.8602201377946417E-3</v>
      </c>
      <c r="V417" s="13">
        <f t="shared" ref="V417:V470" si="681">_xlfn.POISSON.DIST(3,K417,FALSE) * _xlfn.POISSON.DIST(3,L417,FALSE)</f>
        <v>3.087544862164361E-4</v>
      </c>
      <c r="W417" s="13">
        <f t="shared" ref="W417:W470" si="682">_xlfn.POISSON.DIST(3,K417,FALSE) * _xlfn.POISSON.DIST(0,L417,FALSE)</f>
        <v>0.18025991700852387</v>
      </c>
      <c r="X417" s="13">
        <f t="shared" ref="X417:X470" si="683">_xlfn.POISSON.DIST(3,K417,FALSE) * _xlfn.POISSON.DIST(1,L417,FALSE)</f>
        <v>3.9191115064928242E-2</v>
      </c>
      <c r="Y417" s="13">
        <f t="shared" ref="Y417:Y470" si="684">_xlfn.POISSON.DIST(3,K417,FALSE) * _xlfn.POISSON.DIST(2,L417,FALSE)</f>
        <v>4.2603578364008013E-3</v>
      </c>
      <c r="Z417" s="13">
        <f t="shared" ref="Z417:Z470" si="685">_xlfn.POISSON.DIST(0,K417,FALSE) * _xlfn.POISSON.DIST(3,L417,FALSE)</f>
        <v>6.9337427467719008E-5</v>
      </c>
      <c r="AA417" s="13">
        <f t="shared" ref="AA417:AA470" si="686">_xlfn.POISSON.DIST(1,K417,FALSE) * _xlfn.POISSON.DIST(3,L417,FALSE)</f>
        <v>2.0728441906108679E-4</v>
      </c>
      <c r="AB417" s="13">
        <f t="shared" ref="AB417:AB470" si="687">_xlfn.POISSON.DIST(2,K417,FALSE) * _xlfn.POISSON.DIST(3,L417,FALSE)</f>
        <v>3.0983865391816023E-4</v>
      </c>
      <c r="AC417" s="13">
        <f t="shared" ref="AC417:AC470" si="688">_xlfn.POISSON.DIST(4,K417,FALSE) * _xlfn.POISSON.DIST(4,L417,FALSE)</f>
        <v>1.2542400994297456E-5</v>
      </c>
      <c r="AD417" s="13">
        <f t="shared" ref="AD417:AD470" si="689">_xlfn.POISSON.DIST(4,K417,FALSE) * _xlfn.POISSON.DIST(0,L417,FALSE)</f>
        <v>0.13472187223310025</v>
      </c>
      <c r="AE417" s="13">
        <f t="shared" ref="AE417:AE470" si="690">_xlfn.POISSON.DIST(4,K417,FALSE) * _xlfn.POISSON.DIST(1,L417,FALSE)</f>
        <v>2.9290485006715751E-2</v>
      </c>
      <c r="AF417" s="13">
        <f t="shared" ref="AF417:AF470" si="691">_xlfn.POISSON.DIST(4,K417,FALSE) * _xlfn.POISSON.DIST(2,L417,FALSE)</f>
        <v>3.1840876975203283E-3</v>
      </c>
      <c r="AG417" s="13">
        <f t="shared" ref="AG417:AG470" si="692">_xlfn.POISSON.DIST(4,K417,FALSE) * _xlfn.POISSON.DIST(3,L417,FALSE)</f>
        <v>2.3075558412400852E-4</v>
      </c>
      <c r="AH417" s="13">
        <f t="shared" ref="AH417:AH470" si="693">_xlfn.POISSON.DIST(0,K417,FALSE) * _xlfn.POISSON.DIST(4,L417,FALSE)</f>
        <v>3.7687400827786282E-6</v>
      </c>
      <c r="AI417" s="13">
        <f t="shared" ref="AI417:AI470" si="694">_xlfn.POISSON.DIST(1,K417,FALSE) * _xlfn.POISSON.DIST(4,L417,FALSE)</f>
        <v>1.126665824189539E-5</v>
      </c>
      <c r="AJ417" s="13">
        <f t="shared" ref="AJ417:AJ470" si="695">_xlfn.POISSON.DIST(2,K417,FALSE) * _xlfn.POISSON.DIST(4,L417,FALSE)</f>
        <v>1.6840852002465556E-5</v>
      </c>
      <c r="AK417" s="13">
        <f t="shared" ref="AK417:AK470" si="696">_xlfn.POISSON.DIST(3,K417,FALSE) * _xlfn.POISSON.DIST(4,L417,FALSE)</f>
        <v>1.6781923564778078E-5</v>
      </c>
      <c r="AL417" s="13">
        <f t="shared" ref="AL417:AL470" si="697">_xlfn.POISSON.DIST(5,K417,FALSE) * _xlfn.POISSON.DIST(5,L417,FALSE)</f>
        <v>3.2608292680335764E-7</v>
      </c>
      <c r="AM417" s="13">
        <f t="shared" ref="AM417:AM470" si="698">_xlfn.POISSON.DIST(5,K417,FALSE) * _xlfn.POISSON.DIST(0,L417,FALSE)</f>
        <v>8.0550277218350355E-2</v>
      </c>
      <c r="AN417" s="13">
        <f t="shared" ref="AN417:AN470" si="699">_xlfn.POISSON.DIST(5,K417,FALSE) * _xlfn.POISSON.DIST(1,L417,FALSE)</f>
        <v>1.7512796163258858E-2</v>
      </c>
      <c r="AO417" s="13">
        <f t="shared" ref="AO417:AO470" si="700">_xlfn.POISSON.DIST(5,K417,FALSE) * _xlfn.POISSON.DIST(2,L417,FALSE)</f>
        <v>1.9037676842779665E-3</v>
      </c>
      <c r="AP417" s="13">
        <f t="shared" ref="AP417:AP470" si="701">_xlfn.POISSON.DIST(5,K417,FALSE) * _xlfn.POISSON.DIST(3,L417,FALSE)</f>
        <v>1.379688833206732E-4</v>
      </c>
      <c r="AQ417" s="13">
        <f t="shared" ref="AQ417:AQ470" si="702">_xlfn.POISSON.DIST(5,K417,FALSE) * _xlfn.POISSON.DIST(4,L417,FALSE)</f>
        <v>7.4991080537117925E-6</v>
      </c>
      <c r="AR417" s="13">
        <f t="shared" ref="AR417:AR470" si="703">_xlfn.POISSON.DIST(0,K417,FALSE) * _xlfn.POISSON.DIST(5,L417,FALSE)</f>
        <v>1.638757286535311E-7</v>
      </c>
      <c r="AS417" s="13">
        <f t="shared" ref="AS417:AS470" si="704">_xlfn.POISSON.DIST(1,K417,FALSE) * _xlfn.POISSON.DIST(5,L417,FALSE)</f>
        <v>4.899069153953566E-7</v>
      </c>
      <c r="AT417" s="13">
        <f t="shared" ref="AT417:AT470" si="705">_xlfn.POISSON.DIST(2,K417,FALSE) * _xlfn.POISSON.DIST(5,L417,FALSE)</f>
        <v>7.3228899643712296E-7</v>
      </c>
      <c r="AU417" s="13">
        <f t="shared" ref="AU417:AU470" si="706">_xlfn.POISSON.DIST(3,K417,FALSE) * _xlfn.POISSON.DIST(5,L417,FALSE)</f>
        <v>7.2972661737877997E-7</v>
      </c>
      <c r="AV417" s="13">
        <f t="shared" ref="AV417:AV470" si="707">_xlfn.POISSON.DIST(4,K417,FALSE) * _xlfn.POISSON.DIST(5,L417,FALSE)</f>
        <v>5.453799033256389E-7</v>
      </c>
      <c r="AW417" s="13">
        <f t="shared" ref="AW417:AW470" si="708">_xlfn.POISSON.DIST(6,K417,FALSE) * _xlfn.POISSON.DIST(6,L417,FALSE)</f>
        <v>5.8872563555164748E-9</v>
      </c>
      <c r="AX417" s="13">
        <f t="shared" ref="AX417:AX470" si="709">_xlfn.POISSON.DIST(6,K417,FALSE) * _xlfn.POISSON.DIST(0,L417,FALSE)</f>
        <v>4.0134210406995302E-2</v>
      </c>
      <c r="AY417" s="13">
        <f t="shared" ref="AY417:AY470" si="710">_xlfn.POISSON.DIST(6,K417,FALSE) * _xlfn.POISSON.DIST(1,L417,FALSE)</f>
        <v>8.7257582506609956E-3</v>
      </c>
      <c r="AZ417" s="13">
        <f t="shared" ref="AZ417:AZ470" si="711">_xlfn.POISSON.DIST(6,K417,FALSE) * _xlfn.POISSON.DIST(2,L417,FALSE)</f>
        <v>9.4855307077011306E-4</v>
      </c>
      <c r="BA417" s="13">
        <f t="shared" ref="BA417:BA470" si="712">_xlfn.POISSON.DIST(6,K417,FALSE) * _xlfn.POISSON.DIST(3,L417,FALSE)</f>
        <v>6.8743055691788775E-5</v>
      </c>
      <c r="BB417" s="13">
        <f t="shared" ref="BB417:BB470" si="713">_xlfn.POISSON.DIST(6,K417,FALSE) * _xlfn.POISSON.DIST(4,L417,FALSE)</f>
        <v>3.7364338260017458E-6</v>
      </c>
      <c r="BC417" s="13">
        <f t="shared" ref="BC417:BC470" si="714">_xlfn.POISSON.DIST(6,K417,FALSE) * _xlfn.POISSON.DIST(5,L417,FALSE)</f>
        <v>1.6247095908781557E-7</v>
      </c>
      <c r="BD417" s="13">
        <f t="shared" ref="BD417:BD470" si="715">_xlfn.POISSON.DIST(0,K417,FALSE) * _xlfn.POISSON.DIST(6,L417,FALSE)</f>
        <v>5.938159228252795E-9</v>
      </c>
      <c r="BE417" s="13">
        <f t="shared" ref="BE417:BE470" si="716">_xlfn.POISSON.DIST(1,K417,FALSE) * _xlfn.POISSON.DIST(6,L417,FALSE)</f>
        <v>1.7752142398038475E-8</v>
      </c>
      <c r="BF417" s="13">
        <f t="shared" ref="BF417:BF470" si="717">_xlfn.POISSON.DIST(2,K417,FALSE) * _xlfn.POISSON.DIST(6,L417,FALSE)</f>
        <v>2.6535037846480885E-8</v>
      </c>
      <c r="BG417" s="13">
        <f t="shared" ref="BG417:BG470" si="718">_xlfn.POISSON.DIST(3,K417,FALSE) * _xlfn.POISSON.DIST(6,L417,FALSE)</f>
        <v>2.6442188130561384E-8</v>
      </c>
      <c r="BH417" s="13">
        <f t="shared" ref="BH417:BH470" si="719">_xlfn.POISSON.DIST(4,K417,FALSE) * _xlfn.POISSON.DIST(6,L417,FALSE)</f>
        <v>1.9762247481344622E-8</v>
      </c>
      <c r="BI417" s="13">
        <f t="shared" ref="BI417:BI470" si="720">_xlfn.POISSON.DIST(5,K417,FALSE) * _xlfn.POISSON.DIST(6,L417,FALSE)</f>
        <v>1.1815858009497343E-8</v>
      </c>
      <c r="BJ417" s="14">
        <f t="shared" ref="BJ417:BJ470" si="721">SUM(N417,Q417,T417,W417,X417,Y417,AD417,AE417,AF417,AG417,AM417,AN417,AO417,AP417,AQ417,AX417,AY417,AZ417,BA417,BB417,BC417)</f>
        <v>0.88237239897568986</v>
      </c>
      <c r="BK417" s="14">
        <f t="shared" ref="BK417:BK470" si="722">SUM(M417,P417,S417,V417,AC417,AL417,AY417)</f>
        <v>8.0115142035013576E-2</v>
      </c>
      <c r="BL417" s="14">
        <f t="shared" ref="BL417:BL470" si="723">SUM(O417,R417,U417,AA417,AB417,AH417,AI417,AJ417,AK417,AR417,AS417,AT417,AU417,AV417,BD417,BE417,BF417,BG417,BH417,BI417)</f>
        <v>1.318672894400435E-2</v>
      </c>
      <c r="BM417" s="14">
        <f t="shared" ref="BM417:BM470" si="724">SUM(S417:BI417)</f>
        <v>0.58855584968717567</v>
      </c>
      <c r="BN417" s="14">
        <f t="shared" ref="BN417:BN470" si="725">SUM(M417:R417)</f>
        <v>0.37846200533159519</v>
      </c>
    </row>
    <row r="418" spans="1:66" x14ac:dyDescent="0.25">
      <c r="A418" t="s">
        <v>352</v>
      </c>
      <c r="B418" t="s">
        <v>164</v>
      </c>
      <c r="C418" t="s">
        <v>163</v>
      </c>
      <c r="D418" t="s">
        <v>360</v>
      </c>
      <c r="E418" s="10">
        <f>VLOOKUP(A418,home!$A$2:$E$405,3,FALSE)</f>
        <v>1.1839</v>
      </c>
      <c r="F418" s="10">
        <f>VLOOKUP(B418,home!$B$2:$E$405,3,FALSE)</f>
        <v>1.1614</v>
      </c>
      <c r="G418" s="10">
        <f>VLOOKUP(C418,away!$B$2:$E$405,4,FALSE)</f>
        <v>1.6487000000000001</v>
      </c>
      <c r="H418" s="10">
        <f>VLOOKUP(A418,away!$A$2:$E$405,3,FALSE)</f>
        <v>1.1839</v>
      </c>
      <c r="I418" s="10">
        <f>VLOOKUP(C418,away!$B$2:$E$405,3,FALSE)</f>
        <v>0.48270000000000002</v>
      </c>
      <c r="J418" s="10">
        <f>VLOOKUP(B418,home!$B$2:$E$405,4,FALSE)</f>
        <v>0.55489999999999995</v>
      </c>
      <c r="K418" s="12">
        <f t="shared" si="670"/>
        <v>2.2669319331019997</v>
      </c>
      <c r="L418" s="12">
        <f t="shared" si="671"/>
        <v>0.31710788729699996</v>
      </c>
      <c r="M418" s="13">
        <f t="shared" si="672"/>
        <v>7.5468508145396948E-2</v>
      </c>
      <c r="N418" s="13">
        <f t="shared" si="673"/>
        <v>0.1710819710583687</v>
      </c>
      <c r="O418" s="13">
        <f t="shared" si="674"/>
        <v>2.3931659175443255E-2</v>
      </c>
      <c r="P418" s="13">
        <f t="shared" si="675"/>
        <v>5.4251442396925788E-2</v>
      </c>
      <c r="Q418" s="13">
        <f t="shared" si="676"/>
        <v>0.19391559168512412</v>
      </c>
      <c r="R418" s="13">
        <f t="shared" si="677"/>
        <v>3.7944589403183368E-3</v>
      </c>
      <c r="S418" s="13">
        <f t="shared" si="678"/>
        <v>9.7498250411833329E-3</v>
      </c>
      <c r="T418" s="13">
        <f t="shared" si="679"/>
        <v>6.1492163593217394E-2</v>
      </c>
      <c r="U418" s="13">
        <f t="shared" si="680"/>
        <v>8.6017801406520142E-3</v>
      </c>
      <c r="V418" s="13">
        <f t="shared" si="681"/>
        <v>7.7875318769873457E-4</v>
      </c>
      <c r="W418" s="13">
        <f t="shared" si="682"/>
        <v>0.14653114903912545</v>
      </c>
      <c r="X418" s="13">
        <f t="shared" si="683"/>
        <v>4.6466183094998899E-2</v>
      </c>
      <c r="Y418" s="13">
        <f t="shared" si="684"/>
        <v>7.3673965760053372E-3</v>
      </c>
      <c r="Z418" s="13">
        <f t="shared" si="685"/>
        <v>4.0108428599985369E-4</v>
      </c>
      <c r="AA418" s="13">
        <f t="shared" si="686"/>
        <v>9.0923077579848363E-4</v>
      </c>
      <c r="AB418" s="13">
        <f t="shared" si="687"/>
        <v>1.0305821401083439E-3</v>
      </c>
      <c r="AC418" s="13">
        <f t="shared" si="688"/>
        <v>3.4988504428947286E-5</v>
      </c>
      <c r="AD418" s="13">
        <f t="shared" si="689"/>
        <v>8.3044035237730518E-2</v>
      </c>
      <c r="AE418" s="13">
        <f t="shared" si="690"/>
        <v>2.6333918566854339E-2</v>
      </c>
      <c r="AF418" s="13">
        <f t="shared" si="691"/>
        <v>4.1753466404932105E-3</v>
      </c>
      <c r="AG418" s="13">
        <f t="shared" si="692"/>
        <v>4.413451172998094E-4</v>
      </c>
      <c r="AH418" s="13">
        <f t="shared" si="693"/>
        <v>3.1796747640359817E-5</v>
      </c>
      <c r="AI418" s="13">
        <f t="shared" si="694"/>
        <v>7.2081062594717336E-5</v>
      </c>
      <c r="AJ418" s="13">
        <f t="shared" si="695"/>
        <v>8.1701431283944426E-5</v>
      </c>
      <c r="AK418" s="13">
        <f t="shared" si="696"/>
        <v>6.1737194519237423E-5</v>
      </c>
      <c r="AL418" s="13">
        <f t="shared" si="697"/>
        <v>1.0060762451668478E-6</v>
      </c>
      <c r="AM418" s="13">
        <f t="shared" si="698"/>
        <v>3.7651035066811785E-2</v>
      </c>
      <c r="AN418" s="13">
        <f t="shared" si="699"/>
        <v>1.1939440184581943E-2</v>
      </c>
      <c r="AO418" s="13">
        <f t="shared" si="700"/>
        <v>1.8930453262208415E-3</v>
      </c>
      <c r="AP418" s="13">
        <f t="shared" si="701"/>
        <v>2.0009986798511702E-4</v>
      </c>
      <c r="AQ418" s="13">
        <f t="shared" si="702"/>
        <v>1.586331159629226E-5</v>
      </c>
      <c r="AR418" s="13">
        <f t="shared" si="703"/>
        <v>2.0165998934300744E-6</v>
      </c>
      <c r="AS418" s="13">
        <f t="shared" si="704"/>
        <v>4.5714946947067251E-6</v>
      </c>
      <c r="AT418" s="13">
        <f t="shared" si="705"/>
        <v>5.1816336527185281E-6</v>
      </c>
      <c r="AU418" s="13">
        <f t="shared" si="706"/>
        <v>3.9154702643278616E-6</v>
      </c>
      <c r="AV418" s="13">
        <f t="shared" si="707"/>
        <v>2.2190261438290406E-6</v>
      </c>
      <c r="AW418" s="13">
        <f t="shared" si="708"/>
        <v>2.0089721602239248E-8</v>
      </c>
      <c r="AX418" s="13">
        <f t="shared" si="709"/>
        <v>1.4225388951216462E-2</v>
      </c>
      <c r="AY418" s="13">
        <f t="shared" si="710"/>
        <v>4.5109830362983381E-3</v>
      </c>
      <c r="AZ418" s="13">
        <f t="shared" si="711"/>
        <v>7.1523415013658592E-4</v>
      </c>
      <c r="BA418" s="13">
        <f t="shared" si="712"/>
        <v>7.5602130090826009E-5</v>
      </c>
      <c r="BB418" s="13">
        <f t="shared" si="713"/>
        <v>5.9935079370636949E-6</v>
      </c>
      <c r="BC418" s="13">
        <f t="shared" si="714"/>
        <v>3.8011772788401383E-7</v>
      </c>
      <c r="BD418" s="13">
        <f t="shared" si="715"/>
        <v>1.0657995528816095E-7</v>
      </c>
      <c r="BE418" s="13">
        <f t="shared" si="716"/>
        <v>2.4160950407131541E-7</v>
      </c>
      <c r="BF418" s="13">
        <f t="shared" si="717"/>
        <v>2.7385615006010133E-7</v>
      </c>
      <c r="BG418" s="13">
        <f t="shared" si="718"/>
        <v>2.0693775054920559E-7</v>
      </c>
      <c r="BH418" s="13">
        <f t="shared" si="719"/>
        <v>1.1727844872107255E-7</v>
      </c>
      <c r="BI418" s="13">
        <f t="shared" si="720"/>
        <v>5.3172452094092919E-8</v>
      </c>
      <c r="BJ418" s="14">
        <f t="shared" si="721"/>
        <v>0.81208216625982099</v>
      </c>
      <c r="BK418" s="14">
        <f t="shared" si="722"/>
        <v>0.14479550638817729</v>
      </c>
      <c r="BL418" s="14">
        <f t="shared" si="723"/>
        <v>3.8533931267268486E-2</v>
      </c>
      <c r="BM418" s="14">
        <f t="shared" si="724"/>
        <v>0.46885809385311267</v>
      </c>
      <c r="BN418" s="14">
        <f t="shared" si="725"/>
        <v>0.52244363140157724</v>
      </c>
    </row>
    <row r="419" spans="1:66" x14ac:dyDescent="0.25">
      <c r="A419" t="s">
        <v>343</v>
      </c>
      <c r="B419" t="s">
        <v>168</v>
      </c>
      <c r="C419" t="s">
        <v>175</v>
      </c>
      <c r="D419" t="s">
        <v>360</v>
      </c>
      <c r="E419" s="10">
        <f>VLOOKUP(A419,home!$A$2:$E$405,3,FALSE)</f>
        <v>1.3063</v>
      </c>
      <c r="F419" s="10">
        <f>VLOOKUP(B419,home!$B$2:$E$405,3,FALSE)</f>
        <v>1.8093999999999999</v>
      </c>
      <c r="G419" s="10">
        <f>VLOOKUP(C419,away!$B$2:$E$405,4,FALSE)</f>
        <v>0.57989999999999997</v>
      </c>
      <c r="H419" s="10">
        <f>VLOOKUP(A419,away!$A$2:$E$405,3,FALSE)</f>
        <v>1.3063</v>
      </c>
      <c r="I419" s="10">
        <f>VLOOKUP(C419,away!$B$2:$E$405,3,FALSE)</f>
        <v>1.0717000000000001</v>
      </c>
      <c r="J419" s="10">
        <f>VLOOKUP(B419,home!$B$2:$E$405,4,FALSE)</f>
        <v>0.90369999999999995</v>
      </c>
      <c r="K419" s="12">
        <f t="shared" si="670"/>
        <v>1.3706627856779998</v>
      </c>
      <c r="L419" s="12">
        <f t="shared" si="671"/>
        <v>1.2651453973270002</v>
      </c>
      <c r="M419" s="13">
        <f t="shared" si="672"/>
        <v>7.1661030772042958E-2</v>
      </c>
      <c r="N419" s="13">
        <f t="shared" si="673"/>
        <v>9.8223108062565262E-2</v>
      </c>
      <c r="O419" s="13">
        <f t="shared" si="674"/>
        <v>9.0661623248958656E-2</v>
      </c>
      <c r="P419" s="13">
        <f t="shared" si="675"/>
        <v>0.12426651307650699</v>
      </c>
      <c r="Q419" s="13">
        <f t="shared" si="676"/>
        <v>6.7315379457493454E-2</v>
      </c>
      <c r="R419" s="13">
        <f t="shared" si="677"/>
        <v>5.7350067683807307E-2</v>
      </c>
      <c r="S419" s="13">
        <f t="shared" si="678"/>
        <v>5.387225841516266E-2</v>
      </c>
      <c r="T419" s="13">
        <f t="shared" si="679"/>
        <v>8.516374248996833E-2</v>
      </c>
      <c r="U419" s="13">
        <f t="shared" si="680"/>
        <v>7.8607603530309156E-2</v>
      </c>
      <c r="V419" s="13">
        <f t="shared" si="681"/>
        <v>1.0379913497204402E-2</v>
      </c>
      <c r="W419" s="13">
        <f t="shared" si="682"/>
        <v>3.075556184205986E-2</v>
      </c>
      <c r="X419" s="13">
        <f t="shared" si="683"/>
        <v>3.8910257506687945E-2</v>
      </c>
      <c r="Y419" s="13">
        <f t="shared" si="684"/>
        <v>2.461356659669731E-2</v>
      </c>
      <c r="Z419" s="13">
        <f t="shared" si="685"/>
        <v>2.4185391388853589E-2</v>
      </c>
      <c r="AA419" s="13">
        <f t="shared" si="686"/>
        <v>3.315001593375877E-2</v>
      </c>
      <c r="AB419" s="13">
        <f t="shared" si="687"/>
        <v>2.2718746592517939E-2</v>
      </c>
      <c r="AC419" s="13">
        <f t="shared" si="688"/>
        <v>1.1249800296242209E-3</v>
      </c>
      <c r="AD419" s="13">
        <f t="shared" si="689"/>
        <v>1.0538876017382438E-2</v>
      </c>
      <c r="AE419" s="13">
        <f t="shared" si="690"/>
        <v>1.3333210486391297E-2</v>
      </c>
      <c r="AF419" s="13">
        <f t="shared" si="691"/>
        <v>8.434224939225023E-3</v>
      </c>
      <c r="AG419" s="13">
        <f t="shared" si="692"/>
        <v>3.5568402872937126E-3</v>
      </c>
      <c r="AH419" s="13">
        <f t="shared" si="693"/>
        <v>7.6495091495400415E-3</v>
      </c>
      <c r="AI419" s="13">
        <f t="shared" si="694"/>
        <v>1.0484897519977901E-2</v>
      </c>
      <c r="AJ419" s="13">
        <f t="shared" si="695"/>
        <v>7.1856294211406309E-3</v>
      </c>
      <c r="AK419" s="13">
        <f t="shared" si="696"/>
        <v>3.2830249464101367E-3</v>
      </c>
      <c r="AL419" s="13">
        <f t="shared" si="697"/>
        <v>7.8032561941124859E-5</v>
      </c>
      <c r="AM419" s="13">
        <f t="shared" si="698"/>
        <v>2.8890490319800951E-3</v>
      </c>
      <c r="AN419" s="13">
        <f t="shared" si="699"/>
        <v>3.6550670854616422E-3</v>
      </c>
      <c r="AO419" s="13">
        <f t="shared" si="700"/>
        <v>2.3120956500466052E-3</v>
      </c>
      <c r="AP419" s="13">
        <f t="shared" si="701"/>
        <v>9.7504572327874735E-4</v>
      </c>
      <c r="AQ419" s="13">
        <f t="shared" si="702"/>
        <v>3.083936522473706E-4</v>
      </c>
      <c r="AR419" s="13">
        <f t="shared" si="703"/>
        <v>1.9355482584702715E-3</v>
      </c>
      <c r="AS419" s="13">
        <f t="shared" si="704"/>
        <v>2.6529839677690631E-3</v>
      </c>
      <c r="AT419" s="13">
        <f t="shared" si="705"/>
        <v>1.8181731978107088E-3</v>
      </c>
      <c r="AU419" s="13">
        <f t="shared" si="706"/>
        <v>8.3070078005210101E-4</v>
      </c>
      <c r="AV419" s="13">
        <f t="shared" si="707"/>
        <v>2.8465266131277498E-4</v>
      </c>
      <c r="AW419" s="13">
        <f t="shared" si="708"/>
        <v>3.7587585277757165E-6</v>
      </c>
      <c r="AX419" s="13">
        <f t="shared" si="709"/>
        <v>6.5998533235569351E-4</v>
      </c>
      <c r="AY419" s="13">
        <f t="shared" si="710"/>
        <v>8.3497740553313603E-4</v>
      </c>
      <c r="AZ419" s="13">
        <f t="shared" si="711"/>
        <v>5.2818391074114363E-4</v>
      </c>
      <c r="BA419" s="13">
        <f t="shared" si="712"/>
        <v>2.2274314787211103E-4</v>
      </c>
      <c r="BB419" s="13">
        <f t="shared" si="713"/>
        <v>7.0450617079132128E-5</v>
      </c>
      <c r="BC419" s="13">
        <f t="shared" si="714"/>
        <v>1.7826054787302189E-5</v>
      </c>
      <c r="BD419" s="13">
        <f t="shared" si="715"/>
        <v>4.0812499508465909E-4</v>
      </c>
      <c r="BE419" s="13">
        <f t="shared" si="716"/>
        <v>5.594017426675588E-4</v>
      </c>
      <c r="BF419" s="13">
        <f t="shared" si="717"/>
        <v>3.8337557545892187E-4</v>
      </c>
      <c r="BG419" s="13">
        <f t="shared" si="718"/>
        <v>1.7515954473981069E-4</v>
      </c>
      <c r="BH419" s="13">
        <f t="shared" si="719"/>
        <v>6.0021167382789778E-5</v>
      </c>
      <c r="BI419" s="13">
        <f t="shared" si="720"/>
        <v>1.6453756096908024E-5</v>
      </c>
      <c r="BJ419" s="14">
        <f t="shared" si="721"/>
        <v>0.39331858529714758</v>
      </c>
      <c r="BK419" s="14">
        <f t="shared" si="722"/>
        <v>0.26221770575801545</v>
      </c>
      <c r="BL419" s="14">
        <f t="shared" si="723"/>
        <v>0.32021571367326607</v>
      </c>
      <c r="BM419" s="14">
        <f t="shared" si="724"/>
        <v>0.48962845516890274</v>
      </c>
      <c r="BN419" s="14">
        <f t="shared" si="725"/>
        <v>0.50947772230137467</v>
      </c>
    </row>
    <row r="420" spans="1:66" x14ac:dyDescent="0.25">
      <c r="A420" t="s">
        <v>343</v>
      </c>
      <c r="B420" t="s">
        <v>169</v>
      </c>
      <c r="C420" t="s">
        <v>171</v>
      </c>
      <c r="D420" t="s">
        <v>360</v>
      </c>
      <c r="E420" s="10">
        <f>VLOOKUP(A420,home!$A$2:$E$405,3,FALSE)</f>
        <v>1.3063</v>
      </c>
      <c r="F420" s="10">
        <f>VLOOKUP(B420,home!$B$2:$E$405,3,FALSE)</f>
        <v>1.0206999999999999</v>
      </c>
      <c r="G420" s="10">
        <f>VLOOKUP(C420,away!$B$2:$E$405,4,FALSE)</f>
        <v>1.2049000000000001</v>
      </c>
      <c r="H420" s="10">
        <f>VLOOKUP(A420,away!$A$2:$E$405,3,FALSE)</f>
        <v>1.3063</v>
      </c>
      <c r="I420" s="10">
        <f>VLOOKUP(C420,away!$B$2:$E$405,3,FALSE)</f>
        <v>0.83509999999999995</v>
      </c>
      <c r="J420" s="10">
        <f>VLOOKUP(B420,home!$B$2:$E$405,4,FALSE)</f>
        <v>1.1735</v>
      </c>
      <c r="K420" s="12">
        <f t="shared" si="670"/>
        <v>1.606541860009</v>
      </c>
      <c r="L420" s="12">
        <f t="shared" si="671"/>
        <v>1.280160741055</v>
      </c>
      <c r="M420" s="13">
        <f t="shared" si="672"/>
        <v>5.5759772023802889E-2</v>
      </c>
      <c r="N420" s="13">
        <f t="shared" si="673"/>
        <v>8.9580407860798086E-2</v>
      </c>
      <c r="O420" s="13">
        <f t="shared" si="674"/>
        <v>7.1381471075049358E-2</v>
      </c>
      <c r="P420" s="13">
        <f t="shared" si="675"/>
        <v>0.11467732131108842</v>
      </c>
      <c r="Q420" s="13">
        <f t="shared" si="676"/>
        <v>7.1957337532525714E-2</v>
      </c>
      <c r="R420" s="13">
        <f t="shared" si="677"/>
        <v>4.568987845451563E-2</v>
      </c>
      <c r="S420" s="13">
        <f t="shared" si="678"/>
        <v>5.8962256954138613E-2</v>
      </c>
      <c r="T420" s="13">
        <f t="shared" si="679"/>
        <v>9.2116958539982891E-2</v>
      </c>
      <c r="U420" s="13">
        <f t="shared" si="680"/>
        <v>7.3402702315902665E-2</v>
      </c>
      <c r="V420" s="13">
        <f t="shared" si="681"/>
        <v>1.3473739301736275E-2</v>
      </c>
      <c r="W420" s="13">
        <f t="shared" si="682"/>
        <v>3.8534158293599761E-2</v>
      </c>
      <c r="X420" s="13">
        <f t="shared" si="683"/>
        <v>4.9329916637065346E-2</v>
      </c>
      <c r="Y420" s="13">
        <f t="shared" si="684"/>
        <v>3.1575111319143478E-2</v>
      </c>
      <c r="Z420" s="13">
        <f t="shared" si="685"/>
        <v>1.9496796220348528E-2</v>
      </c>
      <c r="AA420" s="13">
        <f t="shared" si="686"/>
        <v>3.1322419264055164E-2</v>
      </c>
      <c r="AB420" s="13">
        <f t="shared" si="687"/>
        <v>2.5160388852228467E-2</v>
      </c>
      <c r="AC420" s="13">
        <f t="shared" si="688"/>
        <v>1.7319075597496418E-3</v>
      </c>
      <c r="AD420" s="13">
        <f t="shared" si="689"/>
        <v>1.5476684584720256E-2</v>
      </c>
      <c r="AE420" s="13">
        <f t="shared" si="690"/>
        <v>1.9812644007049976E-2</v>
      </c>
      <c r="AF420" s="13">
        <f t="shared" si="691"/>
        <v>1.2681684517162005E-2</v>
      </c>
      <c r="AG420" s="13">
        <f t="shared" si="692"/>
        <v>5.4115315497719422E-3</v>
      </c>
      <c r="AH420" s="13">
        <f t="shared" si="693"/>
        <v>6.2397582744099286E-3</v>
      </c>
      <c r="AI420" s="13">
        <f t="shared" si="694"/>
        <v>1.0024432864177073E-2</v>
      </c>
      <c r="AJ420" s="13">
        <f t="shared" si="695"/>
        <v>8.0523355095751935E-3</v>
      </c>
      <c r="AK420" s="13">
        <f t="shared" si="696"/>
        <v>4.3121380223231504E-3</v>
      </c>
      <c r="AL420" s="13">
        <f t="shared" si="697"/>
        <v>1.424758477317511E-4</v>
      </c>
      <c r="AM420" s="13">
        <f t="shared" si="698"/>
        <v>4.9727883279018174E-3</v>
      </c>
      <c r="AN420" s="13">
        <f t="shared" si="699"/>
        <v>6.3659683909564439E-3</v>
      </c>
      <c r="AO420" s="13">
        <f t="shared" si="700"/>
        <v>4.0747314064497548E-3</v>
      </c>
      <c r="AP420" s="13">
        <f t="shared" si="701"/>
        <v>1.7387703922935997E-3</v>
      </c>
      <c r="AQ420" s="13">
        <f t="shared" si="702"/>
        <v>5.5647639848076735E-4</v>
      </c>
      <c r="AR420" s="13">
        <f t="shared" si="703"/>
        <v>1.5975787153145341E-3</v>
      </c>
      <c r="AS420" s="13">
        <f t="shared" si="704"/>
        <v>2.5665770808121998E-3</v>
      </c>
      <c r="AT420" s="13">
        <f t="shared" si="705"/>
        <v>2.061656758632251E-3</v>
      </c>
      <c r="AU420" s="13">
        <f t="shared" si="706"/>
        <v>1.1040459612377275E-3</v>
      </c>
      <c r="AV420" s="13">
        <f t="shared" si="707"/>
        <v>4.4342401302557095E-4</v>
      </c>
      <c r="AW420" s="13">
        <f t="shared" si="708"/>
        <v>8.1394544930014829E-6</v>
      </c>
      <c r="AX420" s="13">
        <f t="shared" si="709"/>
        <v>1.331498768289738E-3</v>
      </c>
      <c r="AY420" s="13">
        <f t="shared" si="710"/>
        <v>1.7045324499276107E-3</v>
      </c>
      <c r="AZ420" s="13">
        <f t="shared" si="711"/>
        <v>1.0910377621258128E-3</v>
      </c>
      <c r="BA420" s="13">
        <f t="shared" si="712"/>
        <v>4.6556790336065625E-4</v>
      </c>
      <c r="BB420" s="13">
        <f t="shared" si="713"/>
        <v>1.4900043804440019E-4</v>
      </c>
      <c r="BC420" s="13">
        <f t="shared" si="714"/>
        <v>3.8148902236887735E-5</v>
      </c>
      <c r="BD420" s="13">
        <f t="shared" si="715"/>
        <v>3.4085959201512442E-4</v>
      </c>
      <c r="BE420" s="13">
        <f t="shared" si="716"/>
        <v>5.4760520295788677E-4</v>
      </c>
      <c r="BF420" s="13">
        <f t="shared" si="717"/>
        <v>4.3987534065528485E-4</v>
      </c>
      <c r="BG420" s="13">
        <f t="shared" si="718"/>
        <v>2.3555938264947793E-4</v>
      </c>
      <c r="BH420" s="13">
        <f t="shared" si="719"/>
        <v>9.4609002186066041E-5</v>
      </c>
      <c r="BI420" s="13">
        <f t="shared" si="720"/>
        <v>3.0398664469119602E-5</v>
      </c>
      <c r="BJ420" s="14">
        <f t="shared" si="721"/>
        <v>0.4489649559818869</v>
      </c>
      <c r="BK420" s="14">
        <f t="shared" si="722"/>
        <v>0.24645200544817522</v>
      </c>
      <c r="BL420" s="14">
        <f t="shared" si="723"/>
        <v>0.28504771434619186</v>
      </c>
      <c r="BM420" s="14">
        <f t="shared" si="724"/>
        <v>0.5492188907433877</v>
      </c>
      <c r="BN420" s="14">
        <f t="shared" si="725"/>
        <v>0.44904618825778003</v>
      </c>
    </row>
    <row r="421" spans="1:66" x14ac:dyDescent="0.25">
      <c r="A421" t="s">
        <v>343</v>
      </c>
      <c r="B421" t="s">
        <v>170</v>
      </c>
      <c r="C421" t="s">
        <v>174</v>
      </c>
      <c r="D421" t="s">
        <v>360</v>
      </c>
      <c r="E421" s="10">
        <f>VLOOKUP(A421,home!$A$2:$E$405,3,FALSE)</f>
        <v>1.3063</v>
      </c>
      <c r="F421" s="10">
        <f>VLOOKUP(B421,home!$B$2:$E$405,3,FALSE)</f>
        <v>1.1134999999999999</v>
      </c>
      <c r="G421" s="10">
        <f>VLOOKUP(C421,away!$B$2:$E$405,4,FALSE)</f>
        <v>0.69030000000000002</v>
      </c>
      <c r="H421" s="10">
        <f>VLOOKUP(A421,away!$A$2:$E$405,3,FALSE)</f>
        <v>1.3063</v>
      </c>
      <c r="I421" s="10">
        <f>VLOOKUP(C421,away!$B$2:$E$405,3,FALSE)</f>
        <v>1.2759</v>
      </c>
      <c r="J421" s="10">
        <f>VLOOKUP(B421,home!$B$2:$E$405,4,FALSE)</f>
        <v>0.90369999999999995</v>
      </c>
      <c r="K421" s="12">
        <f t="shared" si="670"/>
        <v>1.004086254015</v>
      </c>
      <c r="L421" s="12">
        <f t="shared" si="671"/>
        <v>1.5062041732290001</v>
      </c>
      <c r="M421" s="13">
        <f t="shared" si="672"/>
        <v>8.1244640157218509E-2</v>
      </c>
      <c r="N421" s="13">
        <f t="shared" si="673"/>
        <v>8.1576626394258167E-2</v>
      </c>
      <c r="O421" s="13">
        <f t="shared" si="674"/>
        <v>0.12237101605729094</v>
      </c>
      <c r="P421" s="13">
        <f t="shared" si="675"/>
        <v>0.12287105511297466</v>
      </c>
      <c r="Q421" s="13">
        <f t="shared" si="676"/>
        <v>4.0954984605695924E-2</v>
      </c>
      <c r="R421" s="13">
        <f t="shared" si="677"/>
        <v>9.215786753388229E-2</v>
      </c>
      <c r="S421" s="13">
        <f t="shared" si="678"/>
        <v>4.6456283624865917E-2</v>
      </c>
      <c r="T421" s="13">
        <f t="shared" si="679"/>
        <v>6.168656872762867E-2</v>
      </c>
      <c r="U421" s="13">
        <f t="shared" si="680"/>
        <v>9.2534447990106461E-2</v>
      </c>
      <c r="V421" s="13">
        <f t="shared" si="681"/>
        <v>7.8065082537122658E-3</v>
      </c>
      <c r="W421" s="13">
        <f t="shared" si="682"/>
        <v>1.3707445691991739E-2</v>
      </c>
      <c r="X421" s="13">
        <f t="shared" si="683"/>
        <v>2.0646211905587838E-2</v>
      </c>
      <c r="Y421" s="13">
        <f t="shared" si="684"/>
        <v>1.5548705266783334E-2</v>
      </c>
      <c r="Z421" s="13">
        <f t="shared" si="685"/>
        <v>4.6269521558472977E-2</v>
      </c>
      <c r="AA421" s="13">
        <f t="shared" si="686"/>
        <v>4.6458590576713414E-2</v>
      </c>
      <c r="AB421" s="13">
        <f t="shared" si="687"/>
        <v>2.3324216089494372E-2</v>
      </c>
      <c r="AC421" s="13">
        <f t="shared" si="688"/>
        <v>7.3789014268019031E-4</v>
      </c>
      <c r="AD421" s="13">
        <f t="shared" si="689"/>
        <v>3.4408644492465077E-3</v>
      </c>
      <c r="AE421" s="13">
        <f t="shared" si="690"/>
        <v>5.1826443929703959E-3</v>
      </c>
      <c r="AF421" s="13">
        <f t="shared" si="691"/>
        <v>3.9030603065269439E-3</v>
      </c>
      <c r="AG421" s="13">
        <f t="shared" si="692"/>
        <v>1.9596019073517814E-3</v>
      </c>
      <c r="AH421" s="13">
        <f t="shared" si="693"/>
        <v>1.7422836616170292E-2</v>
      </c>
      <c r="AI421" s="13">
        <f t="shared" si="694"/>
        <v>1.7494030752245805E-2</v>
      </c>
      <c r="AJ421" s="13">
        <f t="shared" si="695"/>
        <v>8.7827579028228516E-3</v>
      </c>
      <c r="AK421" s="13">
        <f t="shared" si="696"/>
        <v>2.9395488275220116E-3</v>
      </c>
      <c r="AL421" s="13">
        <f t="shared" si="697"/>
        <v>4.4638189159619428E-5</v>
      </c>
      <c r="AM421" s="13">
        <f t="shared" si="698"/>
        <v>6.9098493908346264E-4</v>
      </c>
      <c r="AN421" s="13">
        <f t="shared" si="699"/>
        <v>1.0407643988858981E-3</v>
      </c>
      <c r="AO421" s="13">
        <f t="shared" si="700"/>
        <v>7.8380184047505564E-4</v>
      </c>
      <c r="AP421" s="13">
        <f t="shared" si="701"/>
        <v>3.9352186770270003E-4</v>
      </c>
      <c r="AQ421" s="13">
        <f t="shared" si="702"/>
        <v>1.4818106984766928E-4</v>
      </c>
      <c r="AR421" s="13">
        <f t="shared" si="703"/>
        <v>5.2484698441525382E-3</v>
      </c>
      <c r="AS421" s="13">
        <f t="shared" si="704"/>
        <v>5.2699164251258134E-3</v>
      </c>
      <c r="AT421" s="13">
        <f t="shared" si="705"/>
        <v>2.6457253211383488E-3</v>
      </c>
      <c r="AU421" s="13">
        <f t="shared" si="706"/>
        <v>8.8551214228481249E-4</v>
      </c>
      <c r="AV421" s="13">
        <f t="shared" si="707"/>
        <v>2.2228264245788873E-4</v>
      </c>
      <c r="AW421" s="13">
        <f t="shared" si="708"/>
        <v>1.8752489701889303E-6</v>
      </c>
      <c r="AX421" s="13">
        <f t="shared" si="709"/>
        <v>1.1563474651084943E-4</v>
      </c>
      <c r="AY421" s="13">
        <f t="shared" si="710"/>
        <v>1.7416953776491897E-4</v>
      </c>
      <c r="AZ421" s="13">
        <f t="shared" si="711"/>
        <v>1.3116744231544345E-4</v>
      </c>
      <c r="BA421" s="13">
        <f t="shared" si="712"/>
        <v>6.5854983002431702E-5</v>
      </c>
      <c r="BB421" s="13">
        <f t="shared" si="713"/>
        <v>2.4797762556546868E-5</v>
      </c>
      <c r="BC421" s="13">
        <f t="shared" si="714"/>
        <v>7.4700986898825377E-6</v>
      </c>
      <c r="BD421" s="13">
        <f t="shared" si="715"/>
        <v>1.3175445303881875E-3</v>
      </c>
      <c r="BE421" s="13">
        <f t="shared" si="716"/>
        <v>1.3229283520154276E-3</v>
      </c>
      <c r="BF421" s="13">
        <f t="shared" si="717"/>
        <v>6.6416708665270391E-4</v>
      </c>
      <c r="BG421" s="13">
        <f t="shared" si="718"/>
        <v>2.2229368069238978E-4</v>
      </c>
      <c r="BH421" s="13">
        <f t="shared" si="719"/>
        <v>5.5800507284407034E-5</v>
      </c>
      <c r="BI421" s="13">
        <f t="shared" si="720"/>
        <v>1.12057044662674E-5</v>
      </c>
      <c r="BJ421" s="14">
        <f t="shared" si="721"/>
        <v>0.2521830623348762</v>
      </c>
      <c r="BK421" s="14">
        <f t="shared" si="722"/>
        <v>0.2593351850183761</v>
      </c>
      <c r="BL421" s="14">
        <f t="shared" si="723"/>
        <v>0.44135115858290719</v>
      </c>
      <c r="BM421" s="14">
        <f t="shared" si="724"/>
        <v>0.45779044334451713</v>
      </c>
      <c r="BN421" s="14">
        <f t="shared" si="725"/>
        <v>0.54117618986132054</v>
      </c>
    </row>
    <row r="422" spans="1:66" x14ac:dyDescent="0.25">
      <c r="A422" t="s">
        <v>344</v>
      </c>
      <c r="B422" t="s">
        <v>186</v>
      </c>
      <c r="C422" t="s">
        <v>191</v>
      </c>
      <c r="D422" t="s">
        <v>360</v>
      </c>
      <c r="E422" s="10">
        <f>VLOOKUP(A422,home!$A$2:$E$405,3,FALSE)</f>
        <v>1.3012999999999999</v>
      </c>
      <c r="F422" s="10">
        <f>VLOOKUP(B422,home!$B$2:$E$405,3,FALSE)</f>
        <v>0.69159999999999999</v>
      </c>
      <c r="G422" s="10">
        <f>VLOOKUP(C422,away!$B$2:$E$405,4,FALSE)</f>
        <v>0.76329999999999998</v>
      </c>
      <c r="H422" s="10">
        <f>VLOOKUP(A422,away!$A$2:$E$405,3,FALSE)</f>
        <v>1.3012999999999999</v>
      </c>
      <c r="I422" s="10">
        <f>VLOOKUP(C422,away!$B$2:$E$405,3,FALSE)</f>
        <v>0.57630000000000003</v>
      </c>
      <c r="J422" s="10">
        <f>VLOOKUP(B422,home!$B$2:$E$405,4,FALSE)</f>
        <v>0.82440000000000002</v>
      </c>
      <c r="K422" s="12">
        <f t="shared" si="670"/>
        <v>0.68695403176399994</v>
      </c>
      <c r="L422" s="12">
        <f t="shared" si="671"/>
        <v>0.61824986823600003</v>
      </c>
      <c r="M422" s="13">
        <f t="shared" si="672"/>
        <v>0.27111724860234854</v>
      </c>
      <c r="N422" s="13">
        <f t="shared" si="673"/>
        <v>0.18624508700814599</v>
      </c>
      <c r="O422" s="13">
        <f t="shared" si="674"/>
        <v>0.16761820322490886</v>
      </c>
      <c r="P422" s="13">
        <f t="shared" si="675"/>
        <v>0.11514600050238864</v>
      </c>
      <c r="Q422" s="13">
        <f t="shared" si="676"/>
        <v>6.3970906708241418E-2</v>
      </c>
      <c r="R422" s="13">
        <f t="shared" si="677"/>
        <v>5.1814966028877481E-2</v>
      </c>
      <c r="S422" s="13">
        <f t="shared" si="678"/>
        <v>1.222589257972909E-2</v>
      </c>
      <c r="T422" s="13">
        <f t="shared" si="679"/>
        <v>3.9550004643307712E-2</v>
      </c>
      <c r="U422" s="13">
        <f t="shared" si="680"/>
        <v>3.5594499819252078E-2</v>
      </c>
      <c r="V422" s="13">
        <f t="shared" si="681"/>
        <v>5.7693883791560467E-4</v>
      </c>
      <c r="W422" s="13">
        <f t="shared" si="682"/>
        <v>1.4648357426275054E-2</v>
      </c>
      <c r="X422" s="13">
        <f t="shared" si="683"/>
        <v>9.0563450486683857E-3</v>
      </c>
      <c r="Y422" s="13">
        <f t="shared" si="684"/>
        <v>2.7995420665194899E-3</v>
      </c>
      <c r="Z422" s="13">
        <f t="shared" si="685"/>
        <v>1.0678198640002107E-2</v>
      </c>
      <c r="AA422" s="13">
        <f t="shared" si="686"/>
        <v>7.3354316077263084E-3</v>
      </c>
      <c r="AB422" s="13">
        <f t="shared" si="687"/>
        <v>2.5195521588283337E-3</v>
      </c>
      <c r="AC422" s="13">
        <f t="shared" si="688"/>
        <v>1.5314453447481206E-5</v>
      </c>
      <c r="AD422" s="13">
        <f t="shared" si="689"/>
        <v>2.5156870481749436E-3</v>
      </c>
      <c r="AE422" s="13">
        <f t="shared" si="690"/>
        <v>1.5553231860571709E-3</v>
      </c>
      <c r="AF422" s="13">
        <f t="shared" si="691"/>
        <v>4.807891774221208E-4</v>
      </c>
      <c r="AG422" s="13">
        <f t="shared" si="692"/>
        <v>9.908261519684034E-5</v>
      </c>
      <c r="AH422" s="13">
        <f t="shared" si="693"/>
        <v>1.6504487255447839E-3</v>
      </c>
      <c r="AI422" s="13">
        <f t="shared" si="694"/>
        <v>1.1337824062327448E-3</v>
      </c>
      <c r="AJ422" s="13">
        <f t="shared" si="695"/>
        <v>3.8942819755233656E-4</v>
      </c>
      <c r="AK422" s="13">
        <f t="shared" si="696"/>
        <v>8.9173090130388363E-5</v>
      </c>
      <c r="AL422" s="13">
        <f t="shared" si="697"/>
        <v>2.6016759515642331E-7</v>
      </c>
      <c r="AM422" s="13">
        <f t="shared" si="698"/>
        <v>3.4563227208005083E-4</v>
      </c>
      <c r="AN422" s="13">
        <f t="shared" si="699"/>
        <v>2.1368710667160078E-4</v>
      </c>
      <c r="AO422" s="13">
        <f t="shared" si="700"/>
        <v>6.6056012771724615E-5</v>
      </c>
      <c r="AP422" s="13">
        <f t="shared" si="701"/>
        <v>1.3613040397438095E-5</v>
      </c>
      <c r="AQ422" s="13">
        <f t="shared" si="702"/>
        <v>2.1040651080018613E-6</v>
      </c>
      <c r="AR422" s="13">
        <f t="shared" si="703"/>
        <v>2.0407794141966747E-4</v>
      </c>
      <c r="AS422" s="13">
        <f t="shared" si="704"/>
        <v>1.4019216465233796E-4</v>
      </c>
      <c r="AT422" s="13">
        <f t="shared" si="705"/>
        <v>4.8152786364823039E-5</v>
      </c>
      <c r="AU422" s="13">
        <f t="shared" si="706"/>
        <v>1.1026250244661917E-5</v>
      </c>
      <c r="AV422" s="13">
        <f t="shared" si="707"/>
        <v>1.8936317652023232E-6</v>
      </c>
      <c r="AW422" s="13">
        <f t="shared" si="708"/>
        <v>3.0693217087011691E-9</v>
      </c>
      <c r="AX422" s="13">
        <f t="shared" si="709"/>
        <v>3.9572247135523763E-5</v>
      </c>
      <c r="AY422" s="13">
        <f t="shared" si="710"/>
        <v>2.4465536577340001E-5</v>
      </c>
      <c r="AZ422" s="13">
        <f t="shared" si="711"/>
        <v>7.5629073826317459E-6</v>
      </c>
      <c r="BA422" s="13">
        <f t="shared" si="712"/>
        <v>1.5585888309310496E-6</v>
      </c>
      <c r="BB422" s="13">
        <f t="shared" si="713"/>
        <v>2.4089933483930564E-7</v>
      </c>
      <c r="BC422" s="13">
        <f t="shared" si="714"/>
        <v>2.9787196404508168E-8</v>
      </c>
      <c r="BD422" s="13">
        <f t="shared" si="715"/>
        <v>2.1028526732097242E-5</v>
      </c>
      <c r="BE422" s="13">
        <f t="shared" si="716"/>
        <v>1.4445631220671252E-5</v>
      </c>
      <c r="BF422" s="13">
        <f t="shared" si="717"/>
        <v>4.9617423042080139E-6</v>
      </c>
      <c r="BG422" s="13">
        <f t="shared" si="718"/>
        <v>1.1361629601498981E-6</v>
      </c>
      <c r="BH422" s="13">
        <f t="shared" si="719"/>
        <v>1.9512293155397327E-7</v>
      </c>
      <c r="BI422" s="13">
        <f t="shared" si="720"/>
        <v>2.6808096904122602E-8</v>
      </c>
      <c r="BJ422" s="14">
        <f t="shared" si="721"/>
        <v>0.32163564739149564</v>
      </c>
      <c r="BK422" s="14">
        <f t="shared" si="722"/>
        <v>0.3991061206800019</v>
      </c>
      <c r="BL422" s="14">
        <f t="shared" si="723"/>
        <v>0.26859262202774559</v>
      </c>
      <c r="BM422" s="14">
        <f t="shared" si="724"/>
        <v>0.14407571419707868</v>
      </c>
      <c r="BN422" s="14">
        <f t="shared" si="725"/>
        <v>0.85591241207491098</v>
      </c>
    </row>
    <row r="423" spans="1:66" x14ac:dyDescent="0.25">
      <c r="A423" t="s">
        <v>344</v>
      </c>
      <c r="B423" t="s">
        <v>196</v>
      </c>
      <c r="C423" t="s">
        <v>187</v>
      </c>
      <c r="D423" t="s">
        <v>360</v>
      </c>
      <c r="E423" s="10">
        <f>VLOOKUP(A423,home!$A$2:$E$405,3,FALSE)</f>
        <v>1.3012999999999999</v>
      </c>
      <c r="F423" s="10">
        <f>VLOOKUP(B423,home!$B$2:$E$405,3,FALSE)</f>
        <v>1.601</v>
      </c>
      <c r="G423" s="10">
        <f>VLOOKUP(C423,away!$B$2:$E$405,4,FALSE)</f>
        <v>1.0687</v>
      </c>
      <c r="H423" s="10">
        <f>VLOOKUP(A423,away!$A$2:$E$405,3,FALSE)</f>
        <v>1.3012999999999999</v>
      </c>
      <c r="I423" s="10">
        <f>VLOOKUP(C423,away!$B$2:$E$405,3,FALSE)</f>
        <v>0.51229999999999998</v>
      </c>
      <c r="J423" s="10">
        <f>VLOOKUP(B423,home!$B$2:$E$405,4,FALSE)</f>
        <v>0.45800000000000002</v>
      </c>
      <c r="K423" s="12">
        <f t="shared" si="670"/>
        <v>2.2265095953099996</v>
      </c>
      <c r="L423" s="12">
        <f t="shared" si="671"/>
        <v>0.30532844341999993</v>
      </c>
      <c r="M423" s="13">
        <f t="shared" si="672"/>
        <v>7.9512738398489075E-2</v>
      </c>
      <c r="N423" s="13">
        <f t="shared" si="673"/>
        <v>0.17703587499360976</v>
      </c>
      <c r="O423" s="13">
        <f t="shared" si="674"/>
        <v>2.4277500647272323E-2</v>
      </c>
      <c r="P423" s="13">
        <f t="shared" si="675"/>
        <v>5.4054088141296544E-2</v>
      </c>
      <c r="Q423" s="13">
        <f t="shared" si="676"/>
        <v>0.19708603719368692</v>
      </c>
      <c r="R423" s="13">
        <f t="shared" si="677"/>
        <v>3.7063057413798486E-3</v>
      </c>
      <c r="S423" s="13">
        <f t="shared" si="678"/>
        <v>9.1867180769948775E-3</v>
      </c>
      <c r="T423" s="13">
        <f t="shared" si="679"/>
        <v>6.0175972956164628E-2</v>
      </c>
      <c r="U423" s="13">
        <f t="shared" si="680"/>
        <v>8.2521252963347752E-3</v>
      </c>
      <c r="V423" s="13">
        <f t="shared" si="681"/>
        <v>6.9392049439710311E-4</v>
      </c>
      <c r="W423" s="13">
        <f t="shared" si="682"/>
        <v>0.14627131763778911</v>
      </c>
      <c r="X423" s="13">
        <f t="shared" si="683"/>
        <v>4.4660793731338529E-2</v>
      </c>
      <c r="Y423" s="13">
        <f t="shared" si="684"/>
        <v>6.81810531594564E-3</v>
      </c>
      <c r="Z423" s="13">
        <f t="shared" si="685"/>
        <v>3.7721352095137269E-4</v>
      </c>
      <c r="AA423" s="13">
        <f t="shared" si="686"/>
        <v>8.398695238789009E-4</v>
      </c>
      <c r="AB423" s="13">
        <f t="shared" si="687"/>
        <v>9.3498877686240707E-4</v>
      </c>
      <c r="AC423" s="13">
        <f t="shared" si="688"/>
        <v>2.9483671675356541E-5</v>
      </c>
      <c r="AD423" s="13">
        <f t="shared" si="689"/>
        <v>8.1418623059793541E-2</v>
      </c>
      <c r="AE423" s="13">
        <f t="shared" si="690"/>
        <v>2.4859421444246469E-2</v>
      </c>
      <c r="AF423" s="13">
        <f t="shared" si="691"/>
        <v>3.7951442269467698E-3</v>
      </c>
      <c r="AG423" s="13">
        <f t="shared" si="692"/>
        <v>3.8625515978935211E-4</v>
      </c>
      <c r="AH423" s="13">
        <f t="shared" si="693"/>
        <v>2.8793504297265026E-5</v>
      </c>
      <c r="AI423" s="13">
        <f t="shared" si="694"/>
        <v>6.4109013600460282E-5</v>
      </c>
      <c r="AJ423" s="13">
        <f t="shared" si="695"/>
        <v>7.1369666963642058E-5</v>
      </c>
      <c r="AK423" s="13">
        <f t="shared" si="696"/>
        <v>5.2968416102876044E-5</v>
      </c>
      <c r="AL423" s="13">
        <f t="shared" si="697"/>
        <v>8.0173970589802096E-7</v>
      </c>
      <c r="AM423" s="13">
        <f t="shared" si="698"/>
        <v>3.6255869095911678E-2</v>
      </c>
      <c r="AN423" s="13">
        <f t="shared" si="699"/>
        <v>1.106994807589399E-2</v>
      </c>
      <c r="AO423" s="13">
        <f t="shared" si="700"/>
        <v>1.6899850073764675E-3</v>
      </c>
      <c r="AP423" s="13">
        <f t="shared" si="701"/>
        <v>1.7200016390179798E-4</v>
      </c>
      <c r="AQ423" s="13">
        <f t="shared" si="702"/>
        <v>1.3129135578030205E-5</v>
      </c>
      <c r="AR423" s="13">
        <f t="shared" si="703"/>
        <v>1.7582951695382025E-6</v>
      </c>
      <c r="AS423" s="13">
        <f t="shared" si="704"/>
        <v>3.9148610663640298E-6</v>
      </c>
      <c r="AT423" s="13">
        <f t="shared" si="705"/>
        <v>4.3582378642825263E-6</v>
      </c>
      <c r="AU423" s="13">
        <f t="shared" si="706"/>
        <v>3.2345528078228014E-6</v>
      </c>
      <c r="AV423" s="13">
        <f t="shared" si="707"/>
        <v>1.8004407157885914E-6</v>
      </c>
      <c r="AW423" s="13">
        <f t="shared" si="708"/>
        <v>1.5139890231521378E-8</v>
      </c>
      <c r="AX423" s="13">
        <f t="shared" si="709"/>
        <v>1.3454006738058438E-2</v>
      </c>
      <c r="AY423" s="13">
        <f t="shared" si="710"/>
        <v>4.1078909350935732E-3</v>
      </c>
      <c r="AZ423" s="13">
        <f t="shared" si="711"/>
        <v>6.2712797247562423E-4</v>
      </c>
      <c r="BA423" s="13">
        <f t="shared" si="712"/>
        <v>6.3826669220374302E-5</v>
      </c>
      <c r="BB423" s="13">
        <f t="shared" si="713"/>
        <v>4.8720243904350241E-6</v>
      </c>
      <c r="BC423" s="13">
        <f t="shared" si="714"/>
        <v>2.9751352468716008E-7</v>
      </c>
      <c r="BD423" s="13">
        <f t="shared" si="715"/>
        <v>8.9476254531333995E-8</v>
      </c>
      <c r="BE423" s="13">
        <f t="shared" si="716"/>
        <v>1.9921973926641496E-7</v>
      </c>
      <c r="BF423" s="13">
        <f t="shared" si="717"/>
        <v>2.2178233052591466E-7</v>
      </c>
      <c r="BG423" s="13">
        <f t="shared" si="718"/>
        <v>1.6460016232872092E-7</v>
      </c>
      <c r="BH423" s="13">
        <f t="shared" si="719"/>
        <v>9.162096020362014E-8</v>
      </c>
      <c r="BI423" s="13">
        <f t="shared" si="720"/>
        <v>4.0798989404975187E-8</v>
      </c>
      <c r="BJ423" s="14">
        <f t="shared" si="721"/>
        <v>0.80996649905073603</v>
      </c>
      <c r="BK423" s="14">
        <f t="shared" si="722"/>
        <v>0.14758564145765241</v>
      </c>
      <c r="BL423" s="14">
        <f t="shared" si="723"/>
        <v>3.8243904472752541E-2</v>
      </c>
      <c r="BM423" s="14">
        <f t="shared" si="724"/>
        <v>0.45639283759115429</v>
      </c>
      <c r="BN423" s="14">
        <f t="shared" si="725"/>
        <v>0.53567254511573448</v>
      </c>
    </row>
    <row r="424" spans="1:66" x14ac:dyDescent="0.25">
      <c r="A424" t="s">
        <v>344</v>
      </c>
      <c r="B424" t="s">
        <v>183</v>
      </c>
      <c r="C424" t="s">
        <v>192</v>
      </c>
      <c r="D424" t="s">
        <v>360</v>
      </c>
      <c r="E424" s="10">
        <f>VLOOKUP(A424,home!$A$2:$E$405,3,FALSE)</f>
        <v>1.3012999999999999</v>
      </c>
      <c r="F424" s="10">
        <f>VLOOKUP(B424,home!$B$2:$E$405,3,FALSE)</f>
        <v>1.5368999999999999</v>
      </c>
      <c r="G424" s="10">
        <f>VLOOKUP(C424,away!$B$2:$E$405,4,FALSE)</f>
        <v>0.99229999999999996</v>
      </c>
      <c r="H424" s="10">
        <f>VLOOKUP(A424,away!$A$2:$E$405,3,FALSE)</f>
        <v>1.3012999999999999</v>
      </c>
      <c r="I424" s="10">
        <f>VLOOKUP(C424,away!$B$2:$E$405,3,FALSE)</f>
        <v>0.70440000000000003</v>
      </c>
      <c r="J424" s="10">
        <f>VLOOKUP(B424,home!$B$2:$E$405,4,FALSE)</f>
        <v>0.99929999999999997</v>
      </c>
      <c r="K424" s="12">
        <f t="shared" si="670"/>
        <v>1.9845682166309997</v>
      </c>
      <c r="L424" s="12">
        <f t="shared" si="671"/>
        <v>0.91599407499599994</v>
      </c>
      <c r="M424" s="13">
        <f t="shared" si="672"/>
        <v>5.4992289657246125E-2</v>
      </c>
      <c r="N424" s="13">
        <f t="shared" si="673"/>
        <v>0.1091359502135363</v>
      </c>
      <c r="O424" s="13">
        <f t="shared" si="674"/>
        <v>5.0372611496501254E-2</v>
      </c>
      <c r="P424" s="13">
        <f t="shared" si="675"/>
        <v>9.9967883764657678E-2</v>
      </c>
      <c r="Q424" s="13">
        <f t="shared" si="676"/>
        <v>0.10829386904280368</v>
      </c>
      <c r="R424" s="13">
        <f t="shared" si="677"/>
        <v>2.3070506836435266E-2</v>
      </c>
      <c r="S424" s="13">
        <f t="shared" si="678"/>
        <v>4.5431722549977946E-2</v>
      </c>
      <c r="T424" s="13">
        <f t="shared" si="679"/>
        <v>9.9196542401600904E-2</v>
      </c>
      <c r="U424" s="13">
        <f t="shared" si="680"/>
        <v>4.5784994609157616E-2</v>
      </c>
      <c r="V424" s="13">
        <f t="shared" si="681"/>
        <v>9.1764645298697389E-3</v>
      </c>
      <c r="W424" s="13">
        <f t="shared" si="682"/>
        <v>7.1638856852782637E-2</v>
      </c>
      <c r="X424" s="13">
        <f t="shared" si="683"/>
        <v>6.5620768416635486E-2</v>
      </c>
      <c r="Y424" s="13">
        <f t="shared" si="684"/>
        <v>3.0054117533161367E-2</v>
      </c>
      <c r="Z424" s="13">
        <f t="shared" si="685"/>
        <v>7.0441491897764727E-3</v>
      </c>
      <c r="AA424" s="13">
        <f t="shared" si="686"/>
        <v>1.3979594595237394E-2</v>
      </c>
      <c r="AB424" s="13">
        <f t="shared" si="687"/>
        <v>1.3871729557547324E-2</v>
      </c>
      <c r="AC424" s="13">
        <f t="shared" si="688"/>
        <v>1.042591317358031E-3</v>
      </c>
      <c r="AD424" s="13">
        <f t="shared" si="689"/>
        <v>3.5543049596452589E-2</v>
      </c>
      <c r="AE424" s="13">
        <f t="shared" si="690"/>
        <v>3.2557222837639538E-2</v>
      </c>
      <c r="AF424" s="13">
        <f t="shared" si="691"/>
        <v>1.4911111608801134E-2</v>
      </c>
      <c r="AG424" s="13">
        <f t="shared" si="692"/>
        <v>4.5528299617553043E-3</v>
      </c>
      <c r="AH424" s="13">
        <f t="shared" si="693"/>
        <v>1.6130997303057807E-3</v>
      </c>
      <c r="AI424" s="13">
        <f t="shared" si="694"/>
        <v>3.2013064550208891E-3</v>
      </c>
      <c r="AJ424" s="13">
        <f t="shared" si="695"/>
        <v>3.176605521165058E-3</v>
      </c>
      <c r="AK424" s="13">
        <f t="shared" si="696"/>
        <v>2.1013967846929085E-3</v>
      </c>
      <c r="AL424" s="13">
        <f t="shared" si="697"/>
        <v>7.5811098812071789E-5</v>
      </c>
      <c r="AM424" s="13">
        <f t="shared" si="698"/>
        <v>1.4107521310251815E-2</v>
      </c>
      <c r="AN424" s="13">
        <f t="shared" si="699"/>
        <v>1.2922405933070468E-2</v>
      </c>
      <c r="AO424" s="13">
        <f t="shared" si="700"/>
        <v>5.918423634692852E-3</v>
      </c>
      <c r="AP424" s="13">
        <f t="shared" si="701"/>
        <v>1.8070803275649812E-3</v>
      </c>
      <c r="AQ424" s="13">
        <f t="shared" si="702"/>
        <v>4.1381871827283838E-4</v>
      </c>
      <c r="AR424" s="13">
        <f t="shared" si="703"/>
        <v>2.9551795906754817E-4</v>
      </c>
      <c r="AS424" s="13">
        <f t="shared" si="704"/>
        <v>5.8647554900911674E-4</v>
      </c>
      <c r="AT424" s="13">
        <f t="shared" si="705"/>
        <v>5.8195036719735479E-4</v>
      </c>
      <c r="AU424" s="13">
        <f t="shared" si="706"/>
        <v>3.8497340079886994E-4</v>
      </c>
      <c r="AV424" s="13">
        <f t="shared" si="707"/>
        <v>1.9100149386844616E-4</v>
      </c>
      <c r="AW424" s="13">
        <f t="shared" si="708"/>
        <v>3.8281503549316974E-6</v>
      </c>
      <c r="AX424" s="13">
        <f t="shared" si="709"/>
        <v>4.6662230679617089E-3</v>
      </c>
      <c r="AY424" s="13">
        <f t="shared" si="710"/>
        <v>4.2742326828625818E-3</v>
      </c>
      <c r="AZ424" s="13">
        <f t="shared" si="711"/>
        <v>1.9575859063281909E-3</v>
      </c>
      <c r="BA424" s="13">
        <f t="shared" si="712"/>
        <v>5.9771236383076589E-4</v>
      </c>
      <c r="BB424" s="13">
        <f t="shared" si="713"/>
        <v>1.3687524595520873E-4</v>
      </c>
      <c r="BC424" s="13">
        <f t="shared" si="714"/>
        <v>2.5075382861718284E-5</v>
      </c>
      <c r="BD424" s="13">
        <f t="shared" si="715"/>
        <v>4.5115449926797416E-5</v>
      </c>
      <c r="BE424" s="13">
        <f t="shared" si="716"/>
        <v>8.9534688003729495E-5</v>
      </c>
      <c r="BF424" s="13">
        <f t="shared" si="717"/>
        <v>8.8843848049087229E-5</v>
      </c>
      <c r="BG424" s="13">
        <f t="shared" si="718"/>
        <v>5.8772225693804187E-5</v>
      </c>
      <c r="BH424" s="13">
        <f t="shared" si="719"/>
        <v>2.9159372783146908E-5</v>
      </c>
      <c r="BI424" s="13">
        <f t="shared" si="720"/>
        <v>1.1573752888465672E-5</v>
      </c>
      <c r="BJ424" s="14">
        <f t="shared" si="721"/>
        <v>0.61833127303882196</v>
      </c>
      <c r="BK424" s="14">
        <f t="shared" si="722"/>
        <v>0.21496099560078416</v>
      </c>
      <c r="BL424" s="14">
        <f t="shared" si="723"/>
        <v>0.15953476369334982</v>
      </c>
      <c r="BM424" s="14">
        <f t="shared" si="724"/>
        <v>0.54976766597904458</v>
      </c>
      <c r="BN424" s="14">
        <f t="shared" si="725"/>
        <v>0.44583311101118034</v>
      </c>
    </row>
    <row r="425" spans="1:66" x14ac:dyDescent="0.25">
      <c r="A425" t="s">
        <v>344</v>
      </c>
      <c r="B425" t="s">
        <v>178</v>
      </c>
      <c r="C425" t="s">
        <v>179</v>
      </c>
      <c r="D425" t="s">
        <v>360</v>
      </c>
      <c r="E425" s="10">
        <f>VLOOKUP(A425,home!$A$2:$E$405,3,FALSE)</f>
        <v>1.3012999999999999</v>
      </c>
      <c r="F425" s="10">
        <f>VLOOKUP(B425,home!$B$2:$E$405,3,FALSE)</f>
        <v>0.83830000000000005</v>
      </c>
      <c r="G425" s="10">
        <f>VLOOKUP(C425,away!$B$2:$E$405,4,FALSE)</f>
        <v>0.91600000000000004</v>
      </c>
      <c r="H425" s="10">
        <f>VLOOKUP(A425,away!$A$2:$E$405,3,FALSE)</f>
        <v>1.3012999999999999</v>
      </c>
      <c r="I425" s="10">
        <f>VLOOKUP(C425,away!$B$2:$E$405,3,FALSE)</f>
        <v>1.0246</v>
      </c>
      <c r="J425" s="10">
        <f>VLOOKUP(B425,home!$B$2:$E$405,4,FALSE)</f>
        <v>0.99929999999999997</v>
      </c>
      <c r="K425" s="12">
        <f t="shared" si="670"/>
        <v>0.99924588764000011</v>
      </c>
      <c r="L425" s="12">
        <f t="shared" si="671"/>
        <v>1.3323786616139996</v>
      </c>
      <c r="M425" s="13">
        <f t="shared" si="672"/>
        <v>9.7137813676219806E-2</v>
      </c>
      <c r="N425" s="13">
        <f t="shared" si="673"/>
        <v>9.7064560850303197E-2</v>
      </c>
      <c r="O425" s="13">
        <f t="shared" si="674"/>
        <v>0.12942435017803183</v>
      </c>
      <c r="P425" s="13">
        <f t="shared" si="675"/>
        <v>0.12932674967587759</v>
      </c>
      <c r="Q425" s="13">
        <f t="shared" si="676"/>
        <v>4.8495681632624008E-2</v>
      </c>
      <c r="R425" s="13">
        <f t="shared" si="677"/>
        <v>8.622112123523383E-2</v>
      </c>
      <c r="S425" s="13">
        <f t="shared" si="678"/>
        <v>4.3045564720748997E-2</v>
      </c>
      <c r="T425" s="13">
        <f t="shared" si="679"/>
        <v>6.4614611387734194E-2</v>
      </c>
      <c r="U425" s="13">
        <f t="shared" si="680"/>
        <v>8.6156100822017273E-2</v>
      </c>
      <c r="V425" s="13">
        <f t="shared" si="681"/>
        <v>6.3677490345519219E-3</v>
      </c>
      <c r="W425" s="13">
        <f t="shared" si="682"/>
        <v>1.6153036813232744E-2</v>
      </c>
      <c r="X425" s="13">
        <f t="shared" si="683"/>
        <v>2.152196157021671E-2</v>
      </c>
      <c r="Y425" s="13">
        <f t="shared" si="684"/>
        <v>1.4337701176116638E-2</v>
      </c>
      <c r="Z425" s="13">
        <f t="shared" si="685"/>
        <v>3.8293060704753107E-2</v>
      </c>
      <c r="AA425" s="13">
        <f t="shared" si="686"/>
        <v>3.8264183434373419E-2</v>
      </c>
      <c r="AB425" s="13">
        <f t="shared" si="687"/>
        <v>1.9117663970350127E-2</v>
      </c>
      <c r="AC425" s="13">
        <f t="shared" si="688"/>
        <v>5.2986592850910036E-4</v>
      </c>
      <c r="AD425" s="13">
        <f t="shared" si="689"/>
        <v>4.0352139021300878E-3</v>
      </c>
      <c r="AE425" s="13">
        <f t="shared" si="690"/>
        <v>5.3764328982462911E-3</v>
      </c>
      <c r="AF425" s="13">
        <f t="shared" si="691"/>
        <v>3.5817222346114352E-3</v>
      </c>
      <c r="AG425" s="13">
        <f t="shared" si="692"/>
        <v>1.5907367590748968E-3</v>
      </c>
      <c r="AH425" s="13">
        <f t="shared" si="693"/>
        <v>1.2755214242725639E-2</v>
      </c>
      <c r="AI425" s="13">
        <f t="shared" si="694"/>
        <v>1.2745595378010751E-2</v>
      </c>
      <c r="AJ425" s="13">
        <f t="shared" si="695"/>
        <v>6.3679918835003171E-3</v>
      </c>
      <c r="AK425" s="13">
        <f t="shared" si="696"/>
        <v>2.121063234037531E-3</v>
      </c>
      <c r="AL425" s="13">
        <f t="shared" si="697"/>
        <v>2.8217986674677899E-5</v>
      </c>
      <c r="AM425" s="13">
        <f t="shared" si="698"/>
        <v>8.0643417949024978E-4</v>
      </c>
      <c r="AN425" s="13">
        <f t="shared" si="699"/>
        <v>1.074475692749003E-3</v>
      </c>
      <c r="AO425" s="13">
        <f t="shared" si="700"/>
        <v>7.1580424272084592E-4</v>
      </c>
      <c r="AP425" s="13">
        <f t="shared" si="701"/>
        <v>3.1790743296467456E-4</v>
      </c>
      <c r="AQ425" s="13">
        <f t="shared" si="702"/>
        <v>1.0589327001265379E-4</v>
      </c>
      <c r="AR425" s="13">
        <f t="shared" si="703"/>
        <v>3.3989550562645212E-3</v>
      </c>
      <c r="AS425" s="13">
        <f t="shared" si="704"/>
        <v>3.3963918622455075E-3</v>
      </c>
      <c r="AT425" s="13">
        <f t="shared" si="705"/>
        <v>1.6969153005813925E-3</v>
      </c>
      <c r="AU425" s="13">
        <f t="shared" si="706"/>
        <v>5.6521187859311713E-4</v>
      </c>
      <c r="AV425" s="13">
        <f t="shared" si="707"/>
        <v>1.4119641133236282E-4</v>
      </c>
      <c r="AW425" s="13">
        <f t="shared" si="708"/>
        <v>1.0435747478884074E-6</v>
      </c>
      <c r="AX425" s="13">
        <f t="shared" si="709"/>
        <v>1.3430433958466157E-4</v>
      </c>
      <c r="AY425" s="13">
        <f t="shared" si="710"/>
        <v>1.7894423622476352E-4</v>
      </c>
      <c r="AZ425" s="13">
        <f t="shared" si="711"/>
        <v>1.1921074098234491E-4</v>
      </c>
      <c r="BA425" s="13">
        <f t="shared" si="712"/>
        <v>5.2944615840023318E-5</v>
      </c>
      <c r="BB425" s="13">
        <f t="shared" si="713"/>
        <v>1.76355690981494E-5</v>
      </c>
      <c r="BC425" s="13">
        <f t="shared" si="714"/>
        <v>4.6994511903586996E-6</v>
      </c>
      <c r="BD425" s="13">
        <f t="shared" si="715"/>
        <v>7.5478253145864365E-4</v>
      </c>
      <c r="BE425" s="13">
        <f t="shared" si="716"/>
        <v>7.5421334062255858E-4</v>
      </c>
      <c r="BF425" s="13">
        <f t="shared" si="717"/>
        <v>3.7682228951015914E-4</v>
      </c>
      <c r="BG425" s="13">
        <f t="shared" si="718"/>
        <v>1.2551270772137205E-4</v>
      </c>
      <c r="BH425" s="13">
        <f t="shared" si="719"/>
        <v>3.1354514259285572E-5</v>
      </c>
      <c r="BI425" s="13">
        <f t="shared" si="720"/>
        <v>6.2661738865081721E-6</v>
      </c>
      <c r="BJ425" s="14">
        <f t="shared" si="721"/>
        <v>0.28029991299514795</v>
      </c>
      <c r="BK425" s="14">
        <f t="shared" si="722"/>
        <v>0.27661490525880689</v>
      </c>
      <c r="BL425" s="14">
        <f t="shared" si="723"/>
        <v>0.40442090644475609</v>
      </c>
      <c r="BM425" s="14">
        <f t="shared" si="724"/>
        <v>0.41178060749369694</v>
      </c>
      <c r="BN425" s="14">
        <f t="shared" si="725"/>
        <v>0.58767027724829024</v>
      </c>
    </row>
    <row r="426" spans="1:66" x14ac:dyDescent="0.25">
      <c r="A426" t="s">
        <v>345</v>
      </c>
      <c r="B426" t="s">
        <v>201</v>
      </c>
      <c r="C426" t="s">
        <v>206</v>
      </c>
      <c r="D426" t="s">
        <v>360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1.2782</v>
      </c>
      <c r="H426" s="10">
        <f>VLOOKUP(A426,away!$A$2:$E$405,3,FALSE)</f>
        <v>1.3976999999999999</v>
      </c>
      <c r="I426" s="10">
        <f>VLOOKUP(C426,away!$B$2:$E$405,3,FALSE)</f>
        <v>0.96799999999999997</v>
      </c>
      <c r="J426" s="10">
        <f>VLOOKUP(B426,home!$B$2:$E$405,4,FALSE)</f>
        <v>0.8548</v>
      </c>
      <c r="K426" s="12">
        <f t="shared" si="670"/>
        <v>2.1911914817099998</v>
      </c>
      <c r="L426" s="12">
        <f t="shared" si="671"/>
        <v>1.1565218332799998</v>
      </c>
      <c r="M426" s="13">
        <f t="shared" si="672"/>
        <v>3.5164672764196353E-2</v>
      </c>
      <c r="N426" s="13">
        <f t="shared" si="673"/>
        <v>7.7052531418026676E-2</v>
      </c>
      <c r="O426" s="13">
        <f t="shared" si="674"/>
        <v>4.0668711811939644E-2</v>
      </c>
      <c r="P426" s="13">
        <f t="shared" si="675"/>
        <v>8.9112934894440984E-2</v>
      </c>
      <c r="Q426" s="13">
        <f t="shared" si="676"/>
        <v>8.4418425243686104E-2</v>
      </c>
      <c r="R426" s="13">
        <f t="shared" si="677"/>
        <v>2.3517126570940211E-2</v>
      </c>
      <c r="S426" s="13">
        <f t="shared" si="678"/>
        <v>5.6456626361573128E-2</v>
      </c>
      <c r="T426" s="13">
        <f t="shared" si="679"/>
        <v>9.7631751925438465E-2</v>
      </c>
      <c r="U426" s="13">
        <f t="shared" si="680"/>
        <v>5.153052741654008E-2</v>
      </c>
      <c r="V426" s="13">
        <f t="shared" si="681"/>
        <v>1.5896685425850585E-2</v>
      </c>
      <c r="W426" s="13">
        <f t="shared" si="682"/>
        <v>6.1658978097779142E-2</v>
      </c>
      <c r="X426" s="13">
        <f t="shared" si="683"/>
        <v>7.1309954387814886E-2</v>
      </c>
      <c r="Y426" s="13">
        <f t="shared" si="684"/>
        <v>4.1235759589854419E-2</v>
      </c>
      <c r="Z426" s="13">
        <f t="shared" si="685"/>
        <v>9.0660234451005201E-3</v>
      </c>
      <c r="AA426" s="13">
        <f t="shared" si="686"/>
        <v>1.9865393345887404E-2</v>
      </c>
      <c r="AB426" s="13">
        <f t="shared" si="687"/>
        <v>2.1764440340163501E-2</v>
      </c>
      <c r="AC426" s="13">
        <f t="shared" si="688"/>
        <v>2.5177973055702193E-3</v>
      </c>
      <c r="AD426" s="13">
        <f t="shared" si="689"/>
        <v>3.3776656894699282E-2</v>
      </c>
      <c r="AE426" s="13">
        <f t="shared" si="690"/>
        <v>3.9063441153927153E-2</v>
      </c>
      <c r="AF426" s="13">
        <f t="shared" si="691"/>
        <v>2.2588861288782614E-2</v>
      </c>
      <c r="AG426" s="13">
        <f t="shared" si="692"/>
        <v>8.7081704231368271E-3</v>
      </c>
      <c r="AH426" s="13">
        <f t="shared" si="693"/>
        <v>2.6212635138217789E-3</v>
      </c>
      <c r="AI426" s="13">
        <f t="shared" si="694"/>
        <v>5.7436902828035038E-3</v>
      </c>
      <c r="AJ426" s="13">
        <f t="shared" si="695"/>
        <v>6.2927626106297702E-3</v>
      </c>
      <c r="AK426" s="13">
        <f t="shared" si="696"/>
        <v>4.5962159429450448E-3</v>
      </c>
      <c r="AL426" s="13">
        <f t="shared" si="697"/>
        <v>2.5522012830686487E-4</v>
      </c>
      <c r="AM426" s="13">
        <f t="shared" si="698"/>
        <v>1.4802224573661271E-2</v>
      </c>
      <c r="AN426" s="13">
        <f t="shared" si="699"/>
        <v>1.7119095900552994E-2</v>
      </c>
      <c r="AO426" s="13">
        <f t="shared" si="700"/>
        <v>9.8993040875018402E-3</v>
      </c>
      <c r="AP426" s="13">
        <f t="shared" si="701"/>
        <v>3.8162537704912736E-3</v>
      </c>
      <c r="AQ426" s="13">
        <f t="shared" si="702"/>
        <v>1.10339520172757E-3</v>
      </c>
      <c r="AR426" s="13">
        <f t="shared" si="703"/>
        <v>6.0630969690302744E-4</v>
      </c>
      <c r="AS426" s="13">
        <f t="shared" si="704"/>
        <v>1.3285406431320854E-3</v>
      </c>
      <c r="AT426" s="13">
        <f t="shared" si="705"/>
        <v>1.4555434701682755E-3</v>
      </c>
      <c r="AU426" s="13">
        <f t="shared" si="706"/>
        <v>1.0631248176971131E-3</v>
      </c>
      <c r="AV426" s="13">
        <f t="shared" si="707"/>
        <v>5.8237751113310266E-4</v>
      </c>
      <c r="AW426" s="13">
        <f t="shared" si="708"/>
        <v>1.7965801162363381E-5</v>
      </c>
      <c r="AX426" s="13">
        <f t="shared" si="709"/>
        <v>5.4057513993608381E-3</v>
      </c>
      <c r="AY426" s="13">
        <f t="shared" si="710"/>
        <v>6.2518695186447202E-3</v>
      </c>
      <c r="AZ426" s="13">
        <f t="shared" si="711"/>
        <v>3.6152117985651716E-3</v>
      </c>
      <c r="BA426" s="13">
        <f t="shared" si="712"/>
        <v>1.393690458990692E-3</v>
      </c>
      <c r="BB426" s="13">
        <f t="shared" si="713"/>
        <v>4.0295836116419E-4</v>
      </c>
      <c r="BC426" s="13">
        <f t="shared" si="714"/>
        <v>9.320602851782264E-5</v>
      </c>
      <c r="BD426" s="13">
        <f t="shared" si="715"/>
        <v>1.1686840036628851E-4</v>
      </c>
      <c r="BE426" s="13">
        <f t="shared" si="716"/>
        <v>2.5608104336368516E-4</v>
      </c>
      <c r="BF426" s="13">
        <f t="shared" si="717"/>
        <v>2.8056130042295808E-4</v>
      </c>
      <c r="BG426" s="13">
        <f t="shared" si="718"/>
        <v>2.0492117719475531E-4</v>
      </c>
      <c r="BH426" s="13">
        <f t="shared" si="719"/>
        <v>1.1225538447278334E-4</v>
      </c>
      <c r="BI426" s="13">
        <f t="shared" si="720"/>
        <v>4.9194608446568733E-5</v>
      </c>
      <c r="BJ426" s="14">
        <f t="shared" si="721"/>
        <v>0.60134749152232392</v>
      </c>
      <c r="BK426" s="14">
        <f t="shared" si="722"/>
        <v>0.20565580639858286</v>
      </c>
      <c r="BL426" s="14">
        <f t="shared" si="723"/>
        <v>0.1826559098889716</v>
      </c>
      <c r="BM426" s="14">
        <f t="shared" si="724"/>
        <v>0.64255692483426652</v>
      </c>
      <c r="BN426" s="14">
        <f t="shared" si="725"/>
        <v>0.34993440270322995</v>
      </c>
    </row>
    <row r="427" spans="1:66" x14ac:dyDescent="0.25">
      <c r="A427" t="s">
        <v>345</v>
      </c>
      <c r="B427" t="s">
        <v>203</v>
      </c>
      <c r="C427" t="s">
        <v>213</v>
      </c>
      <c r="D427" t="s">
        <v>360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1.1022000000000001</v>
      </c>
      <c r="H427" s="10">
        <f>VLOOKUP(A427,away!$A$2:$E$405,3,FALSE)</f>
        <v>1.3976999999999999</v>
      </c>
      <c r="I427" s="10">
        <f>VLOOKUP(C427,away!$B$2:$E$405,3,FALSE)</f>
        <v>1.3513999999999999</v>
      </c>
      <c r="J427" s="10">
        <f>VLOOKUP(B427,home!$B$2:$E$405,4,FALSE)</f>
        <v>0.77300000000000002</v>
      </c>
      <c r="K427" s="12">
        <f t="shared" si="670"/>
        <v>1.9038054368520001</v>
      </c>
      <c r="L427" s="12">
        <f t="shared" si="671"/>
        <v>1.4600824259399998</v>
      </c>
      <c r="M427" s="13">
        <f t="shared" si="672"/>
        <v>3.4600475204038715E-2</v>
      </c>
      <c r="N427" s="13">
        <f t="shared" si="673"/>
        <v>6.587257281111171E-2</v>
      </c>
      <c r="O427" s="13">
        <f t="shared" si="674"/>
        <v>5.0519545774589648E-2</v>
      </c>
      <c r="P427" s="13">
        <f t="shared" si="675"/>
        <v>9.6179385912957258E-2</v>
      </c>
      <c r="Q427" s="13">
        <f t="shared" si="676"/>
        <v>6.2704281128611886E-2</v>
      </c>
      <c r="R427" s="13">
        <f t="shared" si="677"/>
        <v>3.6881350475974878E-2</v>
      </c>
      <c r="S427" s="13">
        <f t="shared" si="678"/>
        <v>6.683776899048062E-2</v>
      </c>
      <c r="T427" s="13">
        <f t="shared" si="679"/>
        <v>9.1553418907087375E-2</v>
      </c>
      <c r="U427" s="13">
        <f t="shared" si="680"/>
        <v>7.0214915554605059E-2</v>
      </c>
      <c r="V427" s="13">
        <f t="shared" si="681"/>
        <v>2.0643311783013287E-2</v>
      </c>
      <c r="W427" s="13">
        <f t="shared" si="682"/>
        <v>3.9792250442182521E-2</v>
      </c>
      <c r="X427" s="13">
        <f t="shared" si="683"/>
        <v>5.8099965559233878E-2</v>
      </c>
      <c r="Y427" s="13">
        <f t="shared" si="684"/>
        <v>4.2415369330378337E-2</v>
      </c>
      <c r="Z427" s="13">
        <f t="shared" si="685"/>
        <v>1.7949937224968252E-2</v>
      </c>
      <c r="AA427" s="13">
        <f t="shared" si="686"/>
        <v>3.4173188080046657E-2</v>
      </c>
      <c r="AB427" s="13">
        <f t="shared" si="687"/>
        <v>3.2529550630679409E-2</v>
      </c>
      <c r="AC427" s="13">
        <f t="shared" si="688"/>
        <v>3.5864049532406839E-3</v>
      </c>
      <c r="AD427" s="13">
        <f t="shared" si="689"/>
        <v>1.8939175684100883E-2</v>
      </c>
      <c r="AE427" s="13">
        <f t="shared" si="690"/>
        <v>2.7652757578145868E-2</v>
      </c>
      <c r="AF427" s="13">
        <f t="shared" si="691"/>
        <v>2.0187652684314977E-2</v>
      </c>
      <c r="AG427" s="13">
        <f t="shared" si="692"/>
        <v>9.8252123017829179E-3</v>
      </c>
      <c r="AH427" s="13">
        <f t="shared" si="693"/>
        <v>6.5520969722255894E-3</v>
      </c>
      <c r="AI427" s="13">
        <f t="shared" si="694"/>
        <v>1.2473917838504605E-2</v>
      </c>
      <c r="AJ427" s="13">
        <f t="shared" si="695"/>
        <v>1.1873956299895112E-2</v>
      </c>
      <c r="AK427" s="13">
        <f t="shared" si="696"/>
        <v>7.5352341868944565E-3</v>
      </c>
      <c r="AL427" s="13">
        <f t="shared" si="697"/>
        <v>3.9876703889617584E-4</v>
      </c>
      <c r="AM427" s="13">
        <f t="shared" si="698"/>
        <v>7.2113011273772874E-3</v>
      </c>
      <c r="AN427" s="13">
        <f t="shared" si="699"/>
        <v>1.0529094044244883E-2</v>
      </c>
      <c r="AO427" s="13">
        <f t="shared" si="700"/>
        <v>7.68667258753574E-3</v>
      </c>
      <c r="AP427" s="13">
        <f t="shared" si="701"/>
        <v>3.7410585196718926E-3</v>
      </c>
      <c r="AQ427" s="13">
        <f t="shared" si="702"/>
        <v>1.3655634497465106E-3</v>
      </c>
      <c r="AR427" s="13">
        <f t="shared" si="703"/>
        <v>1.9133203284402522E-3</v>
      </c>
      <c r="AS427" s="13">
        <f t="shared" si="704"/>
        <v>3.6425896437240067E-3</v>
      </c>
      <c r="AT427" s="13">
        <f t="shared" si="705"/>
        <v>3.467390983971278E-3</v>
      </c>
      <c r="AU427" s="13">
        <f t="shared" si="706"/>
        <v>2.200412602325375E-3</v>
      </c>
      <c r="AV427" s="13">
        <f t="shared" si="707"/>
        <v>1.0472893689061774E-3</v>
      </c>
      <c r="AW427" s="13">
        <f t="shared" si="708"/>
        <v>3.0790496290709451E-5</v>
      </c>
      <c r="AX427" s="13">
        <f t="shared" si="709"/>
        <v>2.2881523821796381E-3</v>
      </c>
      <c r="AY427" s="13">
        <f t="shared" si="710"/>
        <v>3.3408910810932353E-3</v>
      </c>
      <c r="AZ427" s="13">
        <f t="shared" si="711"/>
        <v>2.4389881772419607E-3</v>
      </c>
      <c r="BA427" s="13">
        <f t="shared" si="712"/>
        <v>1.1870412582221401E-3</v>
      </c>
      <c r="BB427" s="13">
        <f t="shared" si="713"/>
        <v>4.3329451999896303E-4</v>
      </c>
      <c r="BC427" s="13">
        <f t="shared" si="714"/>
        <v>1.2652914278131868E-4</v>
      </c>
      <c r="BD427" s="13">
        <f t="shared" si="715"/>
        <v>4.6560089779156086E-4</v>
      </c>
      <c r="BE427" s="13">
        <f t="shared" si="716"/>
        <v>8.8641352061874599E-4</v>
      </c>
      <c r="BF427" s="13">
        <f t="shared" si="717"/>
        <v>8.4377943992654573E-4</v>
      </c>
      <c r="BG427" s="13">
        <f t="shared" si="718"/>
        <v>5.3546396174536447E-4</v>
      </c>
      <c r="BH427" s="13">
        <f t="shared" si="719"/>
        <v>2.5485480040228422E-4</v>
      </c>
      <c r="BI427" s="13">
        <f t="shared" si="720"/>
        <v>9.7038790922739928E-5</v>
      </c>
      <c r="BJ427" s="14">
        <f t="shared" si="721"/>
        <v>0.47739124271704403</v>
      </c>
      <c r="BK427" s="14">
        <f t="shared" si="722"/>
        <v>0.22558700496371997</v>
      </c>
      <c r="BL427" s="14">
        <f t="shared" si="723"/>
        <v>0.27810791015218977</v>
      </c>
      <c r="BM427" s="14">
        <f t="shared" si="724"/>
        <v>0.64896838316583538</v>
      </c>
      <c r="BN427" s="14">
        <f t="shared" si="725"/>
        <v>0.34675761130728411</v>
      </c>
    </row>
    <row r="428" spans="1:66" x14ac:dyDescent="0.25">
      <c r="A428" t="s">
        <v>345</v>
      </c>
      <c r="B428" t="s">
        <v>207</v>
      </c>
      <c r="C428" t="s">
        <v>209</v>
      </c>
      <c r="D428" t="s">
        <v>360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0.98970000000000002</v>
      </c>
      <c r="H428" s="10">
        <f>VLOOKUP(A428,away!$A$2:$E$405,3,FALSE)</f>
        <v>1.3976999999999999</v>
      </c>
      <c r="I428" s="10">
        <f>VLOOKUP(C428,away!$B$2:$E$405,3,FALSE)</f>
        <v>0.85170000000000001</v>
      </c>
      <c r="J428" s="10">
        <f>VLOOKUP(B428,home!$B$2:$E$405,4,FALSE)</f>
        <v>0.89500000000000002</v>
      </c>
      <c r="K428" s="12">
        <f t="shared" si="670"/>
        <v>1.3543926428790001</v>
      </c>
      <c r="L428" s="12">
        <f t="shared" si="671"/>
        <v>1.06542687555</v>
      </c>
      <c r="M428" s="13">
        <f t="shared" si="672"/>
        <v>8.8937667620936883E-2</v>
      </c>
      <c r="N428" s="13">
        <f t="shared" si="673"/>
        <v>0.12045652270061474</v>
      </c>
      <c r="O428" s="13">
        <f t="shared" si="674"/>
        <v>9.4756581332079176E-2</v>
      </c>
      <c r="P428" s="13">
        <f t="shared" si="675"/>
        <v>0.12833761662053361</v>
      </c>
      <c r="Q428" s="13">
        <f t="shared" si="676"/>
        <v>8.1572714066249982E-2</v>
      </c>
      <c r="R428" s="13">
        <f t="shared" si="677"/>
        <v>5.0478104193218291E-2</v>
      </c>
      <c r="S428" s="13">
        <f t="shared" si="678"/>
        <v>4.6297998026096583E-2</v>
      </c>
      <c r="T428" s="13">
        <f t="shared" si="679"/>
        <v>8.6909761877738231E-2</v>
      </c>
      <c r="U428" s="13">
        <f t="shared" si="680"/>
        <v>6.8367172945774449E-2</v>
      </c>
      <c r="V428" s="13">
        <f t="shared" si="681"/>
        <v>7.4231448707749491E-3</v>
      </c>
      <c r="W428" s="13">
        <f t="shared" si="682"/>
        <v>3.6827161263667078E-2</v>
      </c>
      <c r="X428" s="13">
        <f t="shared" si="683"/>
        <v>3.9236647360524797E-2</v>
      </c>
      <c r="Y428" s="13">
        <f t="shared" si="684"/>
        <v>2.090188930219055E-2</v>
      </c>
      <c r="Z428" s="13">
        <f t="shared" si="685"/>
        <v>1.792690961142264E-2</v>
      </c>
      <c r="AA428" s="13">
        <f t="shared" si="686"/>
        <v>2.4280074487267652E-2</v>
      </c>
      <c r="AB428" s="13">
        <f t="shared" si="687"/>
        <v>1.6442377127054719E-2</v>
      </c>
      <c r="AC428" s="13">
        <f t="shared" si="688"/>
        <v>6.6947781099664834E-4</v>
      </c>
      <c r="AD428" s="13">
        <f t="shared" si="689"/>
        <v>1.2469609068407311E-2</v>
      </c>
      <c r="AE428" s="13">
        <f t="shared" si="690"/>
        <v>1.3285456629083146E-2</v>
      </c>
      <c r="AF428" s="13">
        <f t="shared" si="691"/>
        <v>7.0773412732895473E-3</v>
      </c>
      <c r="AG428" s="13">
        <f t="shared" si="692"/>
        <v>2.5134632000006468E-3</v>
      </c>
      <c r="AH428" s="13">
        <f t="shared" si="693"/>
        <v>4.7749528238913213E-3</v>
      </c>
      <c r="AI428" s="13">
        <f t="shared" si="694"/>
        <v>6.4671609747727092E-3</v>
      </c>
      <c r="AJ428" s="13">
        <f t="shared" si="695"/>
        <v>4.3795376222731724E-3</v>
      </c>
      <c r="AK428" s="13">
        <f t="shared" si="696"/>
        <v>1.9772045116061903E-3</v>
      </c>
      <c r="AL428" s="13">
        <f t="shared" si="697"/>
        <v>3.8642428542129029E-5</v>
      </c>
      <c r="AM428" s="13">
        <f t="shared" si="698"/>
        <v>3.3777493563656217E-3</v>
      </c>
      <c r="AN428" s="13">
        <f t="shared" si="699"/>
        <v>3.598744943143647E-3</v>
      </c>
      <c r="AO428" s="13">
        <f t="shared" si="700"/>
        <v>1.9170997903374496E-3</v>
      </c>
      <c r="AP428" s="13">
        <f t="shared" si="701"/>
        <v>6.808432132455963E-4</v>
      </c>
      <c r="AQ428" s="13">
        <f t="shared" si="702"/>
        <v>1.8134716435691948E-4</v>
      </c>
      <c r="AR428" s="13">
        <f t="shared" si="703"/>
        <v>1.0174726136114364E-3</v>
      </c>
      <c r="AS428" s="13">
        <f t="shared" si="704"/>
        <v>1.3780574222061967E-3</v>
      </c>
      <c r="AT428" s="13">
        <f t="shared" si="705"/>
        <v>9.3321541705043676E-4</v>
      </c>
      <c r="AU428" s="13">
        <f t="shared" si="706"/>
        <v>4.2131336502478957E-4</v>
      </c>
      <c r="AV428" s="13">
        <f t="shared" si="707"/>
        <v>1.4265593048404257E-4</v>
      </c>
      <c r="AW428" s="13">
        <f t="shared" si="708"/>
        <v>1.5489241298571148E-6</v>
      </c>
      <c r="AX428" s="13">
        <f t="shared" si="709"/>
        <v>7.624664796251451E-4</v>
      </c>
      <c r="AY428" s="13">
        <f t="shared" si="710"/>
        <v>8.1235227909862596E-4</v>
      </c>
      <c r="AZ428" s="13">
        <f t="shared" si="711"/>
        <v>4.3275097528298542E-4</v>
      </c>
      <c r="BA428" s="13">
        <f t="shared" si="712"/>
        <v>1.5368817316232215E-4</v>
      </c>
      <c r="BB428" s="13">
        <f t="shared" si="713"/>
        <v>4.0935877535330053E-5</v>
      </c>
      <c r="BC428" s="13">
        <f t="shared" si="714"/>
        <v>8.7228368200728312E-6</v>
      </c>
      <c r="BD428" s="13">
        <f t="shared" si="715"/>
        <v>1.8067377794628742E-4</v>
      </c>
      <c r="BE428" s="13">
        <f t="shared" si="716"/>
        <v>2.4470323561160578E-4</v>
      </c>
      <c r="BF428" s="13">
        <f t="shared" si="717"/>
        <v>1.6571213100052278E-4</v>
      </c>
      <c r="BG428" s="13">
        <f t="shared" si="718"/>
        <v>7.4813097020969672E-5</v>
      </c>
      <c r="BH428" s="13">
        <f t="shared" si="719"/>
        <v>2.5331577049048568E-5</v>
      </c>
      <c r="BI428" s="13">
        <f t="shared" si="720"/>
        <v>6.8617803175507753E-6</v>
      </c>
      <c r="BJ428" s="14">
        <f t="shared" si="721"/>
        <v>0.43321726783073983</v>
      </c>
      <c r="BK428" s="14">
        <f t="shared" si="722"/>
        <v>0.27251689965697945</v>
      </c>
      <c r="BL428" s="14">
        <f t="shared" si="723"/>
        <v>0.27651397636526065</v>
      </c>
      <c r="BM428" s="14">
        <f t="shared" si="724"/>
        <v>0.43482504357580098</v>
      </c>
      <c r="BN428" s="14">
        <f t="shared" si="725"/>
        <v>0.56453920653363265</v>
      </c>
    </row>
    <row r="429" spans="1:66" x14ac:dyDescent="0.25">
      <c r="A429" t="s">
        <v>345</v>
      </c>
      <c r="B429" t="s">
        <v>199</v>
      </c>
      <c r="C429" t="s">
        <v>200</v>
      </c>
      <c r="D429" t="s">
        <v>360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0.89500000000000002</v>
      </c>
      <c r="H429" s="10">
        <f>VLOOKUP(A429,away!$A$2:$E$405,3,FALSE)</f>
        <v>1.3976999999999999</v>
      </c>
      <c r="I429" s="10">
        <f>VLOOKUP(C429,away!$B$2:$E$405,3,FALSE)</f>
        <v>1.4309000000000001</v>
      </c>
      <c r="J429" s="10">
        <f>VLOOKUP(B429,home!$B$2:$E$405,4,FALSE)</f>
        <v>0.99450000000000005</v>
      </c>
      <c r="K429" s="12">
        <f t="shared" si="670"/>
        <v>0.7065317592</v>
      </c>
      <c r="L429" s="12">
        <f t="shared" si="671"/>
        <v>1.9889691008850001</v>
      </c>
      <c r="M429" s="13">
        <f t="shared" si="672"/>
        <v>6.7508560961602529E-2</v>
      </c>
      <c r="N429" s="13">
        <f t="shared" si="673"/>
        <v>4.7696942337261482E-2</v>
      </c>
      <c r="O429" s="13">
        <f t="shared" si="674"/>
        <v>0.13427244179783879</v>
      </c>
      <c r="P429" s="13">
        <f t="shared" si="675"/>
        <v>9.4867744515506669E-2</v>
      </c>
      <c r="Q429" s="13">
        <f t="shared" si="676"/>
        <v>1.6849702289003156E-2</v>
      </c>
      <c r="R429" s="13">
        <f t="shared" si="677"/>
        <v>0.13353186891814048</v>
      </c>
      <c r="S429" s="13">
        <f t="shared" si="678"/>
        <v>3.3328694987952691E-2</v>
      </c>
      <c r="T429" s="13">
        <f t="shared" si="679"/>
        <v>3.3513537211938532E-2</v>
      </c>
      <c r="U429" s="13">
        <f t="shared" si="680"/>
        <v>9.4344506255997607E-2</v>
      </c>
      <c r="V429" s="13">
        <f t="shared" si="681"/>
        <v>5.2039788668033111E-3</v>
      </c>
      <c r="W429" s="13">
        <f t="shared" si="682"/>
        <v>3.9682832667485559E-3</v>
      </c>
      <c r="X429" s="13">
        <f t="shared" si="683"/>
        <v>7.8927928011218659E-3</v>
      </c>
      <c r="Y429" s="13">
        <f t="shared" si="684"/>
        <v>7.8492605005594795E-3</v>
      </c>
      <c r="Z429" s="13">
        <f t="shared" si="685"/>
        <v>8.8530253753869165E-2</v>
      </c>
      <c r="AA429" s="13">
        <f t="shared" si="686"/>
        <v>6.2549435927143598E-2</v>
      </c>
      <c r="AB429" s="13">
        <f t="shared" si="687"/>
        <v>2.2096581501286221E-2</v>
      </c>
      <c r="AC429" s="13">
        <f t="shared" si="688"/>
        <v>4.5706215864310261E-4</v>
      </c>
      <c r="AD429" s="13">
        <f t="shared" si="689"/>
        <v>7.0092953936494494E-4</v>
      </c>
      <c r="AE429" s="13">
        <f t="shared" si="690"/>
        <v>1.3941271956944318E-3</v>
      </c>
      <c r="AF429" s="13">
        <f t="shared" si="691"/>
        <v>1.3864379574698405E-3</v>
      </c>
      <c r="AG429" s="13">
        <f t="shared" si="692"/>
        <v>9.1919408590054137E-4</v>
      </c>
      <c r="AH429" s="13">
        <f t="shared" si="693"/>
        <v>4.402098480248854E-2</v>
      </c>
      <c r="AI429" s="13">
        <f t="shared" si="694"/>
        <v>3.1102223834218699E-2</v>
      </c>
      <c r="AJ429" s="13">
        <f t="shared" si="695"/>
        <v>1.0987354460311351E-2</v>
      </c>
      <c r="AK429" s="13">
        <f t="shared" si="696"/>
        <v>2.587638291932582E-3</v>
      </c>
      <c r="AL429" s="13">
        <f t="shared" si="697"/>
        <v>2.5691826622417484E-5</v>
      </c>
      <c r="AM429" s="13">
        <f t="shared" si="698"/>
        <v>9.9045796104552071E-5</v>
      </c>
      <c r="AN429" s="13">
        <f t="shared" si="699"/>
        <v>1.9699902802450999E-4</v>
      </c>
      <c r="AO429" s="13">
        <f t="shared" si="700"/>
        <v>1.9591248982256431E-4</v>
      </c>
      <c r="AP429" s="13">
        <f t="shared" si="701"/>
        <v>1.2988796291150913E-4</v>
      </c>
      <c r="AQ429" s="13">
        <f t="shared" si="702"/>
        <v>6.458578620197217E-5</v>
      </c>
      <c r="AR429" s="13">
        <f t="shared" si="703"/>
        <v>1.7511275712535575E-2</v>
      </c>
      <c r="AS429" s="13">
        <f t="shared" si="704"/>
        <v>1.2372272435013994E-2</v>
      </c>
      <c r="AT429" s="13">
        <f t="shared" si="705"/>
        <v>4.370701704406052E-3</v>
      </c>
      <c r="AU429" s="13">
        <f t="shared" si="706"/>
        <v>1.0293465213841487E-3</v>
      </c>
      <c r="AV429" s="13">
        <f t="shared" si="707"/>
        <v>1.8181650214498576E-4</v>
      </c>
      <c r="AW429" s="13">
        <f t="shared" si="708"/>
        <v>1.0028874730991087E-6</v>
      </c>
      <c r="AX429" s="13">
        <f t="shared" si="709"/>
        <v>1.1663166760518942E-5</v>
      </c>
      <c r="AY429" s="13">
        <f t="shared" si="710"/>
        <v>2.3197678305141183E-5</v>
      </c>
      <c r="AZ429" s="13">
        <f t="shared" si="711"/>
        <v>2.3069732680598066E-5</v>
      </c>
      <c r="BA429" s="13">
        <f t="shared" si="712"/>
        <v>1.5294995155795476E-5</v>
      </c>
      <c r="BB429" s="13">
        <f t="shared" si="713"/>
        <v>7.6053181907657449E-6</v>
      </c>
      <c r="BC429" s="13">
        <f t="shared" si="714"/>
        <v>3.0253485767663354E-6</v>
      </c>
      <c r="BD429" s="13">
        <f t="shared" si="715"/>
        <v>5.8048977182185366E-3</v>
      </c>
      <c r="BE429" s="13">
        <f t="shared" si="716"/>
        <v>4.1013445968290088E-3</v>
      </c>
      <c r="BF429" s="13">
        <f t="shared" si="717"/>
        <v>1.4488651065415071E-3</v>
      </c>
      <c r="BG429" s="13">
        <f t="shared" si="718"/>
        <v>3.4122307085608883E-4</v>
      </c>
      <c r="BH429" s="13">
        <f t="shared" si="719"/>
        <v>6.0271234132894671E-5</v>
      </c>
      <c r="BI429" s="13">
        <f t="shared" si="720"/>
        <v>8.5167082162138346E-6</v>
      </c>
      <c r="BJ429" s="14">
        <f t="shared" si="721"/>
        <v>0.12294149448779751</v>
      </c>
      <c r="BK429" s="14">
        <f t="shared" si="722"/>
        <v>0.20141493099543584</v>
      </c>
      <c r="BL429" s="14">
        <f t="shared" si="723"/>
        <v>0.58272356709963691</v>
      </c>
      <c r="BM429" s="14">
        <f t="shared" si="724"/>
        <v>0.50086079072655432</v>
      </c>
      <c r="BN429" s="14">
        <f t="shared" si="725"/>
        <v>0.49472726081935314</v>
      </c>
    </row>
    <row r="430" spans="1:66" x14ac:dyDescent="0.25">
      <c r="A430" t="s">
        <v>346</v>
      </c>
      <c r="B430" t="s">
        <v>220</v>
      </c>
      <c r="C430" t="s">
        <v>216</v>
      </c>
      <c r="D430" t="s">
        <v>360</v>
      </c>
      <c r="E430" s="10">
        <f>VLOOKUP(A430,home!$A$2:$E$405,3,FALSE)</f>
        <v>1.8142</v>
      </c>
      <c r="F430" s="10">
        <f>VLOOKUP(B430,home!$B$2:$E$405,3,FALSE)</f>
        <v>0.86619999999999997</v>
      </c>
      <c r="G430" s="10">
        <f>VLOOKUP(C430,away!$B$2:$E$405,4,FALSE)</f>
        <v>0.94169999999999998</v>
      </c>
      <c r="H430" s="10">
        <f>VLOOKUP(A430,away!$A$2:$E$405,3,FALSE)</f>
        <v>1.8142</v>
      </c>
      <c r="I430" s="10">
        <f>VLOOKUP(C430,away!$B$2:$E$405,3,FALSE)</f>
        <v>1.5158</v>
      </c>
      <c r="J430" s="10">
        <f>VLOOKUP(B430,home!$B$2:$E$405,4,FALSE)</f>
        <v>0.71750000000000003</v>
      </c>
      <c r="K430" s="12">
        <f t="shared" si="670"/>
        <v>1.479843919668</v>
      </c>
      <c r="L430" s="12">
        <f t="shared" si="671"/>
        <v>1.9730994283000003</v>
      </c>
      <c r="M430" s="13">
        <f t="shared" si="672"/>
        <v>3.165233529986905E-2</v>
      </c>
      <c r="N430" s="13">
        <f t="shared" si="673"/>
        <v>4.6840515936804016E-2</v>
      </c>
      <c r="O430" s="13">
        <f t="shared" si="674"/>
        <v>6.2453204684531527E-2</v>
      </c>
      <c r="P430" s="13">
        <f t="shared" si="675"/>
        <v>9.2420995216185034E-2</v>
      </c>
      <c r="Q430" s="13">
        <f t="shared" si="676"/>
        <v>3.4658326351595742E-2</v>
      </c>
      <c r="R430" s="13">
        <f t="shared" si="677"/>
        <v>6.1613191229276054E-2</v>
      </c>
      <c r="S430" s="13">
        <f t="shared" si="678"/>
        <v>6.7464535205917664E-2</v>
      </c>
      <c r="T430" s="13">
        <f t="shared" si="679"/>
        <v>6.8384323910168382E-2</v>
      </c>
      <c r="U430" s="13">
        <f t="shared" si="680"/>
        <v>9.1177906411985921E-2</v>
      </c>
      <c r="V430" s="13">
        <f t="shared" si="681"/>
        <v>2.1887588059661223E-2</v>
      </c>
      <c r="W430" s="13">
        <f t="shared" si="682"/>
        <v>1.7096304505759396E-2</v>
      </c>
      <c r="X430" s="13">
        <f t="shared" si="683"/>
        <v>3.373270864635658E-2</v>
      </c>
      <c r="Y430" s="13">
        <f t="shared" si="684"/>
        <v>3.3278994072568333E-2</v>
      </c>
      <c r="Z430" s="13">
        <f t="shared" si="685"/>
        <v>4.0522984130074387E-2</v>
      </c>
      <c r="AA430" s="13">
        <f t="shared" si="686"/>
        <v>5.9967691671693441E-2</v>
      </c>
      <c r="AB430" s="13">
        <f t="shared" si="687"/>
        <v>4.4371411948440458E-2</v>
      </c>
      <c r="AC430" s="13">
        <f t="shared" si="688"/>
        <v>3.9943195584769137E-3</v>
      </c>
      <c r="AD430" s="13">
        <f t="shared" si="689"/>
        <v>6.3249655679101652E-3</v>
      </c>
      <c r="AE430" s="13">
        <f t="shared" si="690"/>
        <v>1.2479785946060732E-2</v>
      </c>
      <c r="AF430" s="13">
        <f t="shared" si="691"/>
        <v>1.2311929257739409E-2</v>
      </c>
      <c r="AG430" s="13">
        <f t="shared" si="692"/>
        <v>8.0975535265718906E-3</v>
      </c>
      <c r="AH430" s="13">
        <f t="shared" si="693"/>
        <v>1.9988969205014948E-2</v>
      </c>
      <c r="AI430" s="13">
        <f t="shared" si="694"/>
        <v>2.9580554538472269E-2</v>
      </c>
      <c r="AJ430" s="13">
        <f t="shared" si="695"/>
        <v>2.1887301887082926E-2</v>
      </c>
      <c r="AK430" s="13">
        <f t="shared" si="696"/>
        <v>1.0796596871845874E-2</v>
      </c>
      <c r="AL430" s="13">
        <f t="shared" si="697"/>
        <v>4.6651722257906976E-4</v>
      </c>
      <c r="AM430" s="13">
        <f t="shared" si="698"/>
        <v>1.8719923675562628E-3</v>
      </c>
      <c r="AN430" s="13">
        <f t="shared" si="699"/>
        <v>3.6936270702072256E-3</v>
      </c>
      <c r="AO430" s="13">
        <f t="shared" si="700"/>
        <v>3.6439467302896425E-3</v>
      </c>
      <c r="AP430" s="13">
        <f t="shared" si="701"/>
        <v>2.3966230700967158E-3</v>
      </c>
      <c r="AQ430" s="13">
        <f t="shared" si="702"/>
        <v>1.182193902364606E-3</v>
      </c>
      <c r="AR430" s="13">
        <f t="shared" si="703"/>
        <v>7.8880447421442561E-3</v>
      </c>
      <c r="AS430" s="13">
        <f t="shared" si="704"/>
        <v>1.1673075049731314E-2</v>
      </c>
      <c r="AT430" s="13">
        <f t="shared" si="705"/>
        <v>8.6371645680865614E-3</v>
      </c>
      <c r="AU430" s="13">
        <f t="shared" si="706"/>
        <v>4.2605518230849296E-3</v>
      </c>
      <c r="AV430" s="13">
        <f t="shared" si="707"/>
        <v>1.5762379274556605E-3</v>
      </c>
      <c r="AW430" s="13">
        <f t="shared" si="708"/>
        <v>3.7838164746046889E-5</v>
      </c>
      <c r="AX430" s="13">
        <f t="shared" si="709"/>
        <v>4.6170942046550696E-4</v>
      </c>
      <c r="AY430" s="13">
        <f t="shared" si="710"/>
        <v>9.1099859356121612E-4</v>
      </c>
      <c r="AZ430" s="13">
        <f t="shared" si="711"/>
        <v>8.9874540206887033E-4</v>
      </c>
      <c r="BA430" s="13">
        <f t="shared" si="712"/>
        <v>5.9110467966978059E-4</v>
      </c>
      <c r="BB430" s="13">
        <f t="shared" si="713"/>
        <v>2.9157707638047487E-4</v>
      </c>
      <c r="BC430" s="13">
        <f t="shared" si="714"/>
        <v>1.1506211254234001E-4</v>
      </c>
      <c r="BD430" s="13">
        <f t="shared" si="715"/>
        <v>2.5939827618549423E-3</v>
      </c>
      <c r="BE430" s="13">
        <f t="shared" si="716"/>
        <v>3.8386896178546417E-3</v>
      </c>
      <c r="BF430" s="13">
        <f t="shared" si="717"/>
        <v>2.8403307452374354E-3</v>
      </c>
      <c r="BG430" s="13">
        <f t="shared" si="718"/>
        <v>1.4010820610618998E-3</v>
      </c>
      <c r="BH430" s="13">
        <f t="shared" si="719"/>
        <v>5.1834569225459016E-4</v>
      </c>
      <c r="BI430" s="13">
        <f t="shared" si="720"/>
        <v>1.5341414419381107E-4</v>
      </c>
      <c r="BJ430" s="14">
        <f t="shared" si="721"/>
        <v>0.28926298814673723</v>
      </c>
      <c r="BK430" s="14">
        <f t="shared" si="722"/>
        <v>0.21879728915625016</v>
      </c>
      <c r="BL430" s="14">
        <f t="shared" si="723"/>
        <v>0.44721774758130345</v>
      </c>
      <c r="BM430" s="14">
        <f t="shared" si="724"/>
        <v>0.66528927986728903</v>
      </c>
      <c r="BN430" s="14">
        <f t="shared" si="725"/>
        <v>0.32963856871826142</v>
      </c>
    </row>
    <row r="431" spans="1:66" x14ac:dyDescent="0.25">
      <c r="A431" t="s">
        <v>346</v>
      </c>
      <c r="B431" t="s">
        <v>221</v>
      </c>
      <c r="C431" t="s">
        <v>224</v>
      </c>
      <c r="D431" t="s">
        <v>360</v>
      </c>
      <c r="E431" s="10">
        <f>VLOOKUP(A431,home!$A$2:$E$405,3,FALSE)</f>
        <v>1.8142</v>
      </c>
      <c r="F431" s="10">
        <f>VLOOKUP(B431,home!$B$2:$E$405,3,FALSE)</f>
        <v>0.7087</v>
      </c>
      <c r="G431" s="10">
        <f>VLOOKUP(C431,away!$B$2:$E$405,4,FALSE)</f>
        <v>0.95660000000000001</v>
      </c>
      <c r="H431" s="10">
        <f>VLOOKUP(A431,away!$A$2:$E$405,3,FALSE)</f>
        <v>1.8142</v>
      </c>
      <c r="I431" s="10">
        <f>VLOOKUP(C431,away!$B$2:$E$405,3,FALSE)</f>
        <v>1.1812</v>
      </c>
      <c r="J431" s="10">
        <f>VLOOKUP(B431,home!$B$2:$E$405,4,FALSE)</f>
        <v>1.0762</v>
      </c>
      <c r="K431" s="12">
        <f t="shared" si="670"/>
        <v>1.2299231383639999</v>
      </c>
      <c r="L431" s="12">
        <f t="shared" si="671"/>
        <v>2.3062245376480002</v>
      </c>
      <c r="M431" s="13">
        <f t="shared" si="672"/>
        <v>2.9125311379493923E-2</v>
      </c>
      <c r="N431" s="13">
        <f t="shared" si="673"/>
        <v>3.5821894377695881E-2</v>
      </c>
      <c r="O431" s="13">
        <f t="shared" si="674"/>
        <v>6.7169507770027406E-2</v>
      </c>
      <c r="P431" s="13">
        <f t="shared" si="675"/>
        <v>8.2613331798877185E-2</v>
      </c>
      <c r="Q431" s="13">
        <f t="shared" si="676"/>
        <v>2.202908837757973E-2</v>
      </c>
      <c r="R431" s="13">
        <f t="shared" si="677"/>
        <v>7.7453983500487614E-2</v>
      </c>
      <c r="S431" s="13">
        <f t="shared" si="678"/>
        <v>5.858274356267127E-2</v>
      </c>
      <c r="T431" s="13">
        <f t="shared" si="679"/>
        <v>5.0804024158390741E-2</v>
      </c>
      <c r="U431" s="13">
        <f t="shared" si="680"/>
        <v>9.5262446465713191E-2</v>
      </c>
      <c r="V431" s="13">
        <f t="shared" si="681"/>
        <v>1.846319080629627E-2</v>
      </c>
      <c r="W431" s="13">
        <f t="shared" si="682"/>
        <v>9.031361837550253E-3</v>
      </c>
      <c r="X431" s="13">
        <f t="shared" si="683"/>
        <v>2.0828348278136125E-2</v>
      </c>
      <c r="Y431" s="13">
        <f t="shared" si="684"/>
        <v>2.4017423938858005E-2</v>
      </c>
      <c r="Z431" s="13">
        <f t="shared" si="685"/>
        <v>5.9542092429135954E-2</v>
      </c>
      <c r="AA431" s="13">
        <f t="shared" si="686"/>
        <v>7.3232197185202241E-2</v>
      </c>
      <c r="AB431" s="13">
        <f t="shared" si="687"/>
        <v>4.503498689565763E-2</v>
      </c>
      <c r="AC431" s="13">
        <f t="shared" si="688"/>
        <v>3.2731532211627409E-3</v>
      </c>
      <c r="AD431" s="13">
        <f t="shared" si="689"/>
        <v>2.7769702237351685E-3</v>
      </c>
      <c r="AE431" s="13">
        <f t="shared" si="690"/>
        <v>6.4043168702959024E-3</v>
      </c>
      <c r="AF431" s="13">
        <f t="shared" si="691"/>
        <v>7.3848963565747282E-3</v>
      </c>
      <c r="AG431" s="13">
        <f t="shared" si="692"/>
        <v>5.6770763951733173E-3</v>
      </c>
      <c r="AH431" s="13">
        <f t="shared" si="693"/>
        <v>3.432935864574465E-2</v>
      </c>
      <c r="AI431" s="13">
        <f t="shared" si="694"/>
        <v>4.2222472523597572E-2</v>
      </c>
      <c r="AJ431" s="13">
        <f t="shared" si="695"/>
        <v>2.596519795785545E-2</v>
      </c>
      <c r="AK431" s="13">
        <f t="shared" si="696"/>
        <v>1.0645065920189359E-2</v>
      </c>
      <c r="AL431" s="13">
        <f t="shared" si="697"/>
        <v>3.7136920469645388E-4</v>
      </c>
      <c r="AM431" s="13">
        <f t="shared" si="698"/>
        <v>6.8309198654394716E-4</v>
      </c>
      <c r="AN431" s="13">
        <f t="shared" si="699"/>
        <v>1.5753635008383686E-3</v>
      </c>
      <c r="AO431" s="13">
        <f t="shared" si="700"/>
        <v>1.816570980674251E-3</v>
      </c>
      <c r="AP431" s="13">
        <f t="shared" si="701"/>
        <v>1.3964735233367494E-3</v>
      </c>
      <c r="AQ431" s="13">
        <f t="shared" si="702"/>
        <v>8.0514537642374239E-4</v>
      </c>
      <c r="AR431" s="13">
        <f t="shared" si="703"/>
        <v>1.5834241854106958E-2</v>
      </c>
      <c r="AS431" s="13">
        <f t="shared" si="704"/>
        <v>1.9474900434817831E-2</v>
      </c>
      <c r="AT431" s="13">
        <f t="shared" si="705"/>
        <v>1.1976315331058791E-2</v>
      </c>
      <c r="AU431" s="13">
        <f t="shared" si="706"/>
        <v>4.9099824460042346E-3</v>
      </c>
      <c r="AV431" s="13">
        <f t="shared" si="707"/>
        <v>1.5097252548254201E-3</v>
      </c>
      <c r="AW431" s="13">
        <f t="shared" si="708"/>
        <v>2.9260581140920503E-5</v>
      </c>
      <c r="AX431" s="13">
        <f t="shared" si="709"/>
        <v>1.4002510664690496E-4</v>
      </c>
      <c r="AY431" s="13">
        <f t="shared" si="710"/>
        <v>3.2292933683587024E-4</v>
      </c>
      <c r="AZ431" s="13">
        <f t="shared" si="711"/>
        <v>3.7237378026864018E-4</v>
      </c>
      <c r="BA431" s="13">
        <f t="shared" si="712"/>
        <v>2.8625918307742748E-4</v>
      </c>
      <c r="BB431" s="13">
        <f t="shared" si="713"/>
        <v>1.6504448803505867E-4</v>
      </c>
      <c r="BC431" s="13">
        <f t="shared" si="714"/>
        <v>7.6125929622000778E-5</v>
      </c>
      <c r="BD431" s="13">
        <f t="shared" si="715"/>
        <v>6.0862195164990748E-3</v>
      </c>
      <c r="BE431" s="13">
        <f t="shared" si="716"/>
        <v>7.4855822085047674E-3</v>
      </c>
      <c r="BF431" s="13">
        <f t="shared" si="717"/>
        <v>4.6033453811829541E-3</v>
      </c>
      <c r="BG431" s="13">
        <f t="shared" si="718"/>
        <v>1.8872536660659862E-3</v>
      </c>
      <c r="BH431" s="13">
        <f t="shared" si="719"/>
        <v>5.8029423796421081E-4</v>
      </c>
      <c r="BI431" s="13">
        <f t="shared" si="720"/>
        <v>1.4274346206629752E-4</v>
      </c>
      <c r="BJ431" s="14">
        <f t="shared" si="721"/>
        <v>0.19241480400629279</v>
      </c>
      <c r="BK431" s="14">
        <f t="shared" si="722"/>
        <v>0.19275202931003371</v>
      </c>
      <c r="BL431" s="14">
        <f t="shared" si="723"/>
        <v>0.54580582065757188</v>
      </c>
      <c r="BM431" s="14">
        <f t="shared" si="724"/>
        <v>0.67600796044317768</v>
      </c>
      <c r="BN431" s="14">
        <f t="shared" si="725"/>
        <v>0.31421311720416173</v>
      </c>
    </row>
    <row r="432" spans="1:66" x14ac:dyDescent="0.25">
      <c r="A432" t="s">
        <v>346</v>
      </c>
      <c r="B432" t="s">
        <v>223</v>
      </c>
      <c r="C432" t="s">
        <v>218</v>
      </c>
      <c r="D432" t="s">
        <v>360</v>
      </c>
      <c r="E432" s="10">
        <f>VLOOKUP(A432,home!$A$2:$E$405,3,FALSE)</f>
        <v>1.8142</v>
      </c>
      <c r="F432" s="10">
        <f>VLOOKUP(B432,home!$B$2:$E$405,3,FALSE)</f>
        <v>1.1024</v>
      </c>
      <c r="G432" s="10">
        <f>VLOOKUP(C432,away!$B$2:$E$405,4,FALSE)</f>
        <v>0.4783</v>
      </c>
      <c r="H432" s="10">
        <f>VLOOKUP(A432,away!$A$2:$E$405,3,FALSE)</f>
        <v>1.8142</v>
      </c>
      <c r="I432" s="10">
        <f>VLOOKUP(C432,away!$B$2:$E$405,3,FALSE)</f>
        <v>1.2599</v>
      </c>
      <c r="J432" s="10">
        <f>VLOOKUP(B432,home!$B$2:$E$405,4,FALSE)</f>
        <v>1.1160000000000001</v>
      </c>
      <c r="K432" s="12">
        <f t="shared" si="670"/>
        <v>0.9565876024640001</v>
      </c>
      <c r="L432" s="12">
        <f t="shared" si="671"/>
        <v>2.5508530072800002</v>
      </c>
      <c r="M432" s="13">
        <f t="shared" si="672"/>
        <v>2.9973530311559592E-2</v>
      </c>
      <c r="N432" s="13">
        <f t="shared" si="673"/>
        <v>2.867230749811682E-2</v>
      </c>
      <c r="O432" s="13">
        <f t="shared" si="674"/>
        <v>7.6458069934040016E-2</v>
      </c>
      <c r="P432" s="13">
        <f t="shared" si="675"/>
        <v>7.3138841807228183E-2</v>
      </c>
      <c r="Q432" s="13">
        <f t="shared" si="676"/>
        <v>1.3713786943367071E-2</v>
      </c>
      <c r="R432" s="13">
        <f t="shared" si="677"/>
        <v>9.7516648811035292E-2</v>
      </c>
      <c r="S432" s="13">
        <f t="shared" si="678"/>
        <v>4.4616784587097363E-2</v>
      </c>
      <c r="T432" s="13">
        <f t="shared" si="679"/>
        <v>3.498185466568509E-2</v>
      </c>
      <c r="U432" s="13">
        <f t="shared" si="680"/>
        <v>9.3283217286472112E-2</v>
      </c>
      <c r="V432" s="13">
        <f t="shared" si="681"/>
        <v>1.2096672986477593E-2</v>
      </c>
      <c r="W432" s="13">
        <f t="shared" si="682"/>
        <v>4.372812857619205E-3</v>
      </c>
      <c r="X432" s="13">
        <f t="shared" si="683"/>
        <v>1.1154402828130601E-2</v>
      </c>
      <c r="Y432" s="13">
        <f t="shared" si="684"/>
        <v>1.4226620999274742E-2</v>
      </c>
      <c r="Z432" s="13">
        <f t="shared" si="685"/>
        <v>8.2916878959832338E-2</v>
      </c>
      <c r="AA432" s="13">
        <f t="shared" si="686"/>
        <v>7.9317258447983707E-2</v>
      </c>
      <c r="AB432" s="13">
        <f t="shared" si="687"/>
        <v>3.7936953046387091E-2</v>
      </c>
      <c r="AC432" s="13">
        <f t="shared" si="688"/>
        <v>1.8448290932769852E-3</v>
      </c>
      <c r="AD432" s="13">
        <f t="shared" si="689"/>
        <v>1.0457446418734269E-3</v>
      </c>
      <c r="AE432" s="13">
        <f t="shared" si="690"/>
        <v>2.6675408645697777E-3</v>
      </c>
      <c r="AF432" s="13">
        <f t="shared" si="691"/>
        <v>3.4022523182150551E-3</v>
      </c>
      <c r="AG432" s="13">
        <f t="shared" si="692"/>
        <v>2.8928818524814087E-3</v>
      </c>
      <c r="AH432" s="13">
        <f t="shared" si="693"/>
        <v>5.2877192512240032E-2</v>
      </c>
      <c r="AI432" s="13">
        <f t="shared" si="694"/>
        <v>5.0581666810311066E-2</v>
      </c>
      <c r="AJ432" s="13">
        <f t="shared" si="695"/>
        <v>2.4192897691354173E-2</v>
      </c>
      <c r="AK432" s="13">
        <f t="shared" si="696"/>
        <v>7.7142086664097791E-3</v>
      </c>
      <c r="AL432" s="13">
        <f t="shared" si="697"/>
        <v>1.8006375867245911E-4</v>
      </c>
      <c r="AM432" s="13">
        <f t="shared" si="698"/>
        <v>2.0006927195185525E-4</v>
      </c>
      <c r="AN432" s="13">
        <f t="shared" si="699"/>
        <v>5.1034730402271008E-4</v>
      </c>
      <c r="AO432" s="13">
        <f t="shared" si="700"/>
        <v>6.5091047761178539E-4</v>
      </c>
      <c r="AP432" s="13">
        <f t="shared" si="701"/>
        <v>5.5345898309536136E-4</v>
      </c>
      <c r="AQ432" s="13">
        <f t="shared" si="702"/>
        <v>3.5294812785873338E-4</v>
      </c>
      <c r="AR432" s="13">
        <f t="shared" si="703"/>
        <v>2.6976389107274183E-2</v>
      </c>
      <c r="AS432" s="13">
        <f t="shared" si="704"/>
        <v>2.5805279379263375E-2</v>
      </c>
      <c r="AT432" s="13">
        <f t="shared" si="705"/>
        <v>1.2342505166161626E-2</v>
      </c>
      <c r="AU432" s="13">
        <f t="shared" si="706"/>
        <v>3.9355624750993618E-3</v>
      </c>
      <c r="AV432" s="13">
        <f t="shared" si="707"/>
        <v>9.4117756810064603E-4</v>
      </c>
      <c r="AW432" s="13">
        <f t="shared" si="708"/>
        <v>1.2204893436038072E-5</v>
      </c>
      <c r="AX432" s="13">
        <f t="shared" si="709"/>
        <v>3.1897297530523862E-5</v>
      </c>
      <c r="AY432" s="13">
        <f t="shared" si="710"/>
        <v>8.1365317329841702E-5</v>
      </c>
      <c r="AZ432" s="13">
        <f t="shared" si="711"/>
        <v>1.0377548219955913E-4</v>
      </c>
      <c r="BA432" s="13">
        <f t="shared" si="712"/>
        <v>8.8238666950225846E-5</v>
      </c>
      <c r="BB432" s="13">
        <f t="shared" si="713"/>
        <v>5.6270967237090499E-5</v>
      </c>
      <c r="BC432" s="13">
        <f t="shared" si="714"/>
        <v>2.8707793199857316E-5</v>
      </c>
      <c r="BD432" s="13">
        <f t="shared" si="715"/>
        <v>1.1468800546640973E-2</v>
      </c>
      <c r="BE432" s="13">
        <f t="shared" si="716"/>
        <v>1.0970912418049102E-2</v>
      </c>
      <c r="BF432" s="13">
        <f t="shared" si="717"/>
        <v>5.2473194034120575E-3</v>
      </c>
      <c r="BG432" s="13">
        <f t="shared" si="718"/>
        <v>1.6731735624909228E-3</v>
      </c>
      <c r="BH432" s="13">
        <f t="shared" si="719"/>
        <v>4.0013427166233533E-4</v>
      </c>
      <c r="BI432" s="13">
        <f t="shared" si="720"/>
        <v>7.6552696718630483E-5</v>
      </c>
      <c r="BJ432" s="14">
        <f t="shared" si="721"/>
        <v>0.11978819515832073</v>
      </c>
      <c r="BK432" s="14">
        <f t="shared" si="722"/>
        <v>0.16193208786164204</v>
      </c>
      <c r="BL432" s="14">
        <f t="shared" si="723"/>
        <v>0.61971591980110663</v>
      </c>
      <c r="BM432" s="14">
        <f t="shared" si="724"/>
        <v>0.66481073605166052</v>
      </c>
      <c r="BN432" s="14">
        <f t="shared" si="725"/>
        <v>0.31947318530534696</v>
      </c>
    </row>
    <row r="433" spans="1:66" x14ac:dyDescent="0.25">
      <c r="A433" t="s">
        <v>346</v>
      </c>
      <c r="B433" t="s">
        <v>229</v>
      </c>
      <c r="C433" t="s">
        <v>230</v>
      </c>
      <c r="D433" t="s">
        <v>360</v>
      </c>
      <c r="E433" s="10">
        <f>VLOOKUP(A433,home!$A$2:$E$405,3,FALSE)</f>
        <v>1.8142</v>
      </c>
      <c r="F433" s="10">
        <f>VLOOKUP(B433,home!$B$2:$E$405,3,FALSE)</f>
        <v>0.55120000000000002</v>
      </c>
      <c r="G433" s="10">
        <f>VLOOKUP(C433,away!$B$2:$E$405,4,FALSE)</f>
        <v>1.0762</v>
      </c>
      <c r="H433" s="10">
        <f>VLOOKUP(A433,away!$A$2:$E$405,3,FALSE)</f>
        <v>1.8142</v>
      </c>
      <c r="I433" s="10">
        <f>VLOOKUP(C433,away!$B$2:$E$405,3,FALSE)</f>
        <v>1.0237000000000001</v>
      </c>
      <c r="J433" s="10">
        <f>VLOOKUP(B433,home!$B$2:$E$405,4,FALSE)</f>
        <v>1.8136000000000001</v>
      </c>
      <c r="K433" s="12">
        <f t="shared" si="670"/>
        <v>1.076186052448</v>
      </c>
      <c r="L433" s="12">
        <f t="shared" si="671"/>
        <v>3.3682116449440005</v>
      </c>
      <c r="M433" s="13">
        <f t="shared" si="672"/>
        <v>1.1744177449868522E-2</v>
      </c>
      <c r="N433" s="13">
        <f t="shared" si="673"/>
        <v>1.2638919969022827E-2</v>
      </c>
      <c r="O433" s="13">
        <f t="shared" si="674"/>
        <v>3.9556875246935901E-2</v>
      </c>
      <c r="P433" s="13">
        <f t="shared" si="675"/>
        <v>4.2570557419177958E-2</v>
      </c>
      <c r="Q433" s="13">
        <f t="shared" si="676"/>
        <v>6.8009146943344362E-3</v>
      </c>
      <c r="R433" s="13">
        <f t="shared" si="677"/>
        <v>6.6617963922163279E-2</v>
      </c>
      <c r="S433" s="13">
        <f t="shared" si="678"/>
        <v>3.857767746432967E-2</v>
      </c>
      <c r="T433" s="13">
        <f t="shared" si="679"/>
        <v>2.2906920069728019E-2</v>
      </c>
      <c r="U433" s="13">
        <f t="shared" si="680"/>
        <v>7.1693323615516197E-2</v>
      </c>
      <c r="V433" s="13">
        <f t="shared" si="681"/>
        <v>1.5537469908944904E-2</v>
      </c>
      <c r="W433" s="13">
        <f t="shared" si="682"/>
        <v>2.4396831793104578E-3</v>
      </c>
      <c r="X433" s="13">
        <f t="shared" si="683"/>
        <v>8.2173692945274861E-3</v>
      </c>
      <c r="Y433" s="13">
        <f t="shared" si="684"/>
        <v>1.3838919474316371E-2</v>
      </c>
      <c r="Z433" s="13">
        <f t="shared" si="685"/>
        <v>7.4794467281696558E-2</v>
      </c>
      <c r="AA433" s="13">
        <f t="shared" si="686"/>
        <v>8.0492762488840131E-2</v>
      </c>
      <c r="AB433" s="13">
        <f t="shared" si="687"/>
        <v>4.3312594156749651E-2</v>
      </c>
      <c r="AC433" s="13">
        <f t="shared" si="688"/>
        <v>3.5200355544849891E-3</v>
      </c>
      <c r="AD433" s="13">
        <f t="shared" si="689"/>
        <v>6.5638825249147699E-4</v>
      </c>
      <c r="AE433" s="13">
        <f t="shared" si="690"/>
        <v>2.210854555646236E-3</v>
      </c>
      <c r="AF433" s="13">
        <f t="shared" si="691"/>
        <v>3.7233130298025721E-3</v>
      </c>
      <c r="AG433" s="13">
        <f t="shared" si="692"/>
        <v>4.1803021015842509E-3</v>
      </c>
      <c r="AH433" s="13">
        <f t="shared" si="693"/>
        <v>6.2980898918898368E-2</v>
      </c>
      <c r="AI433" s="13">
        <f t="shared" si="694"/>
        <v>6.7779164987155763E-2</v>
      </c>
      <c r="AJ433" s="13">
        <f t="shared" si="695"/>
        <v>3.6471496002874422E-2</v>
      </c>
      <c r="AK433" s="13">
        <f t="shared" si="696"/>
        <v>1.3083371770068809E-2</v>
      </c>
      <c r="AL433" s="13">
        <f t="shared" si="697"/>
        <v>5.1038014822035477E-4</v>
      </c>
      <c r="AM433" s="13">
        <f t="shared" si="698"/>
        <v>1.4127917646440877E-4</v>
      </c>
      <c r="AN433" s="13">
        <f t="shared" si="699"/>
        <v>4.7585816735552013E-4</v>
      </c>
      <c r="AO433" s="13">
        <f t="shared" si="700"/>
        <v>8.0139551031428681E-4</v>
      </c>
      <c r="AP433" s="13">
        <f t="shared" si="701"/>
        <v>8.9975656334880698E-4</v>
      </c>
      <c r="AQ433" s="13">
        <f t="shared" si="702"/>
        <v>7.5764263357156164E-4</v>
      </c>
      <c r="AR433" s="13">
        <f t="shared" si="703"/>
        <v>4.2426599429534889E-2</v>
      </c>
      <c r="AS433" s="13">
        <f t="shared" si="704"/>
        <v>4.5658914558863728E-2</v>
      </c>
      <c r="AT433" s="13">
        <f t="shared" si="705"/>
        <v>2.4568743509082031E-2</v>
      </c>
      <c r="AU433" s="13">
        <f t="shared" si="706"/>
        <v>8.813513030215471E-3</v>
      </c>
      <c r="AV433" s="13">
        <f t="shared" si="707"/>
        <v>2.3712449490466496E-3</v>
      </c>
      <c r="AW433" s="13">
        <f t="shared" si="708"/>
        <v>5.1389927519800662E-5</v>
      </c>
      <c r="AX433" s="13">
        <f t="shared" si="709"/>
        <v>2.5340446535389398E-5</v>
      </c>
      <c r="AY433" s="13">
        <f t="shared" si="710"/>
        <v>8.5351987108579436E-5</v>
      </c>
      <c r="AZ433" s="13">
        <f t="shared" si="711"/>
        <v>1.4374177844911373E-4</v>
      </c>
      <c r="BA433" s="13">
        <f t="shared" si="712"/>
        <v>1.6138424401242183E-4</v>
      </c>
      <c r="BB433" s="13">
        <f t="shared" si="713"/>
        <v>1.3589407249828085E-4</v>
      </c>
      <c r="BC433" s="13">
        <f t="shared" si="714"/>
        <v>9.1543999493514728E-5</v>
      </c>
      <c r="BD433" s="13">
        <f t="shared" si="715"/>
        <v>2.3816961042322313E-2</v>
      </c>
      <c r="BE433" s="13">
        <f t="shared" si="716"/>
        <v>2.5631481285444659E-2</v>
      </c>
      <c r="BF433" s="13">
        <f t="shared" si="717"/>
        <v>1.3792121331488735E-2</v>
      </c>
      <c r="BG433" s="13">
        <f t="shared" si="718"/>
        <v>4.9476295368729049E-3</v>
      </c>
      <c r="BH433" s="13">
        <f t="shared" si="719"/>
        <v>1.3311424750655947E-3</v>
      </c>
      <c r="BI433" s="13">
        <f t="shared" si="720"/>
        <v>2.8651139309734063E-4</v>
      </c>
      <c r="BJ433" s="14">
        <f t="shared" si="721"/>
        <v>8.1332773199916025E-2</v>
      </c>
      <c r="BK433" s="14">
        <f t="shared" si="722"/>
        <v>0.11254564993213496</v>
      </c>
      <c r="BL433" s="14">
        <f t="shared" si="723"/>
        <v>0.67563331365023682</v>
      </c>
      <c r="BM433" s="14">
        <f t="shared" si="724"/>
        <v>0.76434283330289288</v>
      </c>
      <c r="BN433" s="14">
        <f t="shared" si="725"/>
        <v>0.17992940870150292</v>
      </c>
    </row>
    <row r="434" spans="1:66" x14ac:dyDescent="0.25">
      <c r="A434" t="s">
        <v>346</v>
      </c>
      <c r="B434" t="s">
        <v>231</v>
      </c>
      <c r="C434" t="s">
        <v>222</v>
      </c>
      <c r="D434" t="s">
        <v>360</v>
      </c>
      <c r="E434" s="10">
        <f>VLOOKUP(A434,home!$A$2:$E$405,3,FALSE)</f>
        <v>1.8142</v>
      </c>
      <c r="F434" s="10">
        <f>VLOOKUP(B434,home!$B$2:$E$405,3,FALSE)</f>
        <v>1.2599</v>
      </c>
      <c r="G434" s="10">
        <f>VLOOKUP(C434,away!$B$2:$E$405,4,FALSE)</f>
        <v>0.94169999999999998</v>
      </c>
      <c r="H434" s="10">
        <f>VLOOKUP(A434,away!$A$2:$E$405,3,FALSE)</f>
        <v>1.8142</v>
      </c>
      <c r="I434" s="10">
        <f>VLOOKUP(C434,away!$B$2:$E$405,3,FALSE)</f>
        <v>1.8603000000000001</v>
      </c>
      <c r="J434" s="10">
        <f>VLOOKUP(B434,home!$B$2:$E$405,4,FALSE)</f>
        <v>1.1958</v>
      </c>
      <c r="K434" s="12">
        <f t="shared" si="670"/>
        <v>2.1524536531859999</v>
      </c>
      <c r="L434" s="12">
        <f t="shared" si="671"/>
        <v>4.0357726957080002</v>
      </c>
      <c r="M434" s="13">
        <f t="shared" si="672"/>
        <v>2.0534656568830462E-3</v>
      </c>
      <c r="N434" s="13">
        <f t="shared" si="673"/>
        <v>4.4199896548499E-3</v>
      </c>
      <c r="O434" s="13">
        <f t="shared" si="674"/>
        <v>8.2873206296226899E-3</v>
      </c>
      <c r="P434" s="13">
        <f t="shared" si="675"/>
        <v>1.7838073564355052E-2</v>
      </c>
      <c r="Q434" s="13">
        <f t="shared" si="676"/>
        <v>4.7569114398129993E-3</v>
      </c>
      <c r="R434" s="13">
        <f t="shared" si="677"/>
        <v>1.6722871158804446E-2</v>
      </c>
      <c r="S434" s="13">
        <f t="shared" si="678"/>
        <v>3.8739005376200654E-2</v>
      </c>
      <c r="T434" s="13">
        <f t="shared" si="679"/>
        <v>1.919781330469833E-2</v>
      </c>
      <c r="U434" s="13">
        <f t="shared" si="680"/>
        <v>3.5995205117527414E-2</v>
      </c>
      <c r="V434" s="13">
        <f t="shared" si="681"/>
        <v>3.7390946882318511E-2</v>
      </c>
      <c r="W434" s="13">
        <f t="shared" si="682"/>
        <v>3.4130104688359212E-3</v>
      </c>
      <c r="X434" s="13">
        <f t="shared" si="683"/>
        <v>1.3774134460293569E-2</v>
      </c>
      <c r="Y434" s="13">
        <f t="shared" si="684"/>
        <v>2.7794637880931727E-2</v>
      </c>
      <c r="Z434" s="13">
        <f t="shared" si="685"/>
        <v>2.2496568938848594E-2</v>
      </c>
      <c r="AA434" s="13">
        <f t="shared" si="686"/>
        <v>4.8422821996575334E-2</v>
      </c>
      <c r="AB434" s="13">
        <f t="shared" si="687"/>
        <v>5.2113940052052006E-2</v>
      </c>
      <c r="AC434" s="13">
        <f t="shared" si="688"/>
        <v>2.0300511810728988E-2</v>
      </c>
      <c r="AD434" s="13">
        <f t="shared" si="689"/>
        <v>1.8365867130019854E-3</v>
      </c>
      <c r="AE434" s="13">
        <f t="shared" si="690"/>
        <v>7.4120465096335171E-3</v>
      </c>
      <c r="AF434" s="13">
        <f t="shared" si="691"/>
        <v>1.4956667461448371E-2</v>
      </c>
      <c r="AG434" s="13">
        <f t="shared" si="692"/>
        <v>2.0120570053232541E-2</v>
      </c>
      <c r="AH434" s="13">
        <f t="shared" si="693"/>
        <v>2.2697759667629464E-2</v>
      </c>
      <c r="AI434" s="13">
        <f t="shared" si="694"/>
        <v>4.8855875715726874E-2</v>
      </c>
      <c r="AJ434" s="13">
        <f t="shared" si="695"/>
        <v>5.2580004081958759E-2</v>
      </c>
      <c r="AK434" s="13">
        <f t="shared" si="696"/>
        <v>3.7725340623582307E-2</v>
      </c>
      <c r="AL434" s="13">
        <f t="shared" si="697"/>
        <v>7.0538705502093879E-3</v>
      </c>
      <c r="AM434" s="13">
        <f t="shared" si="698"/>
        <v>7.906335559587981E-4</v>
      </c>
      <c r="AN434" s="13">
        <f t="shared" si="699"/>
        <v>3.1908173174490405E-3</v>
      </c>
      <c r="AO434" s="13">
        <f t="shared" si="700"/>
        <v>6.4387067033765434E-3</v>
      </c>
      <c r="AP434" s="13">
        <f t="shared" si="701"/>
        <v>8.6617189030530409E-3</v>
      </c>
      <c r="AQ434" s="13">
        <f t="shared" si="702"/>
        <v>8.7391821617098277E-3</v>
      </c>
      <c r="AR434" s="13">
        <f t="shared" si="703"/>
        <v>1.8320599744072255E-2</v>
      </c>
      <c r="AS434" s="13">
        <f t="shared" si="704"/>
        <v>3.9434241847686811E-2</v>
      </c>
      <c r="AT434" s="13">
        <f t="shared" si="705"/>
        <v>4.2440188962836869E-2</v>
      </c>
      <c r="AU434" s="13">
        <f t="shared" si="706"/>
        <v>3.0450179924987456E-2</v>
      </c>
      <c r="AV434" s="13">
        <f t="shared" si="707"/>
        <v>1.6385650254927563E-2</v>
      </c>
      <c r="AW434" s="13">
        <f t="shared" si="708"/>
        <v>1.7021016446879787E-3</v>
      </c>
      <c r="AX434" s="13">
        <f t="shared" si="709"/>
        <v>2.8363368097582568E-4</v>
      </c>
      <c r="AY434" s="13">
        <f t="shared" si="710"/>
        <v>1.1446810652653908E-3</v>
      </c>
      <c r="AZ434" s="13">
        <f t="shared" si="711"/>
        <v>2.3098362942460065E-3</v>
      </c>
      <c r="BA434" s="13">
        <f t="shared" si="712"/>
        <v>3.1073247492911273E-3</v>
      </c>
      <c r="BB434" s="13">
        <f t="shared" si="713"/>
        <v>3.1351140949717098E-3</v>
      </c>
      <c r="BC434" s="13">
        <f t="shared" si="714"/>
        <v>2.5305215724832249E-3</v>
      </c>
      <c r="BD434" s="13">
        <f t="shared" si="715"/>
        <v>1.2322962702686964E-2</v>
      </c>
      <c r="BE434" s="13">
        <f t="shared" si="716"/>
        <v>2.6524606087473371E-2</v>
      </c>
      <c r="BF434" s="13">
        <f t="shared" si="717"/>
        <v>2.8546492636150847E-2</v>
      </c>
      <c r="BG434" s="13">
        <f t="shared" si="718"/>
        <v>2.0481667453443379E-2</v>
      </c>
      <c r="BH434" s="13">
        <f t="shared" si="719"/>
        <v>1.1021459983376249E-2</v>
      </c>
      <c r="BI434" s="13">
        <f t="shared" si="720"/>
        <v>4.7446363609323031E-3</v>
      </c>
      <c r="BJ434" s="14">
        <f t="shared" si="721"/>
        <v>0.1580145380455194</v>
      </c>
      <c r="BK434" s="14">
        <f t="shared" si="722"/>
        <v>0.12452055490596102</v>
      </c>
      <c r="BL434" s="14">
        <f t="shared" si="723"/>
        <v>0.57407382500205317</v>
      </c>
      <c r="BM434" s="14">
        <f t="shared" si="724"/>
        <v>0.82558427536747681</v>
      </c>
      <c r="BN434" s="14">
        <f t="shared" si="725"/>
        <v>5.4078632104328131E-2</v>
      </c>
    </row>
    <row r="435" spans="1:66" x14ac:dyDescent="0.25">
      <c r="A435" t="s">
        <v>346</v>
      </c>
      <c r="B435" t="s">
        <v>217</v>
      </c>
      <c r="C435" t="s">
        <v>225</v>
      </c>
      <c r="D435" t="s">
        <v>360</v>
      </c>
      <c r="E435" s="10">
        <f>VLOOKUP(A435,home!$A$2:$E$405,3,FALSE)</f>
        <v>1.8142</v>
      </c>
      <c r="F435" s="10">
        <f>VLOOKUP(B435,home!$B$2:$E$405,3,FALSE)</f>
        <v>0.63</v>
      </c>
      <c r="G435" s="10">
        <f>VLOOKUP(C435,away!$B$2:$E$405,4,FALSE)</f>
        <v>1.0463</v>
      </c>
      <c r="H435" s="10">
        <f>VLOOKUP(A435,away!$A$2:$E$405,3,FALSE)</f>
        <v>1.8142</v>
      </c>
      <c r="I435" s="10">
        <f>VLOOKUP(C435,away!$B$2:$E$405,3,FALSE)</f>
        <v>0.68899999999999995</v>
      </c>
      <c r="J435" s="10">
        <f>VLOOKUP(B435,home!$B$2:$E$405,4,FALSE)</f>
        <v>1.3152999999999999</v>
      </c>
      <c r="K435" s="12">
        <f t="shared" si="670"/>
        <v>1.1958643998</v>
      </c>
      <c r="L435" s="12">
        <f t="shared" si="671"/>
        <v>1.6441036921399996</v>
      </c>
      <c r="M435" s="13">
        <f t="shared" si="672"/>
        <v>5.8427530243898594E-2</v>
      </c>
      <c r="N435" s="13">
        <f t="shared" si="673"/>
        <v>6.9871403386916137E-2</v>
      </c>
      <c r="O435" s="13">
        <f t="shared" si="674"/>
        <v>9.6060918196615164E-2</v>
      </c>
      <c r="P435" s="13">
        <f t="shared" si="675"/>
        <v>0.11487583228343208</v>
      </c>
      <c r="Q435" s="13">
        <f t="shared" si="676"/>
        <v>4.1778361937239078E-2</v>
      </c>
      <c r="R435" s="13">
        <f t="shared" si="677"/>
        <v>7.8967055138706749E-2</v>
      </c>
      <c r="S435" s="13">
        <f t="shared" si="678"/>
        <v>5.6465063591273769E-2</v>
      </c>
      <c r="T435" s="13">
        <f t="shared" si="679"/>
        <v>6.8687959112575983E-2</v>
      </c>
      <c r="U435" s="13">
        <f t="shared" si="680"/>
        <v>9.443388999742304E-2</v>
      </c>
      <c r="V435" s="13">
        <f t="shared" si="681"/>
        <v>1.2335264154315063E-2</v>
      </c>
      <c r="W435" s="13">
        <f t="shared" si="682"/>
        <v>1.6653751907567863E-2</v>
      </c>
      <c r="X435" s="13">
        <f t="shared" si="683"/>
        <v>2.7380494999215885E-2</v>
      </c>
      <c r="Y435" s="13">
        <f t="shared" si="684"/>
        <v>2.250818646041582E-2</v>
      </c>
      <c r="Z435" s="13">
        <f t="shared" si="685"/>
        <v>4.3276675636990218E-2</v>
      </c>
      <c r="AA435" s="13">
        <f t="shared" si="686"/>
        <v>5.1753035735968587E-2</v>
      </c>
      <c r="AB435" s="13">
        <f t="shared" si="687"/>
        <v>3.0944806509111016E-2</v>
      </c>
      <c r="AC435" s="13">
        <f t="shared" si="688"/>
        <v>1.5157920100419017E-3</v>
      </c>
      <c r="AD435" s="13">
        <f t="shared" si="689"/>
        <v>4.9789072573404375E-3</v>
      </c>
      <c r="AE435" s="13">
        <f t="shared" si="690"/>
        <v>8.1858398046160512E-3</v>
      </c>
      <c r="AF435" s="13">
        <f t="shared" si="691"/>
        <v>6.7291847230179129E-3</v>
      </c>
      <c r="AG435" s="13">
        <f t="shared" si="692"/>
        <v>3.6878258160686094E-3</v>
      </c>
      <c r="AH435" s="13">
        <f t="shared" si="693"/>
        <v>1.7787835549580196E-2</v>
      </c>
      <c r="AI435" s="13">
        <f t="shared" si="694"/>
        <v>2.1271839283239821E-2</v>
      </c>
      <c r="AJ435" s="13">
        <f t="shared" si="695"/>
        <v>1.2719117658546827E-2</v>
      </c>
      <c r="AK435" s="13">
        <f t="shared" si="696"/>
        <v>5.0701133349078959E-3</v>
      </c>
      <c r="AL435" s="13">
        <f t="shared" si="697"/>
        <v>1.1920946717772559E-4</v>
      </c>
      <c r="AM435" s="13">
        <f t="shared" si="698"/>
        <v>1.1908195877918571E-3</v>
      </c>
      <c r="AN435" s="13">
        <f t="shared" si="699"/>
        <v>1.9578308809612248E-3</v>
      </c>
      <c r="AO435" s="13">
        <f t="shared" si="700"/>
        <v>1.6094384899870292E-3</v>
      </c>
      <c r="AP435" s="13">
        <f t="shared" si="701"/>
        <v>8.8202792121996648E-4</v>
      </c>
      <c r="AQ435" s="13">
        <f t="shared" si="702"/>
        <v>3.6253634046207889E-4</v>
      </c>
      <c r="AR435" s="13">
        <f t="shared" si="703"/>
        <v>5.8490092204487882E-3</v>
      </c>
      <c r="AS435" s="13">
        <f t="shared" si="704"/>
        <v>6.9946219008366556E-3</v>
      </c>
      <c r="AT435" s="13">
        <f t="shared" si="705"/>
        <v>4.1823096606359821E-3</v>
      </c>
      <c r="AU435" s="13">
        <f t="shared" si="706"/>
        <v>1.6671584106980638E-3</v>
      </c>
      <c r="AV435" s="13">
        <f t="shared" si="707"/>
        <v>4.9842384804524049E-4</v>
      </c>
      <c r="AW435" s="13">
        <f t="shared" si="708"/>
        <v>6.5105756276862083E-6</v>
      </c>
      <c r="AX435" s="13">
        <f t="shared" si="709"/>
        <v>2.3734312527079872E-4</v>
      </c>
      <c r="AY435" s="13">
        <f t="shared" si="710"/>
        <v>3.9021670856176658E-4</v>
      </c>
      <c r="AZ435" s="13">
        <f t="shared" si="711"/>
        <v>3.2077836564055941E-4</v>
      </c>
      <c r="BA435" s="13">
        <f t="shared" si="712"/>
        <v>1.7579763176942611E-4</v>
      </c>
      <c r="BB435" s="13">
        <f t="shared" si="713"/>
        <v>7.2257383865395385E-5</v>
      </c>
      <c r="BC435" s="13">
        <f t="shared" si="714"/>
        <v>2.3759726319494763E-5</v>
      </c>
      <c r="BD435" s="13">
        <f t="shared" si="715"/>
        <v>1.6027296091167917E-3</v>
      </c>
      <c r="BE435" s="13">
        <f t="shared" si="716"/>
        <v>1.9166472820481408E-3</v>
      </c>
      <c r="BF435" s="13">
        <f t="shared" si="717"/>
        <v>1.1460251257874006E-3</v>
      </c>
      <c r="BG435" s="13">
        <f t="shared" si="718"/>
        <v>4.568302164018233E-4</v>
      </c>
      <c r="BH435" s="13">
        <f t="shared" si="719"/>
        <v>1.3657674813696762E-4</v>
      </c>
      <c r="BI435" s="13">
        <f t="shared" si="720"/>
        <v>3.2665454187490114E-5</v>
      </c>
      <c r="BJ435" s="14">
        <f t="shared" si="721"/>
        <v>0.27768472156682344</v>
      </c>
      <c r="BK435" s="14">
        <f t="shared" si="722"/>
        <v>0.24412890845870089</v>
      </c>
      <c r="BL435" s="14">
        <f t="shared" si="723"/>
        <v>0.43349160888044264</v>
      </c>
      <c r="BM435" s="14">
        <f t="shared" si="724"/>
        <v>0.53821710722321547</v>
      </c>
      <c r="BN435" s="14">
        <f t="shared" si="725"/>
        <v>0.45998110118680779</v>
      </c>
    </row>
    <row r="436" spans="1:66" x14ac:dyDescent="0.25">
      <c r="A436" t="s">
        <v>347</v>
      </c>
      <c r="B436" t="s">
        <v>241</v>
      </c>
      <c r="C436" t="s">
        <v>323</v>
      </c>
      <c r="D436" t="s">
        <v>360</v>
      </c>
      <c r="E436" s="10">
        <f>VLOOKUP(A436,home!$A$2:$E$405,3,FALSE)</f>
        <v>1.3846000000000001</v>
      </c>
      <c r="F436" s="10">
        <f>VLOOKUP(B436,home!$B$2:$E$405,3,FALSE)</f>
        <v>1.0832999999999999</v>
      </c>
      <c r="G436" s="10">
        <f>VLOOKUP(C436,away!$B$2:$E$405,4,FALSE)</f>
        <v>2.4073000000000002</v>
      </c>
      <c r="H436" s="10">
        <f>VLOOKUP(A436,away!$A$2:$E$405,3,FALSE)</f>
        <v>1.3846000000000001</v>
      </c>
      <c r="I436" s="10">
        <f>VLOOKUP(C436,away!$B$2:$E$405,3,FALSE)</f>
        <v>0.36109999999999998</v>
      </c>
      <c r="J436" s="10">
        <f>VLOOKUP(B436,home!$B$2:$E$405,4,FALSE)</f>
        <v>1.4443999999999999</v>
      </c>
      <c r="K436" s="12">
        <f t="shared" si="670"/>
        <v>3.6107987734139999</v>
      </c>
      <c r="L436" s="12">
        <f t="shared" si="671"/>
        <v>0.72216975426399987</v>
      </c>
      <c r="M436" s="13">
        <f t="shared" si="672"/>
        <v>1.3128517220783151E-2</v>
      </c>
      <c r="N436" s="13">
        <f t="shared" si="673"/>
        <v>4.7404433877548377E-2</v>
      </c>
      <c r="O436" s="13">
        <f t="shared" si="674"/>
        <v>9.481018055183657E-3</v>
      </c>
      <c r="P436" s="13">
        <f t="shared" si="675"/>
        <v>3.4234048364373139E-2</v>
      </c>
      <c r="Q436" s="13">
        <f t="shared" si="676"/>
        <v>8.5583935849718407E-2</v>
      </c>
      <c r="R436" s="13">
        <f t="shared" si="677"/>
        <v>3.4234522395422645E-3</v>
      </c>
      <c r="S436" s="13">
        <f t="shared" si="678"/>
        <v>2.2317258828722639E-2</v>
      </c>
      <c r="T436" s="13">
        <f t="shared" si="679"/>
        <v>6.1806129921537063E-2</v>
      </c>
      <c r="U436" s="13">
        <f t="shared" si="680"/>
        <v>1.236139714738062E-2</v>
      </c>
      <c r="V436" s="13">
        <f t="shared" si="681"/>
        <v>6.4660777523404874E-3</v>
      </c>
      <c r="W436" s="13">
        <f t="shared" si="682"/>
        <v>0.10300879019670187</v>
      </c>
      <c r="X436" s="13">
        <f t="shared" si="683"/>
        <v>7.4389832703384104E-2</v>
      </c>
      <c r="Y436" s="13">
        <f t="shared" si="684"/>
        <v>2.6861043601571481E-2</v>
      </c>
      <c r="Z436" s="13">
        <f t="shared" si="685"/>
        <v>8.2410455418825896E-4</v>
      </c>
      <c r="AA436" s="13">
        <f t="shared" si="686"/>
        <v>2.9756757134278568E-3</v>
      </c>
      <c r="AB436" s="13">
        <f t="shared" si="687"/>
        <v>5.3722831080615695E-3</v>
      </c>
      <c r="AC436" s="13">
        <f t="shared" si="688"/>
        <v>1.0538129267513381E-3</v>
      </c>
      <c r="AD436" s="13">
        <f t="shared" si="689"/>
        <v>9.2986003323277777E-2</v>
      </c>
      <c r="AE436" s="13">
        <f t="shared" si="690"/>
        <v>6.715167916996298E-2</v>
      </c>
      <c r="AF436" s="13">
        <f t="shared" si="691"/>
        <v>2.4247455822293564E-2</v>
      </c>
      <c r="AG436" s="13">
        <f t="shared" si="692"/>
        <v>5.8369264042376452E-3</v>
      </c>
      <c r="AH436" s="13">
        <f t="shared" si="693"/>
        <v>1.4878584584649454E-4</v>
      </c>
      <c r="AI436" s="13">
        <f t="shared" si="694"/>
        <v>5.3723574968388697E-4</v>
      </c>
      <c r="AJ436" s="13">
        <f t="shared" si="695"/>
        <v>9.6992509299636512E-4</v>
      </c>
      <c r="AK436" s="13">
        <f t="shared" si="696"/>
        <v>1.1674014453649114E-3</v>
      </c>
      <c r="AL436" s="13">
        <f t="shared" si="697"/>
        <v>1.0991731082713963E-4</v>
      </c>
      <c r="AM436" s="13">
        <f t="shared" si="698"/>
        <v>6.7150749348872288E-2</v>
      </c>
      <c r="AN436" s="13">
        <f t="shared" si="699"/>
        <v>4.8494240155918543E-2</v>
      </c>
      <c r="AO436" s="13">
        <f t="shared" si="700"/>
        <v>1.7510536748309546E-2</v>
      </c>
      <c r="AP436" s="13">
        <f t="shared" si="701"/>
        <v>4.2151933401858152E-3</v>
      </c>
      <c r="AQ436" s="13">
        <f t="shared" si="702"/>
        <v>7.6102128466430956E-4</v>
      </c>
      <c r="AR436" s="13">
        <f t="shared" si="703"/>
        <v>2.1489727546584871E-5</v>
      </c>
      <c r="AS436" s="13">
        <f t="shared" si="704"/>
        <v>7.7595081866209712E-5</v>
      </c>
      <c r="AT436" s="13">
        <f t="shared" si="705"/>
        <v>1.4009011321273451E-4</v>
      </c>
      <c r="AU436" s="13">
        <f t="shared" si="706"/>
        <v>1.6861240298532334E-4</v>
      </c>
      <c r="AV436" s="13">
        <f t="shared" si="707"/>
        <v>1.5220636447044812E-4</v>
      </c>
      <c r="AW436" s="13">
        <f t="shared" si="708"/>
        <v>7.9617067175577204E-6</v>
      </c>
      <c r="AX436" s="13">
        <f t="shared" si="709"/>
        <v>4.0411307230456495E-2</v>
      </c>
      <c r="AY436" s="13">
        <f t="shared" si="710"/>
        <v>2.9183823812105766E-2</v>
      </c>
      <c r="AZ436" s="13">
        <f t="shared" si="711"/>
        <v>1.0537837435436145E-2</v>
      </c>
      <c r="BA436" s="13">
        <f t="shared" si="712"/>
        <v>2.536702490407633E-3</v>
      </c>
      <c r="BB436" s="13">
        <f t="shared" si="713"/>
        <v>4.5798245353463916E-4</v>
      </c>
      <c r="BC436" s="13">
        <f t="shared" si="714"/>
        <v>6.6148215185266854E-5</v>
      </c>
      <c r="BD436" s="13">
        <f t="shared" si="715"/>
        <v>2.5865385435862496E-6</v>
      </c>
      <c r="BE436" s="13">
        <f t="shared" si="716"/>
        <v>9.3394702005692642E-6</v>
      </c>
      <c r="BF436" s="13">
        <f t="shared" si="717"/>
        <v>1.6861473772276056E-5</v>
      </c>
      <c r="BG436" s="13">
        <f t="shared" si="718"/>
        <v>2.0294462938295566E-5</v>
      </c>
      <c r="BH436" s="13">
        <f t="shared" si="719"/>
        <v>1.8319805471173377E-5</v>
      </c>
      <c r="BI436" s="13">
        <f t="shared" si="720"/>
        <v>1.322982622489918E-5</v>
      </c>
      <c r="BJ436" s="14">
        <f t="shared" si="721"/>
        <v>0.81060177338530959</v>
      </c>
      <c r="BK436" s="14">
        <f t="shared" si="722"/>
        <v>0.10649345621590367</v>
      </c>
      <c r="BL436" s="14">
        <f t="shared" si="723"/>
        <v>3.7077799664719725E-2</v>
      </c>
      <c r="BM436" s="14">
        <f t="shared" si="724"/>
        <v>0.7325658661075839</v>
      </c>
      <c r="BN436" s="14">
        <f t="shared" si="725"/>
        <v>0.19325540560714899</v>
      </c>
    </row>
    <row r="437" spans="1:66" x14ac:dyDescent="0.25">
      <c r="A437" t="s">
        <v>347</v>
      </c>
      <c r="B437" t="s">
        <v>246</v>
      </c>
      <c r="C437" t="s">
        <v>239</v>
      </c>
      <c r="D437" t="s">
        <v>360</v>
      </c>
      <c r="E437" s="10">
        <f>VLOOKUP(A437,home!$A$2:$E$405,3,FALSE)</f>
        <v>1.3846000000000001</v>
      </c>
      <c r="F437" s="10">
        <f>VLOOKUP(B437,home!$B$2:$E$405,3,FALSE)</f>
        <v>2.1667000000000001</v>
      </c>
      <c r="G437" s="10">
        <f>VLOOKUP(C437,away!$B$2:$E$405,4,FALSE)</f>
        <v>0</v>
      </c>
      <c r="H437" s="10">
        <f>VLOOKUP(A437,away!$A$2:$E$405,3,FALSE)</f>
        <v>1.3846000000000001</v>
      </c>
      <c r="I437" s="10">
        <f>VLOOKUP(C437,away!$B$2:$E$405,3,FALSE)</f>
        <v>1.0832999999999999</v>
      </c>
      <c r="J437" s="10">
        <f>VLOOKUP(B437,home!$B$2:$E$405,4,FALSE)</f>
        <v>0.96289999999999998</v>
      </c>
      <c r="K437" s="12">
        <f t="shared" si="670"/>
        <v>0</v>
      </c>
      <c r="L437" s="12">
        <f t="shared" si="671"/>
        <v>1.444289510622</v>
      </c>
      <c r="M437" s="13">
        <f t="shared" si="672"/>
        <v>0.23591363115499472</v>
      </c>
      <c r="N437" s="13">
        <f t="shared" si="673"/>
        <v>0</v>
      </c>
      <c r="O437" s="13">
        <f t="shared" si="674"/>
        <v>0.34072758288990634</v>
      </c>
      <c r="P437" s="13">
        <f t="shared" si="675"/>
        <v>0</v>
      </c>
      <c r="Q437" s="13">
        <f t="shared" si="676"/>
        <v>0</v>
      </c>
      <c r="R437" s="13">
        <f t="shared" si="677"/>
        <v>0.24605463697373992</v>
      </c>
      <c r="S437" s="13">
        <f t="shared" si="678"/>
        <v>0</v>
      </c>
      <c r="T437" s="13">
        <f t="shared" si="679"/>
        <v>0</v>
      </c>
      <c r="U437" s="13">
        <f t="shared" si="680"/>
        <v>0</v>
      </c>
      <c r="V437" s="13">
        <f t="shared" si="681"/>
        <v>0</v>
      </c>
      <c r="W437" s="13">
        <f t="shared" si="682"/>
        <v>0</v>
      </c>
      <c r="X437" s="13">
        <f t="shared" si="683"/>
        <v>0</v>
      </c>
      <c r="Y437" s="13">
        <f t="shared" si="684"/>
        <v>0</v>
      </c>
      <c r="Z437" s="13">
        <f t="shared" si="685"/>
        <v>0.11845804374035887</v>
      </c>
      <c r="AA437" s="13">
        <f t="shared" si="686"/>
        <v>0</v>
      </c>
      <c r="AB437" s="13">
        <f t="shared" si="687"/>
        <v>0</v>
      </c>
      <c r="AC437" s="13">
        <f t="shared" si="688"/>
        <v>0</v>
      </c>
      <c r="AD437" s="13">
        <f t="shared" si="689"/>
        <v>0</v>
      </c>
      <c r="AE437" s="13">
        <f t="shared" si="690"/>
        <v>0</v>
      </c>
      <c r="AF437" s="13">
        <f t="shared" si="691"/>
        <v>0</v>
      </c>
      <c r="AG437" s="13">
        <f t="shared" si="692"/>
        <v>0</v>
      </c>
      <c r="AH437" s="13">
        <f t="shared" si="693"/>
        <v>4.2771927505750602E-2</v>
      </c>
      <c r="AI437" s="13">
        <f t="shared" si="694"/>
        <v>0</v>
      </c>
      <c r="AJ437" s="13">
        <f t="shared" si="695"/>
        <v>0</v>
      </c>
      <c r="AK437" s="13">
        <f t="shared" si="696"/>
        <v>0</v>
      </c>
      <c r="AL437" s="13">
        <f t="shared" si="697"/>
        <v>0</v>
      </c>
      <c r="AM437" s="13">
        <f t="shared" si="698"/>
        <v>0</v>
      </c>
      <c r="AN437" s="13">
        <f t="shared" si="699"/>
        <v>0</v>
      </c>
      <c r="AO437" s="13">
        <f t="shared" si="700"/>
        <v>0</v>
      </c>
      <c r="AP437" s="13">
        <f t="shared" si="701"/>
        <v>0</v>
      </c>
      <c r="AQ437" s="13">
        <f t="shared" si="702"/>
        <v>0</v>
      </c>
      <c r="AR437" s="13">
        <f t="shared" si="703"/>
        <v>1.2355009249128034E-2</v>
      </c>
      <c r="AS437" s="13">
        <f t="shared" si="704"/>
        <v>0</v>
      </c>
      <c r="AT437" s="13">
        <f t="shared" si="705"/>
        <v>0</v>
      </c>
      <c r="AU437" s="13">
        <f t="shared" si="706"/>
        <v>0</v>
      </c>
      <c r="AV437" s="13">
        <f t="shared" si="707"/>
        <v>0</v>
      </c>
      <c r="AW437" s="13">
        <f t="shared" si="708"/>
        <v>0</v>
      </c>
      <c r="AX437" s="13">
        <f t="shared" si="709"/>
        <v>0</v>
      </c>
      <c r="AY437" s="13">
        <f t="shared" si="710"/>
        <v>0</v>
      </c>
      <c r="AZ437" s="13">
        <f t="shared" si="711"/>
        <v>0</v>
      </c>
      <c r="BA437" s="13">
        <f t="shared" si="712"/>
        <v>0</v>
      </c>
      <c r="BB437" s="13">
        <f t="shared" si="713"/>
        <v>0</v>
      </c>
      <c r="BC437" s="13">
        <f t="shared" si="714"/>
        <v>0</v>
      </c>
      <c r="BD437" s="13">
        <f t="shared" si="715"/>
        <v>2.974035043692232E-3</v>
      </c>
      <c r="BE437" s="13">
        <f t="shared" si="716"/>
        <v>0</v>
      </c>
      <c r="BF437" s="13">
        <f t="shared" si="717"/>
        <v>0</v>
      </c>
      <c r="BG437" s="13">
        <f t="shared" si="718"/>
        <v>0</v>
      </c>
      <c r="BH437" s="13">
        <f t="shared" si="719"/>
        <v>0</v>
      </c>
      <c r="BI437" s="13">
        <f t="shared" si="720"/>
        <v>0</v>
      </c>
      <c r="BJ437" s="14">
        <f t="shared" si="721"/>
        <v>0</v>
      </c>
      <c r="BK437" s="14">
        <f t="shared" si="722"/>
        <v>0.23591363115499472</v>
      </c>
      <c r="BL437" s="14">
        <f t="shared" si="723"/>
        <v>0.64488319166221719</v>
      </c>
      <c r="BM437" s="14">
        <f t="shared" si="724"/>
        <v>0.17655901553892972</v>
      </c>
      <c r="BN437" s="14">
        <f t="shared" si="725"/>
        <v>0.82269585101864107</v>
      </c>
    </row>
    <row r="438" spans="1:66" x14ac:dyDescent="0.25">
      <c r="A438" t="s">
        <v>348</v>
      </c>
      <c r="B438" t="s">
        <v>258</v>
      </c>
      <c r="C438" t="s">
        <v>251</v>
      </c>
      <c r="D438" t="s">
        <v>360</v>
      </c>
      <c r="E438" s="10">
        <f>VLOOKUP(A438,home!$A$2:$E$405,3,FALSE)</f>
        <v>1.2811999999999999</v>
      </c>
      <c r="F438" s="10">
        <f>VLOOKUP(B438,home!$B$2:$E$405,3,FALSE)</f>
        <v>1.1708000000000001</v>
      </c>
      <c r="G438" s="10">
        <f>VLOOKUP(C438,away!$B$2:$E$405,4,FALSE)</f>
        <v>1.1851</v>
      </c>
      <c r="H438" s="10">
        <f>VLOOKUP(A438,away!$A$2:$E$405,3,FALSE)</f>
        <v>1.2811999999999999</v>
      </c>
      <c r="I438" s="10">
        <f>VLOOKUP(C438,away!$B$2:$E$405,3,FALSE)</f>
        <v>0</v>
      </c>
      <c r="J438" s="10">
        <f>VLOOKUP(B438,home!$B$2:$E$405,4,FALSE)</f>
        <v>1.1851</v>
      </c>
      <c r="K438" s="12">
        <f t="shared" si="670"/>
        <v>1.777684320496</v>
      </c>
      <c r="L438" s="12">
        <f t="shared" si="671"/>
        <v>0</v>
      </c>
      <c r="M438" s="13">
        <f t="shared" si="672"/>
        <v>0.16902911166923459</v>
      </c>
      <c r="N438" s="13">
        <f t="shared" si="673"/>
        <v>0.30048040152176575</v>
      </c>
      <c r="O438" s="13">
        <f t="shared" si="674"/>
        <v>0</v>
      </c>
      <c r="P438" s="13">
        <f t="shared" si="675"/>
        <v>0</v>
      </c>
      <c r="Q438" s="13">
        <f t="shared" si="676"/>
        <v>0.2670796492007928</v>
      </c>
      <c r="R438" s="13">
        <f t="shared" si="677"/>
        <v>0</v>
      </c>
      <c r="S438" s="13">
        <f t="shared" si="678"/>
        <v>0</v>
      </c>
      <c r="T438" s="13">
        <f t="shared" si="679"/>
        <v>0</v>
      </c>
      <c r="U438" s="13">
        <f t="shared" si="680"/>
        <v>0</v>
      </c>
      <c r="V438" s="13">
        <f t="shared" si="681"/>
        <v>0</v>
      </c>
      <c r="W438" s="13">
        <f t="shared" si="682"/>
        <v>0.15826110156927381</v>
      </c>
      <c r="X438" s="13">
        <f t="shared" si="683"/>
        <v>0</v>
      </c>
      <c r="Y438" s="13">
        <f t="shared" si="684"/>
        <v>0</v>
      </c>
      <c r="Z438" s="13">
        <f t="shared" si="685"/>
        <v>0</v>
      </c>
      <c r="AA438" s="13">
        <f t="shared" si="686"/>
        <v>0</v>
      </c>
      <c r="AB438" s="13">
        <f t="shared" si="687"/>
        <v>0</v>
      </c>
      <c r="AC438" s="13">
        <f t="shared" si="688"/>
        <v>0</v>
      </c>
      <c r="AD438" s="13">
        <f t="shared" si="689"/>
        <v>7.0334569701030691E-2</v>
      </c>
      <c r="AE438" s="13">
        <f t="shared" si="690"/>
        <v>0</v>
      </c>
      <c r="AF438" s="13">
        <f t="shared" si="691"/>
        <v>0</v>
      </c>
      <c r="AG438" s="13">
        <f t="shared" si="692"/>
        <v>0</v>
      </c>
      <c r="AH438" s="13">
        <f t="shared" si="693"/>
        <v>0</v>
      </c>
      <c r="AI438" s="13">
        <f t="shared" si="694"/>
        <v>0</v>
      </c>
      <c r="AJ438" s="13">
        <f t="shared" si="695"/>
        <v>0</v>
      </c>
      <c r="AK438" s="13">
        <f t="shared" si="696"/>
        <v>0</v>
      </c>
      <c r="AL438" s="13">
        <f t="shared" si="697"/>
        <v>0</v>
      </c>
      <c r="AM438" s="13">
        <f t="shared" si="698"/>
        <v>2.5006532349271068E-2</v>
      </c>
      <c r="AN438" s="13">
        <f t="shared" si="699"/>
        <v>0</v>
      </c>
      <c r="AO438" s="13">
        <f t="shared" si="700"/>
        <v>0</v>
      </c>
      <c r="AP438" s="13">
        <f t="shared" si="701"/>
        <v>0</v>
      </c>
      <c r="AQ438" s="13">
        <f t="shared" si="702"/>
        <v>0</v>
      </c>
      <c r="AR438" s="13">
        <f t="shared" si="703"/>
        <v>0</v>
      </c>
      <c r="AS438" s="13">
        <f t="shared" si="704"/>
        <v>0</v>
      </c>
      <c r="AT438" s="13">
        <f t="shared" si="705"/>
        <v>0</v>
      </c>
      <c r="AU438" s="13">
        <f t="shared" si="706"/>
        <v>0</v>
      </c>
      <c r="AV438" s="13">
        <f t="shared" si="707"/>
        <v>0</v>
      </c>
      <c r="AW438" s="13">
        <f t="shared" si="708"/>
        <v>0</v>
      </c>
      <c r="AX438" s="13">
        <f t="shared" si="709"/>
        <v>7.4089534112125347E-3</v>
      </c>
      <c r="AY438" s="13">
        <f t="shared" si="710"/>
        <v>0</v>
      </c>
      <c r="AZ438" s="13">
        <f t="shared" si="711"/>
        <v>0</v>
      </c>
      <c r="BA438" s="13">
        <f t="shared" si="712"/>
        <v>0</v>
      </c>
      <c r="BB438" s="13">
        <f t="shared" si="713"/>
        <v>0</v>
      </c>
      <c r="BC438" s="13">
        <f t="shared" si="714"/>
        <v>0</v>
      </c>
      <c r="BD438" s="13">
        <f t="shared" si="715"/>
        <v>0</v>
      </c>
      <c r="BE438" s="13">
        <f t="shared" si="716"/>
        <v>0</v>
      </c>
      <c r="BF438" s="13">
        <f t="shared" si="717"/>
        <v>0</v>
      </c>
      <c r="BG438" s="13">
        <f t="shared" si="718"/>
        <v>0</v>
      </c>
      <c r="BH438" s="13">
        <f t="shared" si="719"/>
        <v>0</v>
      </c>
      <c r="BI438" s="13">
        <f t="shared" si="720"/>
        <v>0</v>
      </c>
      <c r="BJ438" s="14">
        <f t="shared" si="721"/>
        <v>0.82857120775334658</v>
      </c>
      <c r="BK438" s="14">
        <f t="shared" si="722"/>
        <v>0.16902911166923459</v>
      </c>
      <c r="BL438" s="14">
        <f t="shared" si="723"/>
        <v>0</v>
      </c>
      <c r="BM438" s="14">
        <f t="shared" si="724"/>
        <v>0.26101115703078814</v>
      </c>
      <c r="BN438" s="14">
        <f t="shared" si="725"/>
        <v>0.73658916239179306</v>
      </c>
    </row>
    <row r="439" spans="1:66" x14ac:dyDescent="0.25">
      <c r="A439" t="s">
        <v>348</v>
      </c>
      <c r="B439" t="s">
        <v>324</v>
      </c>
      <c r="C439" t="s">
        <v>324</v>
      </c>
      <c r="D439" t="s">
        <v>360</v>
      </c>
      <c r="E439" s="10">
        <f>VLOOKUP(A439,home!$A$2:$E$405,3,FALSE)</f>
        <v>1.2811999999999999</v>
      </c>
      <c r="F439" s="10">
        <f>VLOOKUP(B439,home!$B$2:$E$405,3,FALSE)</f>
        <v>0.39029999999999998</v>
      </c>
      <c r="G439" s="10">
        <f>VLOOKUP(C439,away!$B$2:$E$405,4,FALSE)</f>
        <v>0</v>
      </c>
      <c r="H439" s="10">
        <f>VLOOKUP(A439,away!$A$2:$E$405,3,FALSE)</f>
        <v>1.2811999999999999</v>
      </c>
      <c r="I439" s="10">
        <f>VLOOKUP(C439,away!$B$2:$E$405,3,FALSE)</f>
        <v>0.39029999999999998</v>
      </c>
      <c r="J439" s="10">
        <f>VLOOKUP(B439,home!$B$2:$E$405,4,FALSE)</f>
        <v>0</v>
      </c>
      <c r="K439" s="12">
        <f t="shared" si="670"/>
        <v>0</v>
      </c>
      <c r="L439" s="12">
        <f t="shared" si="671"/>
        <v>0</v>
      </c>
      <c r="M439" s="13">
        <f t="shared" si="672"/>
        <v>1</v>
      </c>
      <c r="N439" s="13">
        <f t="shared" si="673"/>
        <v>0</v>
      </c>
      <c r="O439" s="13">
        <f t="shared" si="674"/>
        <v>0</v>
      </c>
      <c r="P439" s="13">
        <f t="shared" si="675"/>
        <v>0</v>
      </c>
      <c r="Q439" s="13">
        <f t="shared" si="676"/>
        <v>0</v>
      </c>
      <c r="R439" s="13">
        <f t="shared" si="677"/>
        <v>0</v>
      </c>
      <c r="S439" s="13">
        <f t="shared" si="678"/>
        <v>0</v>
      </c>
      <c r="T439" s="13">
        <f t="shared" si="679"/>
        <v>0</v>
      </c>
      <c r="U439" s="13">
        <f t="shared" si="680"/>
        <v>0</v>
      </c>
      <c r="V439" s="13">
        <f t="shared" si="681"/>
        <v>0</v>
      </c>
      <c r="W439" s="13">
        <f t="shared" si="682"/>
        <v>0</v>
      </c>
      <c r="X439" s="13">
        <f t="shared" si="683"/>
        <v>0</v>
      </c>
      <c r="Y439" s="13">
        <f t="shared" si="684"/>
        <v>0</v>
      </c>
      <c r="Z439" s="13">
        <f t="shared" si="685"/>
        <v>0</v>
      </c>
      <c r="AA439" s="13">
        <f t="shared" si="686"/>
        <v>0</v>
      </c>
      <c r="AB439" s="13">
        <f t="shared" si="687"/>
        <v>0</v>
      </c>
      <c r="AC439" s="13">
        <f t="shared" si="688"/>
        <v>0</v>
      </c>
      <c r="AD439" s="13">
        <f t="shared" si="689"/>
        <v>0</v>
      </c>
      <c r="AE439" s="13">
        <f t="shared" si="690"/>
        <v>0</v>
      </c>
      <c r="AF439" s="13">
        <f t="shared" si="691"/>
        <v>0</v>
      </c>
      <c r="AG439" s="13">
        <f t="shared" si="692"/>
        <v>0</v>
      </c>
      <c r="AH439" s="13">
        <f t="shared" si="693"/>
        <v>0</v>
      </c>
      <c r="AI439" s="13">
        <f t="shared" si="694"/>
        <v>0</v>
      </c>
      <c r="AJ439" s="13">
        <f t="shared" si="695"/>
        <v>0</v>
      </c>
      <c r="AK439" s="13">
        <f t="shared" si="696"/>
        <v>0</v>
      </c>
      <c r="AL439" s="13">
        <f t="shared" si="697"/>
        <v>0</v>
      </c>
      <c r="AM439" s="13">
        <f t="shared" si="698"/>
        <v>0</v>
      </c>
      <c r="AN439" s="13">
        <f t="shared" si="699"/>
        <v>0</v>
      </c>
      <c r="AO439" s="13">
        <f t="shared" si="700"/>
        <v>0</v>
      </c>
      <c r="AP439" s="13">
        <f t="shared" si="701"/>
        <v>0</v>
      </c>
      <c r="AQ439" s="13">
        <f t="shared" si="702"/>
        <v>0</v>
      </c>
      <c r="AR439" s="13">
        <f t="shared" si="703"/>
        <v>0</v>
      </c>
      <c r="AS439" s="13">
        <f t="shared" si="704"/>
        <v>0</v>
      </c>
      <c r="AT439" s="13">
        <f t="shared" si="705"/>
        <v>0</v>
      </c>
      <c r="AU439" s="13">
        <f t="shared" si="706"/>
        <v>0</v>
      </c>
      <c r="AV439" s="13">
        <f t="shared" si="707"/>
        <v>0</v>
      </c>
      <c r="AW439" s="13">
        <f t="shared" si="708"/>
        <v>0</v>
      </c>
      <c r="AX439" s="13">
        <f t="shared" si="709"/>
        <v>0</v>
      </c>
      <c r="AY439" s="13">
        <f t="shared" si="710"/>
        <v>0</v>
      </c>
      <c r="AZ439" s="13">
        <f t="shared" si="711"/>
        <v>0</v>
      </c>
      <c r="BA439" s="13">
        <f t="shared" si="712"/>
        <v>0</v>
      </c>
      <c r="BB439" s="13">
        <f t="shared" si="713"/>
        <v>0</v>
      </c>
      <c r="BC439" s="13">
        <f t="shared" si="714"/>
        <v>0</v>
      </c>
      <c r="BD439" s="13">
        <f t="shared" si="715"/>
        <v>0</v>
      </c>
      <c r="BE439" s="13">
        <f t="shared" si="716"/>
        <v>0</v>
      </c>
      <c r="BF439" s="13">
        <f t="shared" si="717"/>
        <v>0</v>
      </c>
      <c r="BG439" s="13">
        <f t="shared" si="718"/>
        <v>0</v>
      </c>
      <c r="BH439" s="13">
        <f t="shared" si="719"/>
        <v>0</v>
      </c>
      <c r="BI439" s="13">
        <f t="shared" si="720"/>
        <v>0</v>
      </c>
      <c r="BJ439" s="14">
        <f t="shared" si="721"/>
        <v>0</v>
      </c>
      <c r="BK439" s="14">
        <f t="shared" si="722"/>
        <v>1</v>
      </c>
      <c r="BL439" s="14">
        <f t="shared" si="723"/>
        <v>0</v>
      </c>
      <c r="BM439" s="14">
        <f t="shared" si="724"/>
        <v>0</v>
      </c>
      <c r="BN439" s="14">
        <f t="shared" si="725"/>
        <v>1</v>
      </c>
    </row>
    <row r="440" spans="1:66" x14ac:dyDescent="0.25">
      <c r="A440" t="s">
        <v>349</v>
      </c>
      <c r="B440" t="s">
        <v>268</v>
      </c>
      <c r="C440" t="s">
        <v>274</v>
      </c>
      <c r="D440" t="s">
        <v>360</v>
      </c>
      <c r="E440" s="10">
        <f>VLOOKUP(A440,home!$A$2:$E$405,3,FALSE)</f>
        <v>1.2082999999999999</v>
      </c>
      <c r="F440" s="10">
        <f>VLOOKUP(B440,home!$B$2:$E$405,3,FALSE)</f>
        <v>2.4828000000000001</v>
      </c>
      <c r="G440" s="10">
        <f>VLOOKUP(C440,away!$B$2:$E$405,4,FALSE)</f>
        <v>1.2972999999999999</v>
      </c>
      <c r="H440" s="10">
        <f>VLOOKUP(A440,away!$A$2:$E$405,3,FALSE)</f>
        <v>1.2082999999999999</v>
      </c>
      <c r="I440" s="10">
        <f>VLOOKUP(C440,away!$B$2:$E$405,3,FALSE)</f>
        <v>2.4828000000000001</v>
      </c>
      <c r="J440" s="10">
        <f>VLOOKUP(B440,home!$B$2:$E$405,4,FALSE)</f>
        <v>0.64859999999999995</v>
      </c>
      <c r="K440" s="12">
        <f t="shared" si="670"/>
        <v>3.8918575004519997</v>
      </c>
      <c r="L440" s="12">
        <f t="shared" si="671"/>
        <v>1.945778751864</v>
      </c>
      <c r="M440" s="13">
        <f t="shared" si="672"/>
        <v>2.9157265285318203E-3</v>
      </c>
      <c r="N440" s="13">
        <f t="shared" si="673"/>
        <v>1.1347592159333437E-2</v>
      </c>
      <c r="O440" s="13">
        <f t="shared" si="674"/>
        <v>5.6733587254633984E-3</v>
      </c>
      <c r="P440" s="13">
        <f t="shared" si="675"/>
        <v>2.2079903708449526E-2</v>
      </c>
      <c r="Q440" s="13">
        <f t="shared" si="676"/>
        <v>2.2081605828686072E-2</v>
      </c>
      <c r="R440" s="13">
        <f t="shared" si="677"/>
        <v>5.5195504298544539E-3</v>
      </c>
      <c r="S440" s="13">
        <f t="shared" si="678"/>
        <v>4.1801086539131754E-2</v>
      </c>
      <c r="T440" s="13">
        <f t="shared" si="679"/>
        <v>4.2965919428493614E-2</v>
      </c>
      <c r="U440" s="13">
        <f t="shared" si="680"/>
        <v>2.1481303739552118E-2</v>
      </c>
      <c r="V440" s="13">
        <f t="shared" si="681"/>
        <v>3.5171869083092742E-2</v>
      </c>
      <c r="W440" s="13">
        <f t="shared" si="682"/>
        <v>2.8646154422132166E-2</v>
      </c>
      <c r="X440" s="13">
        <f t="shared" si="683"/>
        <v>5.5739078597199725E-2</v>
      </c>
      <c r="Y440" s="13">
        <f t="shared" si="684"/>
        <v>5.4227957391454355E-2</v>
      </c>
      <c r="Z440" s="13">
        <f t="shared" si="685"/>
        <v>3.5799413154175355E-3</v>
      </c>
      <c r="AA440" s="13">
        <f t="shared" si="686"/>
        <v>1.3932621459585733E-2</v>
      </c>
      <c r="AB440" s="13">
        <f t="shared" si="687"/>
        <v>2.7111888664223618E-2</v>
      </c>
      <c r="AC440" s="13">
        <f t="shared" si="688"/>
        <v>1.6646611809302714E-2</v>
      </c>
      <c r="AD440" s="13">
        <f t="shared" si="689"/>
        <v>2.7871687736720319E-2</v>
      </c>
      <c r="AE440" s="13">
        <f t="shared" si="690"/>
        <v>5.4232137776698816E-2</v>
      </c>
      <c r="AF440" s="13">
        <f t="shared" si="691"/>
        <v>5.2761870677030767E-2</v>
      </c>
      <c r="AG440" s="13">
        <f t="shared" si="692"/>
        <v>3.4220975623987571E-2</v>
      </c>
      <c r="AH440" s="13">
        <f t="shared" si="693"/>
        <v>1.7414434361148735E-3</v>
      </c>
      <c r="AI440" s="13">
        <f t="shared" si="694"/>
        <v>6.7774496984565726E-3</v>
      </c>
      <c r="AJ440" s="13">
        <f t="shared" si="695"/>
        <v>1.318843422143718E-2</v>
      </c>
      <c r="AK440" s="13">
        <f t="shared" si="696"/>
        <v>1.7109168881306043E-2</v>
      </c>
      <c r="AL440" s="13">
        <f t="shared" si="697"/>
        <v>5.0423876481505399E-3</v>
      </c>
      <c r="AM440" s="13">
        <f t="shared" si="698"/>
        <v>2.16945273936822E-2</v>
      </c>
      <c r="AN440" s="13">
        <f t="shared" si="699"/>
        <v>4.22127504343583E-2</v>
      </c>
      <c r="AO440" s="13">
        <f t="shared" si="700"/>
        <v>4.1068336426456124E-2</v>
      </c>
      <c r="AP440" s="13">
        <f t="shared" si="701"/>
        <v>2.6636632131000218E-2</v>
      </c>
      <c r="AQ440" s="13">
        <f t="shared" si="702"/>
        <v>1.2957248205429522E-2</v>
      </c>
      <c r="AR440" s="13">
        <f t="shared" si="703"/>
        <v>6.7769272711307052E-4</v>
      </c>
      <c r="AS440" s="13">
        <f t="shared" si="704"/>
        <v>2.6374835230167739E-3</v>
      </c>
      <c r="AT440" s="13">
        <f t="shared" si="705"/>
        <v>5.1323550156856992E-3</v>
      </c>
      <c r="AU440" s="13">
        <f t="shared" si="706"/>
        <v>6.6581314542596094E-3</v>
      </c>
      <c r="AV440" s="13">
        <f t="shared" si="707"/>
        <v>6.4781247098139099E-3</v>
      </c>
      <c r="AW440" s="13">
        <f t="shared" si="708"/>
        <v>1.0606793561510057E-3</v>
      </c>
      <c r="AX440" s="13">
        <f t="shared" si="709"/>
        <v>1.4072001525977243E-2</v>
      </c>
      <c r="AY440" s="13">
        <f t="shared" si="710"/>
        <v>2.7381001565444301E-2</v>
      </c>
      <c r="AZ440" s="13">
        <f t="shared" si="711"/>
        <v>2.6638685525398231E-2</v>
      </c>
      <c r="BA440" s="13">
        <f t="shared" si="712"/>
        <v>1.7277662757635658E-2</v>
      </c>
      <c r="BB440" s="13">
        <f t="shared" si="713"/>
        <v>8.4046272689198512E-3</v>
      </c>
      <c r="BC440" s="13">
        <f t="shared" si="714"/>
        <v>3.2707090314402004E-3</v>
      </c>
      <c r="BD440" s="13">
        <f t="shared" si="715"/>
        <v>2.1977335145156375E-4</v>
      </c>
      <c r="BE440" s="13">
        <f t="shared" si="716"/>
        <v>8.5532656624624174E-4</v>
      </c>
      <c r="BF440" s="13">
        <f t="shared" si="717"/>
        <v>1.6644045560906453E-3</v>
      </c>
      <c r="BG440" s="13">
        <f t="shared" si="718"/>
        <v>2.1592084518026198E-3</v>
      </c>
      <c r="BH440" s="13">
        <f t="shared" si="719"/>
        <v>2.1008329020468439E-3</v>
      </c>
      <c r="BI440" s="13">
        <f t="shared" si="720"/>
        <v>1.6352284574054701E-3</v>
      </c>
      <c r="BJ440" s="14">
        <f t="shared" si="721"/>
        <v>0.62570916190747883</v>
      </c>
      <c r="BK440" s="14">
        <f t="shared" si="722"/>
        <v>0.15103858688210339</v>
      </c>
      <c r="BL440" s="14">
        <f t="shared" si="723"/>
        <v>0.14275378097092645</v>
      </c>
      <c r="BM440" s="14">
        <f t="shared" si="724"/>
        <v>0.8271434114863141</v>
      </c>
      <c r="BN440" s="14">
        <f t="shared" si="725"/>
        <v>6.9617737380318706E-2</v>
      </c>
    </row>
    <row r="441" spans="1:66" x14ac:dyDescent="0.25">
      <c r="A441" t="s">
        <v>349</v>
      </c>
      <c r="B441" t="s">
        <v>267</v>
      </c>
      <c r="C441" t="s">
        <v>262</v>
      </c>
      <c r="D441" t="s">
        <v>360</v>
      </c>
      <c r="E441" s="10">
        <f>VLOOKUP(A441,home!$A$2:$E$405,3,FALSE)</f>
        <v>1.2082999999999999</v>
      </c>
      <c r="F441" s="10">
        <f>VLOOKUP(B441,home!$B$2:$E$405,3,FALSE)</f>
        <v>0</v>
      </c>
      <c r="G441" s="10">
        <f>VLOOKUP(C441,away!$B$2:$E$405,4,FALSE)</f>
        <v>1.2972999999999999</v>
      </c>
      <c r="H441" s="10">
        <f>VLOOKUP(A441,away!$A$2:$E$405,3,FALSE)</f>
        <v>1.2082999999999999</v>
      </c>
      <c r="I441" s="10">
        <f>VLOOKUP(C441,away!$B$2:$E$405,3,FALSE)</f>
        <v>0.8276</v>
      </c>
      <c r="J441" s="10">
        <f>VLOOKUP(B441,home!$B$2:$E$405,4,FALSE)</f>
        <v>0.64859999999999995</v>
      </c>
      <c r="K441" s="12">
        <f t="shared" si="670"/>
        <v>0</v>
      </c>
      <c r="L441" s="12">
        <f t="shared" si="671"/>
        <v>0.64859291728799995</v>
      </c>
      <c r="M441" s="13">
        <f t="shared" si="672"/>
        <v>0.5227808553853005</v>
      </c>
      <c r="N441" s="13">
        <f t="shared" si="673"/>
        <v>0</v>
      </c>
      <c r="O441" s="13">
        <f t="shared" si="674"/>
        <v>0.33907196009666807</v>
      </c>
      <c r="P441" s="13">
        <f t="shared" si="675"/>
        <v>0</v>
      </c>
      <c r="Q441" s="13">
        <f t="shared" si="676"/>
        <v>0</v>
      </c>
      <c r="R441" s="13">
        <f t="shared" si="677"/>
        <v>0.10995983588482912</v>
      </c>
      <c r="S441" s="13">
        <f t="shared" si="678"/>
        <v>0</v>
      </c>
      <c r="T441" s="13">
        <f t="shared" si="679"/>
        <v>0</v>
      </c>
      <c r="U441" s="13">
        <f t="shared" si="680"/>
        <v>0</v>
      </c>
      <c r="V441" s="13">
        <f t="shared" si="681"/>
        <v>0</v>
      </c>
      <c r="W441" s="13">
        <f t="shared" si="682"/>
        <v>0</v>
      </c>
      <c r="X441" s="13">
        <f t="shared" si="683"/>
        <v>0</v>
      </c>
      <c r="Y441" s="13">
        <f t="shared" si="684"/>
        <v>0</v>
      </c>
      <c r="Z441" s="13">
        <f t="shared" si="685"/>
        <v>2.3773056913683675E-2</v>
      </c>
      <c r="AA441" s="13">
        <f t="shared" si="686"/>
        <v>0</v>
      </c>
      <c r="AB441" s="13">
        <f t="shared" si="687"/>
        <v>0</v>
      </c>
      <c r="AC441" s="13">
        <f t="shared" si="688"/>
        <v>0</v>
      </c>
      <c r="AD441" s="13">
        <f t="shared" si="689"/>
        <v>0</v>
      </c>
      <c r="AE441" s="13">
        <f t="shared" si="690"/>
        <v>0</v>
      </c>
      <c r="AF441" s="13">
        <f t="shared" si="691"/>
        <v>0</v>
      </c>
      <c r="AG441" s="13">
        <f t="shared" si="692"/>
        <v>0</v>
      </c>
      <c r="AH441" s="13">
        <f t="shared" si="693"/>
        <v>3.8547590841249376E-3</v>
      </c>
      <c r="AI441" s="13">
        <f t="shared" si="694"/>
        <v>0</v>
      </c>
      <c r="AJ441" s="13">
        <f t="shared" si="695"/>
        <v>0</v>
      </c>
      <c r="AK441" s="13">
        <f t="shared" si="696"/>
        <v>0</v>
      </c>
      <c r="AL441" s="13">
        <f t="shared" si="697"/>
        <v>0</v>
      </c>
      <c r="AM441" s="13">
        <f t="shared" si="698"/>
        <v>0</v>
      </c>
      <c r="AN441" s="13">
        <f t="shared" si="699"/>
        <v>0</v>
      </c>
      <c r="AO441" s="13">
        <f t="shared" si="700"/>
        <v>0</v>
      </c>
      <c r="AP441" s="13">
        <f t="shared" si="701"/>
        <v>0</v>
      </c>
      <c r="AQ441" s="13">
        <f t="shared" si="702"/>
        <v>0</v>
      </c>
      <c r="AR441" s="13">
        <f t="shared" si="703"/>
        <v>5.0003388796300259E-4</v>
      </c>
      <c r="AS441" s="13">
        <f t="shared" si="704"/>
        <v>0</v>
      </c>
      <c r="AT441" s="13">
        <f t="shared" si="705"/>
        <v>0</v>
      </c>
      <c r="AU441" s="13">
        <f t="shared" si="706"/>
        <v>0</v>
      </c>
      <c r="AV441" s="13">
        <f t="shared" si="707"/>
        <v>0</v>
      </c>
      <c r="AW441" s="13">
        <f t="shared" si="708"/>
        <v>0</v>
      </c>
      <c r="AX441" s="13">
        <f t="shared" si="709"/>
        <v>0</v>
      </c>
      <c r="AY441" s="13">
        <f t="shared" si="710"/>
        <v>0</v>
      </c>
      <c r="AZ441" s="13">
        <f t="shared" si="711"/>
        <v>0</v>
      </c>
      <c r="BA441" s="13">
        <f t="shared" si="712"/>
        <v>0</v>
      </c>
      <c r="BB441" s="13">
        <f t="shared" si="713"/>
        <v>0</v>
      </c>
      <c r="BC441" s="13">
        <f t="shared" si="714"/>
        <v>0</v>
      </c>
      <c r="BD441" s="13">
        <f t="shared" si="715"/>
        <v>5.405307302279743E-5</v>
      </c>
      <c r="BE441" s="13">
        <f t="shared" si="716"/>
        <v>0</v>
      </c>
      <c r="BF441" s="13">
        <f t="shared" si="717"/>
        <v>0</v>
      </c>
      <c r="BG441" s="13">
        <f t="shared" si="718"/>
        <v>0</v>
      </c>
      <c r="BH441" s="13">
        <f t="shared" si="719"/>
        <v>0</v>
      </c>
      <c r="BI441" s="13">
        <f t="shared" si="720"/>
        <v>0</v>
      </c>
      <c r="BJ441" s="14">
        <f t="shared" si="721"/>
        <v>0</v>
      </c>
      <c r="BK441" s="14">
        <f t="shared" si="722"/>
        <v>0.5227808553853005</v>
      </c>
      <c r="BL441" s="14">
        <f t="shared" si="723"/>
        <v>0.45344064202660789</v>
      </c>
      <c r="BM441" s="14">
        <f t="shared" si="724"/>
        <v>2.8181902958794414E-2</v>
      </c>
      <c r="BN441" s="14">
        <f t="shared" si="725"/>
        <v>0.97181265136679773</v>
      </c>
    </row>
    <row r="442" spans="1:66" x14ac:dyDescent="0.25">
      <c r="A442" t="s">
        <v>349</v>
      </c>
      <c r="B442" t="s">
        <v>269</v>
      </c>
      <c r="C442" t="s">
        <v>327</v>
      </c>
      <c r="D442" t="s">
        <v>360</v>
      </c>
      <c r="E442" s="10">
        <f>VLOOKUP(A442,home!$A$2:$E$405,3,FALSE)</f>
        <v>1.2082999999999999</v>
      </c>
      <c r="F442" s="10">
        <f>VLOOKUP(B442,home!$B$2:$E$405,3,FALSE)</f>
        <v>1.2414000000000001</v>
      </c>
      <c r="G442" s="10">
        <f>VLOOKUP(C442,away!$B$2:$E$405,4,FALSE)</f>
        <v>0.97299999999999998</v>
      </c>
      <c r="H442" s="10">
        <f>VLOOKUP(A442,away!$A$2:$E$405,3,FALSE)</f>
        <v>1.2082999999999999</v>
      </c>
      <c r="I442" s="10">
        <f>VLOOKUP(C442,away!$B$2:$E$405,3,FALSE)</f>
        <v>0.4138</v>
      </c>
      <c r="J442" s="10">
        <f>VLOOKUP(B442,home!$B$2:$E$405,4,FALSE)</f>
        <v>0.32429999999999998</v>
      </c>
      <c r="K442" s="12">
        <f t="shared" si="670"/>
        <v>1.45948406226</v>
      </c>
      <c r="L442" s="12">
        <f t="shared" si="671"/>
        <v>0.16214822932199999</v>
      </c>
      <c r="M442" s="13">
        <f t="shared" si="672"/>
        <v>0.19757593419787864</v>
      </c>
      <c r="N442" s="13">
        <f t="shared" si="673"/>
        <v>0.28835892704793437</v>
      </c>
      <c r="O442" s="13">
        <f t="shared" si="674"/>
        <v>3.2036587886826E-2</v>
      </c>
      <c r="P442" s="13">
        <f t="shared" si="675"/>
        <v>4.6756889430014319E-2</v>
      </c>
      <c r="Q442" s="13">
        <f t="shared" si="676"/>
        <v>0.21042762911842716</v>
      </c>
      <c r="R442" s="13">
        <f t="shared" si="677"/>
        <v>2.5973379996837341E-3</v>
      </c>
      <c r="S442" s="13">
        <f t="shared" si="678"/>
        <v>2.7662866912994441E-3</v>
      </c>
      <c r="T442" s="13">
        <f t="shared" si="679"/>
        <v>3.4120467461979484E-2</v>
      </c>
      <c r="U442" s="13">
        <f t="shared" si="680"/>
        <v>3.7907734148406791E-3</v>
      </c>
      <c r="V442" s="13">
        <f t="shared" si="681"/>
        <v>7.2738818949065796E-5</v>
      </c>
      <c r="W442" s="13">
        <f t="shared" si="682"/>
        <v>0.10237192365250096</v>
      </c>
      <c r="X442" s="13">
        <f t="shared" si="683"/>
        <v>1.6599426152539998E-2</v>
      </c>
      <c r="Y442" s="13">
        <f t="shared" si="684"/>
        <v>1.3457837791978297E-3</v>
      </c>
      <c r="Z442" s="13">
        <f t="shared" si="685"/>
        <v>1.4038458586648758E-4</v>
      </c>
      <c r="AA442" s="13">
        <f t="shared" si="686"/>
        <v>2.0488906565910907E-4</v>
      </c>
      <c r="AB442" s="13">
        <f t="shared" si="687"/>
        <v>1.4951616293040621E-4</v>
      </c>
      <c r="AC442" s="13">
        <f t="shared" si="688"/>
        <v>1.0758651251855681E-6</v>
      </c>
      <c r="AD442" s="13">
        <f t="shared" si="689"/>
        <v>3.7352547748430671E-2</v>
      </c>
      <c r="AE442" s="13">
        <f t="shared" si="690"/>
        <v>6.0566494780734904E-3</v>
      </c>
      <c r="AF442" s="13">
        <f t="shared" si="691"/>
        <v>4.9103749424681583E-4</v>
      </c>
      <c r="AG442" s="13">
        <f t="shared" si="692"/>
        <v>2.6540286740944306E-5</v>
      </c>
      <c r="AH442" s="13">
        <f t="shared" si="693"/>
        <v>5.6907780055883063E-6</v>
      </c>
      <c r="AI442" s="13">
        <f t="shared" si="694"/>
        <v>8.3055998010158829E-6</v>
      </c>
      <c r="AJ442" s="13">
        <f t="shared" si="695"/>
        <v>6.0609452685462551E-6</v>
      </c>
      <c r="AK442" s="13">
        <f t="shared" si="696"/>
        <v>2.9486176738911397E-6</v>
      </c>
      <c r="AL442" s="13">
        <f t="shared" si="697"/>
        <v>1.0184257896415441E-8</v>
      </c>
      <c r="AM442" s="13">
        <f t="shared" si="698"/>
        <v>1.0903089624728034E-2</v>
      </c>
      <c r="AN442" s="13">
        <f t="shared" si="699"/>
        <v>1.7679166767887197E-3</v>
      </c>
      <c r="AO442" s="13">
        <f t="shared" si="700"/>
        <v>1.4333227936506272E-4</v>
      </c>
      <c r="AP442" s="13">
        <f t="shared" si="701"/>
        <v>7.7470251012437159E-6</v>
      </c>
      <c r="AQ442" s="13">
        <f t="shared" si="702"/>
        <v>3.1404160066993906E-7</v>
      </c>
      <c r="AR442" s="13">
        <f t="shared" si="703"/>
        <v>1.8454991541414522E-7</v>
      </c>
      <c r="AS442" s="13">
        <f t="shared" si="704"/>
        <v>2.6934766023837608E-7</v>
      </c>
      <c r="AT442" s="13">
        <f t="shared" si="705"/>
        <v>1.9655430866246575E-7</v>
      </c>
      <c r="AU442" s="13">
        <f t="shared" si="706"/>
        <v>9.5622626953800512E-8</v>
      </c>
      <c r="AV442" s="13">
        <f t="shared" si="707"/>
        <v>3.4889925007626337E-8</v>
      </c>
      <c r="AW442" s="13">
        <f t="shared" si="708"/>
        <v>6.6948130646391558E-11</v>
      </c>
      <c r="AX442" s="13">
        <f t="shared" si="709"/>
        <v>2.65214758944716E-3</v>
      </c>
      <c r="AY442" s="13">
        <f t="shared" si="710"/>
        <v>4.3004103552946748E-4</v>
      </c>
      <c r="AZ442" s="13">
        <f t="shared" si="711"/>
        <v>3.4865196223451217E-5</v>
      </c>
      <c r="BA442" s="13">
        <f t="shared" si="712"/>
        <v>1.8844432775322311E-6</v>
      </c>
      <c r="BB442" s="13">
        <f t="shared" si="713"/>
        <v>7.6389785177399376E-8</v>
      </c>
      <c r="BC442" s="13">
        <f t="shared" si="714"/>
        <v>2.4772936809606529E-9</v>
      </c>
      <c r="BD442" s="13">
        <f t="shared" si="715"/>
        <v>4.9874070009880856E-9</v>
      </c>
      <c r="BE442" s="13">
        <f t="shared" si="716"/>
        <v>7.279041029946055E-9</v>
      </c>
      <c r="BF442" s="13">
        <f t="shared" si="717"/>
        <v>5.3118221858714427E-9</v>
      </c>
      <c r="BG442" s="13">
        <f t="shared" si="718"/>
        <v>2.5841732739461496E-9</v>
      </c>
      <c r="BH442" s="13">
        <f t="shared" si="719"/>
        <v>9.4288992686066257E-10</v>
      </c>
      <c r="BI442" s="13">
        <f t="shared" si="720"/>
        <v>2.7522656414372661E-10</v>
      </c>
      <c r="BJ442" s="14">
        <f t="shared" si="721"/>
        <v>0.71309234899921192</v>
      </c>
      <c r="BK442" s="14">
        <f t="shared" si="722"/>
        <v>0.24760297622305402</v>
      </c>
      <c r="BL442" s="14">
        <f t="shared" si="723"/>
        <v>3.8802912815685223E-2</v>
      </c>
      <c r="BM442" s="14">
        <f t="shared" si="724"/>
        <v>0.22145527597447207</v>
      </c>
      <c r="BN442" s="14">
        <f t="shared" si="725"/>
        <v>0.77775330568076417</v>
      </c>
    </row>
    <row r="443" spans="1:66" x14ac:dyDescent="0.25">
      <c r="A443" t="s">
        <v>350</v>
      </c>
      <c r="B443" t="s">
        <v>276</v>
      </c>
      <c r="C443" t="s">
        <v>280</v>
      </c>
      <c r="D443" t="s">
        <v>360</v>
      </c>
      <c r="E443" s="10">
        <f>VLOOKUP(A443,home!$A$2:$E$405,3,FALSE)</f>
        <v>1.4911000000000001</v>
      </c>
      <c r="F443" s="10">
        <f>VLOOKUP(B443,home!$B$2:$E$405,3,FALSE)</f>
        <v>1.006</v>
      </c>
      <c r="G443" s="10">
        <f>VLOOKUP(C443,away!$B$2:$E$405,4,FALSE)</f>
        <v>1.3445</v>
      </c>
      <c r="H443" s="10">
        <f>VLOOKUP(A443,away!$A$2:$E$405,3,FALSE)</f>
        <v>1.4911000000000001</v>
      </c>
      <c r="I443" s="10">
        <f>VLOOKUP(C443,away!$B$2:$E$405,3,FALSE)</f>
        <v>1.4371</v>
      </c>
      <c r="J443" s="10">
        <f>VLOOKUP(B443,home!$B$2:$E$405,4,FALSE)</f>
        <v>1.2548999999999999</v>
      </c>
      <c r="K443" s="12">
        <f t="shared" si="670"/>
        <v>2.0168126537000002</v>
      </c>
      <c r="L443" s="12">
        <f t="shared" si="671"/>
        <v>2.6890747755689999</v>
      </c>
      <c r="M443" s="13">
        <f t="shared" si="672"/>
        <v>9.0418866216326575E-3</v>
      </c>
      <c r="N443" s="13">
        <f t="shared" si="673"/>
        <v>1.823579135182949E-2</v>
      </c>
      <c r="O443" s="13">
        <f t="shared" si="674"/>
        <v>2.4314309237787185E-2</v>
      </c>
      <c r="P443" s="13">
        <f t="shared" si="675"/>
        <v>4.9037406536743995E-2</v>
      </c>
      <c r="Q443" s="13">
        <f t="shared" si="676"/>
        <v>1.838908737430138E-2</v>
      </c>
      <c r="R443" s="13">
        <f t="shared" si="677"/>
        <v>3.2691497828358923E-2</v>
      </c>
      <c r="S443" s="13">
        <f t="shared" si="678"/>
        <v>6.6486877696982846E-2</v>
      </c>
      <c r="T443" s="13">
        <f t="shared" si="679"/>
        <v>4.9449631003968215E-2</v>
      </c>
      <c r="U443" s="13">
        <f t="shared" si="680"/>
        <v>6.5932626488640345E-2</v>
      </c>
      <c r="V443" s="13">
        <f t="shared" si="681"/>
        <v>4.0064697254975433E-2</v>
      </c>
      <c r="W443" s="13">
        <f t="shared" si="682"/>
        <v>1.2362448035495311E-2</v>
      </c>
      <c r="X443" s="13">
        <f t="shared" si="683"/>
        <v>3.3243547176532981E-2</v>
      </c>
      <c r="Y443" s="13">
        <f t="shared" si="684"/>
        <v>4.4697192081426446E-2</v>
      </c>
      <c r="Z443" s="13">
        <f t="shared" si="685"/>
        <v>2.9303294061936238E-2</v>
      </c>
      <c r="AA443" s="13">
        <f t="shared" si="686"/>
        <v>5.9099254259205078E-2</v>
      </c>
      <c r="AB443" s="13">
        <f t="shared" si="687"/>
        <v>5.9596061907099235E-2</v>
      </c>
      <c r="AC443" s="13">
        <f t="shared" si="688"/>
        <v>1.3580329866967028E-2</v>
      </c>
      <c r="AD443" s="13">
        <f t="shared" si="689"/>
        <v>6.2331854071739114E-3</v>
      </c>
      <c r="AE443" s="13">
        <f t="shared" si="690"/>
        <v>1.6761501649876151E-2</v>
      </c>
      <c r="AF443" s="13">
        <f t="shared" si="691"/>
        <v>2.2536465643670071E-2</v>
      </c>
      <c r="AG443" s="13">
        <f t="shared" si="692"/>
        <v>2.0200747097623525E-2</v>
      </c>
      <c r="AH443" s="13">
        <f t="shared" si="693"/>
        <v>1.9699687225758402E-2</v>
      </c>
      <c r="AI443" s="13">
        <f t="shared" si="694"/>
        <v>3.9730578470841792E-2</v>
      </c>
      <c r="AJ443" s="13">
        <f t="shared" si="695"/>
        <v>4.0064566699407285E-2</v>
      </c>
      <c r="AK443" s="13">
        <f t="shared" si="696"/>
        <v>2.6934241694790754E-2</v>
      </c>
      <c r="AL443" s="13">
        <f t="shared" si="697"/>
        <v>2.9460407300232298E-3</v>
      </c>
      <c r="AM443" s="13">
        <f t="shared" si="698"/>
        <v>2.5142334404093065E-3</v>
      </c>
      <c r="AN443" s="13">
        <f t="shared" si="699"/>
        <v>6.7609617244967311E-3</v>
      </c>
      <c r="AO443" s="13">
        <f t="shared" si="700"/>
        <v>9.090365815965824E-3</v>
      </c>
      <c r="AP443" s="13">
        <f t="shared" si="701"/>
        <v>8.1482244721361348E-3</v>
      </c>
      <c r="AQ443" s="13">
        <f t="shared" si="702"/>
        <v>5.477796223423829E-3</v>
      </c>
      <c r="AR443" s="13">
        <f t="shared" si="703"/>
        <v>1.0594786401077154E-2</v>
      </c>
      <c r="AS443" s="13">
        <f t="shared" si="704"/>
        <v>2.1367699276941089E-2</v>
      </c>
      <c r="AT443" s="13">
        <f t="shared" si="705"/>
        <v>2.1547323141095573E-2</v>
      </c>
      <c r="AU443" s="13">
        <f t="shared" si="706"/>
        <v>1.4485637988108129E-2</v>
      </c>
      <c r="AV443" s="13">
        <f t="shared" si="707"/>
        <v>7.30370449783347E-3</v>
      </c>
      <c r="AW443" s="13">
        <f t="shared" si="708"/>
        <v>4.4381776539103353E-4</v>
      </c>
      <c r="AX443" s="13">
        <f t="shared" si="709"/>
        <v>8.4512296949552934E-4</v>
      </c>
      <c r="AY443" s="13">
        <f t="shared" si="710"/>
        <v>2.2725988595243972E-3</v>
      </c>
      <c r="AZ443" s="13">
        <f t="shared" si="711"/>
        <v>3.0555941340669672E-3</v>
      </c>
      <c r="BA443" s="13">
        <f t="shared" si="712"/>
        <v>2.7389070367653608E-3</v>
      </c>
      <c r="BB443" s="13">
        <f t="shared" si="713"/>
        <v>1.8412814562985423E-3</v>
      </c>
      <c r="BC443" s="13">
        <f t="shared" si="714"/>
        <v>9.9026870377107276E-4</v>
      </c>
      <c r="BD443" s="13">
        <f t="shared" si="715"/>
        <v>4.7483621439463391E-3</v>
      </c>
      <c r="BE443" s="13">
        <f t="shared" si="716"/>
        <v>9.576556856261036E-3</v>
      </c>
      <c r="BF443" s="13">
        <f t="shared" si="717"/>
        <v>9.6570605232923802E-3</v>
      </c>
      <c r="BG443" s="13">
        <f t="shared" si="718"/>
        <v>6.4921606203076059E-3</v>
      </c>
      <c r="BH443" s="13">
        <f t="shared" si="719"/>
        <v>3.2733679222223043E-3</v>
      </c>
      <c r="BI443" s="13">
        <f t="shared" si="720"/>
        <v>1.3203539691507243E-3</v>
      </c>
      <c r="BJ443" s="14">
        <f t="shared" si="721"/>
        <v>0.28584495165825119</v>
      </c>
      <c r="BK443" s="14">
        <f t="shared" si="722"/>
        <v>0.18342983756684958</v>
      </c>
      <c r="BL443" s="14">
        <f t="shared" si="723"/>
        <v>0.47842983715212484</v>
      </c>
      <c r="BM443" s="14">
        <f t="shared" si="724"/>
        <v>0.82346916039437479</v>
      </c>
      <c r="BN443" s="14">
        <f t="shared" si="725"/>
        <v>0.15170997895065363</v>
      </c>
    </row>
    <row r="444" spans="1:66" x14ac:dyDescent="0.25">
      <c r="A444" t="s">
        <v>350</v>
      </c>
      <c r="B444" t="s">
        <v>285</v>
      </c>
      <c r="C444" t="s">
        <v>277</v>
      </c>
      <c r="D444" t="s">
        <v>360</v>
      </c>
      <c r="E444" s="10">
        <f>VLOOKUP(A444,home!$A$2:$E$405,3,FALSE)</f>
        <v>1.4911000000000001</v>
      </c>
      <c r="F444" s="10">
        <f>VLOOKUP(B444,home!$B$2:$E$405,3,FALSE)</f>
        <v>0.33529999999999999</v>
      </c>
      <c r="G444" s="10">
        <f>VLOOKUP(C444,away!$B$2:$E$405,4,FALSE)</f>
        <v>0.82350000000000001</v>
      </c>
      <c r="H444" s="10">
        <f>VLOOKUP(A444,away!$A$2:$E$405,3,FALSE)</f>
        <v>1.4911000000000001</v>
      </c>
      <c r="I444" s="10">
        <f>VLOOKUP(C444,away!$B$2:$E$405,3,FALSE)</f>
        <v>1.4251</v>
      </c>
      <c r="J444" s="10">
        <f>VLOOKUP(B444,home!$B$2:$E$405,4,FALSE)</f>
        <v>0.62749999999999995</v>
      </c>
      <c r="K444" s="12">
        <f t="shared" si="670"/>
        <v>0.41172186100500002</v>
      </c>
      <c r="L444" s="12">
        <f t="shared" si="671"/>
        <v>1.333416547775</v>
      </c>
      <c r="M444" s="13">
        <f t="shared" si="672"/>
        <v>0.17462081823971387</v>
      </c>
      <c r="N444" s="13">
        <f t="shared" si="673"/>
        <v>7.1895208255870827E-2</v>
      </c>
      <c r="O444" s="13">
        <f t="shared" si="674"/>
        <v>0.23284228862684503</v>
      </c>
      <c r="P444" s="13">
        <f t="shared" si="675"/>
        <v>9.5866260394107977E-2</v>
      </c>
      <c r="Q444" s="13">
        <f t="shared" si="676"/>
        <v>1.480041447022459E-2</v>
      </c>
      <c r="R444" s="13">
        <f t="shared" si="677"/>
        <v>0.15523788033841893</v>
      </c>
      <c r="S444" s="13">
        <f t="shared" si="678"/>
        <v>1.3157566169078866E-2</v>
      </c>
      <c r="T444" s="13">
        <f t="shared" si="679"/>
        <v>1.9735117568526032E-2</v>
      </c>
      <c r="U444" s="13">
        <f t="shared" si="680"/>
        <v>6.3914828991405326E-2</v>
      </c>
      <c r="V444" s="13">
        <f t="shared" si="681"/>
        <v>8.0260677407130801E-4</v>
      </c>
      <c r="W444" s="13">
        <f t="shared" si="682"/>
        <v>2.0312180631087331E-3</v>
      </c>
      <c r="X444" s="13">
        <f t="shared" si="683"/>
        <v>2.7084597774886697E-3</v>
      </c>
      <c r="Y444" s="13">
        <f t="shared" si="684"/>
        <v>1.8057525431431931E-3</v>
      </c>
      <c r="Z444" s="13">
        <f t="shared" si="685"/>
        <v>6.8998919494921068E-2</v>
      </c>
      <c r="AA444" s="13">
        <f t="shared" si="686"/>
        <v>2.8408363541783072E-2</v>
      </c>
      <c r="AB444" s="13">
        <f t="shared" si="687"/>
        <v>5.8481721527647596E-3</v>
      </c>
      <c r="AC444" s="13">
        <f t="shared" si="688"/>
        <v>2.7539281531845422E-5</v>
      </c>
      <c r="AD444" s="13">
        <f t="shared" si="689"/>
        <v>2.0907422026252478E-4</v>
      </c>
      <c r="AE444" s="13">
        <f t="shared" si="690"/>
        <v>2.7878302501120578E-4</v>
      </c>
      <c r="AF444" s="13">
        <f t="shared" si="691"/>
        <v>1.8586694939435675E-4</v>
      </c>
      <c r="AG444" s="13">
        <f t="shared" si="692"/>
        <v>8.2612688668964629E-5</v>
      </c>
      <c r="AH444" s="13">
        <f t="shared" si="693"/>
        <v>2.3001075258280698E-2</v>
      </c>
      <c r="AI444" s="13">
        <f t="shared" si="694"/>
        <v>9.4700455104553879E-3</v>
      </c>
      <c r="AJ444" s="13">
        <f t="shared" si="695"/>
        <v>1.949512380683369E-3</v>
      </c>
      <c r="AK444" s="13">
        <f t="shared" si="696"/>
        <v>2.6755228847574823E-4</v>
      </c>
      <c r="AL444" s="13">
        <f t="shared" si="697"/>
        <v>6.0475903412027557E-7</v>
      </c>
      <c r="AM444" s="13">
        <f t="shared" si="698"/>
        <v>1.7216085410931195E-5</v>
      </c>
      <c r="AN444" s="13">
        <f t="shared" si="699"/>
        <v>2.2956213174843421E-5</v>
      </c>
      <c r="AO444" s="13">
        <f t="shared" si="700"/>
        <v>1.5305097260793342E-5</v>
      </c>
      <c r="AP444" s="13">
        <f t="shared" si="701"/>
        <v>6.8026899842825585E-6</v>
      </c>
      <c r="AQ444" s="13">
        <f t="shared" si="702"/>
        <v>2.2677048486064046E-6</v>
      </c>
      <c r="AR444" s="13">
        <f t="shared" si="703"/>
        <v>6.1340028732019165E-3</v>
      </c>
      <c r="AS444" s="13">
        <f t="shared" si="704"/>
        <v>2.5255030783647098E-3</v>
      </c>
      <c r="AT444" s="13">
        <f t="shared" si="705"/>
        <v>5.1990241369908739E-4</v>
      </c>
      <c r="AU444" s="13">
        <f t="shared" si="706"/>
        <v>7.1351729769726557E-5</v>
      </c>
      <c r="AV444" s="13">
        <f t="shared" si="707"/>
        <v>7.3442667416794192E-6</v>
      </c>
      <c r="AW444" s="13">
        <f t="shared" si="708"/>
        <v>9.2225205487933977E-9</v>
      </c>
      <c r="AX444" s="13">
        <f t="shared" si="709"/>
        <v>1.18137312076827E-6</v>
      </c>
      <c r="AY444" s="13">
        <f t="shared" si="710"/>
        <v>1.5752624683290052E-6</v>
      </c>
      <c r="AZ444" s="13">
        <f t="shared" si="711"/>
        <v>1.0502405211793936E-6</v>
      </c>
      <c r="BA444" s="13">
        <f t="shared" si="712"/>
        <v>4.6680269669481473E-7</v>
      </c>
      <c r="BB444" s="13">
        <f t="shared" si="713"/>
        <v>1.5561061007971508E-7</v>
      </c>
      <c r="BC444" s="13">
        <f t="shared" si="714"/>
        <v>4.1498752497931012E-8</v>
      </c>
      <c r="BD444" s="13">
        <f t="shared" si="715"/>
        <v>1.3631968225378064E-3</v>
      </c>
      <c r="BE444" s="13">
        <f t="shared" si="716"/>
        <v>5.6125793269136827E-4</v>
      </c>
      <c r="BF444" s="13">
        <f t="shared" si="717"/>
        <v>1.155410802757546E-4</v>
      </c>
      <c r="BG444" s="13">
        <f t="shared" si="718"/>
        <v>1.5856929531220596E-5</v>
      </c>
      <c r="BH444" s="13">
        <f t="shared" si="719"/>
        <v>1.6321611341048214E-6</v>
      </c>
      <c r="BI444" s="13">
        <f t="shared" si="720"/>
        <v>1.3439928391873368E-7</v>
      </c>
      <c r="BJ444" s="14">
        <f t="shared" si="721"/>
        <v>0.11380152614054809</v>
      </c>
      <c r="BK444" s="14">
        <f t="shared" si="722"/>
        <v>0.28447697088000629</v>
      </c>
      <c r="BL444" s="14">
        <f t="shared" si="723"/>
        <v>0.53225544277634362</v>
      </c>
      <c r="BM444" s="14">
        <f t="shared" si="724"/>
        <v>0.25426842292669005</v>
      </c>
      <c r="BN444" s="14">
        <f t="shared" si="725"/>
        <v>0.74526287032518124</v>
      </c>
    </row>
    <row r="445" spans="1:66" x14ac:dyDescent="0.25">
      <c r="A445" t="s">
        <v>350</v>
      </c>
      <c r="B445" t="s">
        <v>282</v>
      </c>
      <c r="C445" t="s">
        <v>278</v>
      </c>
      <c r="D445" t="s">
        <v>360</v>
      </c>
      <c r="E445" s="10">
        <f>VLOOKUP(A445,home!$A$2:$E$405,3,FALSE)</f>
        <v>1.4911000000000001</v>
      </c>
      <c r="F445" s="10">
        <f>VLOOKUP(B445,home!$B$2:$E$405,3,FALSE)</f>
        <v>1.5328999999999999</v>
      </c>
      <c r="G445" s="10">
        <f>VLOOKUP(C445,away!$B$2:$E$405,4,FALSE)</f>
        <v>0.94120000000000004</v>
      </c>
      <c r="H445" s="10">
        <f>VLOOKUP(A445,away!$A$2:$E$405,3,FALSE)</f>
        <v>1.4911000000000001</v>
      </c>
      <c r="I445" s="10">
        <f>VLOOKUP(C445,away!$B$2:$E$405,3,FALSE)</f>
        <v>1.1736</v>
      </c>
      <c r="J445" s="10">
        <f>VLOOKUP(B445,home!$B$2:$E$405,4,FALSE)</f>
        <v>1.0755999999999999</v>
      </c>
      <c r="K445" s="12">
        <f t="shared" si="670"/>
        <v>2.1513076072280004</v>
      </c>
      <c r="L445" s="12">
        <f t="shared" si="671"/>
        <v>1.8822515549759999</v>
      </c>
      <c r="M445" s="13">
        <f t="shared" si="672"/>
        <v>1.7711180676210362E-2</v>
      </c>
      <c r="N445" s="13">
        <f t="shared" si="673"/>
        <v>3.810219772172091E-2</v>
      </c>
      <c r="O445" s="13">
        <f t="shared" si="674"/>
        <v>3.3336897368257831E-2</v>
      </c>
      <c r="P445" s="13">
        <f t="shared" si="675"/>
        <v>7.1717920909712171E-2</v>
      </c>
      <c r="Q445" s="13">
        <f t="shared" si="676"/>
        <v>4.0984773905421802E-2</v>
      </c>
      <c r="R445" s="13">
        <f t="shared" si="677"/>
        <v>3.1374213454739314E-2</v>
      </c>
      <c r="S445" s="13">
        <f t="shared" si="678"/>
        <v>7.2601881738471902E-2</v>
      </c>
      <c r="T445" s="13">
        <f t="shared" si="679"/>
        <v>7.7143654413819956E-2</v>
      </c>
      <c r="U445" s="13">
        <f t="shared" si="680"/>
        <v>6.7495584075975779E-2</v>
      </c>
      <c r="V445" s="13">
        <f t="shared" si="681"/>
        <v>3.2665216820480264E-2</v>
      </c>
      <c r="W445" s="13">
        <f t="shared" si="682"/>
        <v>2.9390285294417846E-2</v>
      </c>
      <c r="X445" s="13">
        <f t="shared" si="683"/>
        <v>5.5319910196606245E-2</v>
      </c>
      <c r="Y445" s="13">
        <f t="shared" si="684"/>
        <v>5.2062993494347405E-2</v>
      </c>
      <c r="Z445" s="13">
        <f t="shared" si="685"/>
        <v>1.968472068711068E-2</v>
      </c>
      <c r="AA445" s="13">
        <f t="shared" si="686"/>
        <v>4.2347889360339598E-2</v>
      </c>
      <c r="AB445" s="13">
        <f t="shared" si="687"/>
        <v>4.5551668265474146E-2</v>
      </c>
      <c r="AC445" s="13">
        <f t="shared" si="688"/>
        <v>8.2669581691711107E-3</v>
      </c>
      <c r="AD445" s="13">
        <f t="shared" si="689"/>
        <v>1.5806886083120589E-2</v>
      </c>
      <c r="AE445" s="13">
        <f t="shared" si="690"/>
        <v>2.9752535909282219E-2</v>
      </c>
      <c r="AF445" s="13">
        <f t="shared" si="691"/>
        <v>2.8000878489862872E-2</v>
      </c>
      <c r="AG445" s="13">
        <f t="shared" si="692"/>
        <v>1.7568232359412812E-2</v>
      </c>
      <c r="AH445" s="13">
        <f t="shared" si="693"/>
        <v>9.2628990306455761E-3</v>
      </c>
      <c r="AI445" s="13">
        <f t="shared" si="694"/>
        <v>1.9927345149612696E-2</v>
      </c>
      <c r="AJ445" s="13">
        <f t="shared" si="695"/>
        <v>2.1434924606109903E-2</v>
      </c>
      <c r="AK445" s="13">
        <f t="shared" si="696"/>
        <v>1.5371038788494289E-2</v>
      </c>
      <c r="AL445" s="13">
        <f t="shared" si="697"/>
        <v>1.3390164393430421E-3</v>
      </c>
      <c r="AM445" s="13">
        <f t="shared" si="698"/>
        <v>6.8010948554407431E-3</v>
      </c>
      <c r="AN445" s="13">
        <f t="shared" si="699"/>
        <v>1.280137136719261E-2</v>
      </c>
      <c r="AO445" s="13">
        <f t="shared" si="700"/>
        <v>1.204770058086177E-2</v>
      </c>
      <c r="AP445" s="13">
        <f t="shared" si="701"/>
        <v>7.5589343840707776E-3</v>
      </c>
      <c r="AQ445" s="13">
        <f t="shared" si="702"/>
        <v>3.5569539995946925E-3</v>
      </c>
      <c r="AR445" s="13">
        <f t="shared" si="703"/>
        <v>3.4870212208036626E-3</v>
      </c>
      <c r="AS445" s="13">
        <f t="shared" si="704"/>
        <v>7.5016552788803887E-3</v>
      </c>
      <c r="AT445" s="13">
        <f t="shared" si="705"/>
        <v>8.0691840341287346E-3</v>
      </c>
      <c r="AU445" s="13">
        <f t="shared" si="706"/>
        <v>5.7864323322479559E-3</v>
      </c>
      <c r="AV445" s="13">
        <f t="shared" si="707"/>
        <v>3.1120989737687729E-3</v>
      </c>
      <c r="AW445" s="13">
        <f t="shared" si="708"/>
        <v>1.5061339069311755E-4</v>
      </c>
      <c r="AX445" s="13">
        <f t="shared" si="709"/>
        <v>2.4385411833314809E-3</v>
      </c>
      <c r="AY445" s="13">
        <f t="shared" si="710"/>
        <v>4.5899479341986937E-3</v>
      </c>
      <c r="AZ445" s="13">
        <f t="shared" si="711"/>
        <v>4.3197183182021861E-3</v>
      </c>
      <c r="BA445" s="13">
        <f t="shared" si="712"/>
        <v>2.7102655071647927E-3</v>
      </c>
      <c r="BB445" s="13">
        <f t="shared" si="713"/>
        <v>1.2753503663146869E-3</v>
      </c>
      <c r="BC445" s="13">
        <f t="shared" si="714"/>
        <v>4.8010604202700601E-4</v>
      </c>
      <c r="BD445" s="13">
        <f t="shared" si="715"/>
        <v>1.0939085191820012E-3</v>
      </c>
      <c r="BE445" s="13">
        <f t="shared" si="716"/>
        <v>2.3533337189277559E-3</v>
      </c>
      <c r="BF445" s="13">
        <f t="shared" si="717"/>
        <v>2.531372365937722E-3</v>
      </c>
      <c r="BG445" s="13">
        <f t="shared" si="718"/>
        <v>1.8152535425228536E-3</v>
      </c>
      <c r="BH445" s="13">
        <f t="shared" si="719"/>
        <v>9.7629218876924819E-4</v>
      </c>
      <c r="BI445" s="13">
        <f t="shared" si="720"/>
        <v>4.2006096251531147E-4</v>
      </c>
      <c r="BJ445" s="14">
        <f t="shared" si="721"/>
        <v>0.44271233240641211</v>
      </c>
      <c r="BK445" s="14">
        <f t="shared" si="722"/>
        <v>0.20889212268758753</v>
      </c>
      <c r="BL445" s="14">
        <f t="shared" si="723"/>
        <v>0.32324907323733365</v>
      </c>
      <c r="BM445" s="14">
        <f t="shared" si="724"/>
        <v>0.75687173043887601</v>
      </c>
      <c r="BN445" s="14">
        <f t="shared" si="725"/>
        <v>0.23322718403606238</v>
      </c>
    </row>
    <row r="446" spans="1:66" x14ac:dyDescent="0.25">
      <c r="A446" t="s">
        <v>350</v>
      </c>
      <c r="B446" t="s">
        <v>288</v>
      </c>
      <c r="C446" t="s">
        <v>286</v>
      </c>
      <c r="D446" t="s">
        <v>360</v>
      </c>
      <c r="E446" s="10">
        <f>VLOOKUP(A446,home!$A$2:$E$405,3,FALSE)</f>
        <v>1.4911000000000001</v>
      </c>
      <c r="F446" s="10">
        <f>VLOOKUP(B446,home!$B$2:$E$405,3,FALSE)</f>
        <v>1.2455000000000001</v>
      </c>
      <c r="G446" s="10">
        <f>VLOOKUP(C446,away!$B$2:$E$405,4,FALSE)</f>
        <v>1.0755999999999999</v>
      </c>
      <c r="H446" s="10">
        <f>VLOOKUP(A446,away!$A$2:$E$405,3,FALSE)</f>
        <v>1.4911000000000001</v>
      </c>
      <c r="I446" s="10">
        <f>VLOOKUP(C446,away!$B$2:$E$405,3,FALSE)</f>
        <v>0.95809999999999995</v>
      </c>
      <c r="J446" s="10">
        <f>VLOOKUP(B446,home!$B$2:$E$405,4,FALSE)</f>
        <v>1.2101</v>
      </c>
      <c r="K446" s="12">
        <f t="shared" si="670"/>
        <v>1.99756672778</v>
      </c>
      <c r="L446" s="12">
        <f t="shared" si="671"/>
        <v>1.728776583391</v>
      </c>
      <c r="M446" s="13">
        <f t="shared" si="672"/>
        <v>2.4080730775770547E-2</v>
      </c>
      <c r="N446" s="13">
        <f t="shared" si="673"/>
        <v>4.8102866578307119E-2</v>
      </c>
      <c r="O446" s="13">
        <f t="shared" si="674"/>
        <v>4.1630203476095112E-2</v>
      </c>
      <c r="P446" s="13">
        <f t="shared" si="675"/>
        <v>8.3159109334558903E-2</v>
      </c>
      <c r="Q446" s="13">
        <f t="shared" si="676"/>
        <v>4.8044342893833442E-2</v>
      </c>
      <c r="R446" s="13">
        <f t="shared" si="677"/>
        <v>3.5984660465637933E-2</v>
      </c>
      <c r="S446" s="13">
        <f t="shared" si="678"/>
        <v>7.1794306511196809E-2</v>
      </c>
      <c r="T446" s="13">
        <f t="shared" si="679"/>
        <v>8.3057934959267055E-2</v>
      </c>
      <c r="U446" s="13">
        <f t="shared" si="680"/>
        <v>7.1881760456618704E-2</v>
      </c>
      <c r="V446" s="13">
        <f t="shared" si="681"/>
        <v>2.7547847005681733E-2</v>
      </c>
      <c r="W446" s="13">
        <f t="shared" si="682"/>
        <v>3.1990593607591711E-2</v>
      </c>
      <c r="X446" s="13">
        <f t="shared" si="683"/>
        <v>5.5304589117582369E-2</v>
      </c>
      <c r="Y446" s="13">
        <f t="shared" si="684"/>
        <v>4.7804639310268578E-2</v>
      </c>
      <c r="Z446" s="13">
        <f t="shared" si="685"/>
        <v>2.0736479458090241E-2</v>
      </c>
      <c r="AA446" s="13">
        <f t="shared" si="686"/>
        <v>4.1422501416774518E-2</v>
      </c>
      <c r="AB446" s="13">
        <f t="shared" si="687"/>
        <v>4.1372105305784349E-2</v>
      </c>
      <c r="AC446" s="13">
        <f t="shared" si="688"/>
        <v>5.9457664574443471E-3</v>
      </c>
      <c r="AD446" s="13">
        <f t="shared" si="689"/>
        <v>1.5975836348114197E-2</v>
      </c>
      <c r="AE446" s="13">
        <f t="shared" si="690"/>
        <v>2.7618651778706614E-2</v>
      </c>
      <c r="AF446" s="13">
        <f t="shared" si="691"/>
        <v>2.3873239229929101E-2</v>
      </c>
      <c r="AG446" s="13">
        <f t="shared" si="692"/>
        <v>1.3757165650130937E-2</v>
      </c>
      <c r="AH446" s="13">
        <f t="shared" si="693"/>
        <v>8.9621850272787254E-3</v>
      </c>
      <c r="AI446" s="13">
        <f t="shared" si="694"/>
        <v>1.7902562618700074E-2</v>
      </c>
      <c r="AJ446" s="13">
        <f t="shared" si="695"/>
        <v>1.7880781714556631E-2</v>
      </c>
      <c r="AK446" s="13">
        <f t="shared" si="696"/>
        <v>1.1906018206565113E-2</v>
      </c>
      <c r="AL446" s="13">
        <f t="shared" si="697"/>
        <v>8.2131169110509809E-4</v>
      </c>
      <c r="AM446" s="13">
        <f t="shared" si="698"/>
        <v>6.382559827490252E-3</v>
      </c>
      <c r="AN446" s="13">
        <f t="shared" si="699"/>
        <v>1.1034019971857248E-2</v>
      </c>
      <c r="AO446" s="13">
        <f t="shared" si="700"/>
        <v>9.537677674007719E-3</v>
      </c>
      <c r="AP446" s="13">
        <f t="shared" si="701"/>
        <v>5.496171274251894E-3</v>
      </c>
      <c r="AQ446" s="13">
        <f t="shared" si="702"/>
        <v>2.375413049308237E-3</v>
      </c>
      <c r="AR446" s="13">
        <f t="shared" si="703"/>
        <v>3.0987231222353779E-3</v>
      </c>
      <c r="AS446" s="13">
        <f t="shared" si="704"/>
        <v>6.1899062075799491E-3</v>
      </c>
      <c r="AT446" s="13">
        <f t="shared" si="705"/>
        <v>6.1823753441702951E-3</v>
      </c>
      <c r="AU446" s="13">
        <f t="shared" si="706"/>
        <v>4.1165690953873348E-3</v>
      </c>
      <c r="AV446" s="13">
        <f t="shared" si="707"/>
        <v>2.0557803643882892E-3</v>
      </c>
      <c r="AW446" s="13">
        <f t="shared" si="708"/>
        <v>7.8785386717999636E-5</v>
      </c>
      <c r="AX446" s="13">
        <f t="shared" si="709"/>
        <v>2.1249315249099615E-3</v>
      </c>
      <c r="AY446" s="13">
        <f t="shared" si="710"/>
        <v>3.6735318615736708E-3</v>
      </c>
      <c r="AZ446" s="13">
        <f t="shared" si="711"/>
        <v>3.1753579303146558E-3</v>
      </c>
      <c r="BA446" s="13">
        <f t="shared" si="712"/>
        <v>1.8298281446042959E-3</v>
      </c>
      <c r="BB446" s="13">
        <f t="shared" si="713"/>
        <v>7.9084101200542674E-4</v>
      </c>
      <c r="BC446" s="13">
        <f t="shared" si="714"/>
        <v>2.734374845480445E-4</v>
      </c>
      <c r="BD446" s="13">
        <f t="shared" si="715"/>
        <v>8.9283332868879503E-4</v>
      </c>
      <c r="BE446" s="13">
        <f t="shared" si="716"/>
        <v>1.7834941508418018E-3</v>
      </c>
      <c r="BF446" s="13">
        <f t="shared" si="717"/>
        <v>1.781324287455914E-3</v>
      </c>
      <c r="BG446" s="13">
        <f t="shared" si="718"/>
        <v>1.1861047093361164E-3</v>
      </c>
      <c r="BH446" s="13">
        <f t="shared" si="719"/>
        <v>5.9233082575824874E-4</v>
      </c>
      <c r="BI446" s="13">
        <f t="shared" si="720"/>
        <v>2.3664406987462604E-4</v>
      </c>
      <c r="BJ446" s="14">
        <f t="shared" si="721"/>
        <v>0.44222362922860248</v>
      </c>
      <c r="BK446" s="14">
        <f t="shared" si="722"/>
        <v>0.21702260363733111</v>
      </c>
      <c r="BL446" s="14">
        <f t="shared" si="723"/>
        <v>0.31705886419372792</v>
      </c>
      <c r="BM446" s="14">
        <f t="shared" si="724"/>
        <v>0.71244491651869324</v>
      </c>
      <c r="BN446" s="14">
        <f t="shared" si="725"/>
        <v>0.28100191352420306</v>
      </c>
    </row>
    <row r="447" spans="1:66" x14ac:dyDescent="0.25">
      <c r="A447" t="s">
        <v>291</v>
      </c>
      <c r="B447" t="s">
        <v>295</v>
      </c>
      <c r="C447" t="s">
        <v>309</v>
      </c>
      <c r="D447" t="s">
        <v>360</v>
      </c>
      <c r="E447" s="10">
        <f>VLOOKUP(A447,home!$A$2:$E$405,3,FALSE)</f>
        <v>1.5840000000000001</v>
      </c>
      <c r="F447" s="10">
        <f>VLOOKUP(B447,home!$B$2:$E$405,3,FALSE)</f>
        <v>1.1837</v>
      </c>
      <c r="G447" s="10">
        <f>VLOOKUP(C447,away!$B$2:$E$405,4,FALSE)</f>
        <v>0.80720000000000003</v>
      </c>
      <c r="H447" s="10">
        <f>VLOOKUP(A447,away!$A$2:$E$405,3,FALSE)</f>
        <v>1.5840000000000001</v>
      </c>
      <c r="I447" s="10">
        <f>VLOOKUP(C447,away!$B$2:$E$405,3,FALSE)</f>
        <v>0.94699999999999995</v>
      </c>
      <c r="J447" s="10">
        <f>VLOOKUP(B447,home!$B$2:$E$405,4,FALSE)</f>
        <v>1.2685</v>
      </c>
      <c r="K447" s="12">
        <f t="shared" si="670"/>
        <v>1.51348450176</v>
      </c>
      <c r="L447" s="12">
        <f t="shared" si="671"/>
        <v>1.9028108880000001</v>
      </c>
      <c r="M447" s="13">
        <f t="shared" si="672"/>
        <v>3.2833846512894428E-2</v>
      </c>
      <c r="N447" s="13">
        <f t="shared" si="673"/>
        <v>4.9693517830432347E-2</v>
      </c>
      <c r="O447" s="13">
        <f t="shared" si="674"/>
        <v>6.2476600639656335E-2</v>
      </c>
      <c r="P447" s="13">
        <f t="shared" si="675"/>
        <v>9.4557366790768788E-2</v>
      </c>
      <c r="Q447" s="13">
        <f t="shared" si="676"/>
        <v>3.7605184537146792E-2</v>
      </c>
      <c r="R447" s="13">
        <f t="shared" si="677"/>
        <v>5.9440577971182948E-2</v>
      </c>
      <c r="S447" s="13">
        <f t="shared" si="678"/>
        <v>6.8078344178260267E-2</v>
      </c>
      <c r="T447" s="13">
        <f t="shared" si="679"/>
        <v>7.1555554582532141E-2</v>
      </c>
      <c r="U447" s="13">
        <f t="shared" si="680"/>
        <v>8.9962393535042276E-2</v>
      </c>
      <c r="V447" s="13">
        <f t="shared" si="681"/>
        <v>2.1784123006672765E-2</v>
      </c>
      <c r="W447" s="13">
        <f t="shared" si="682"/>
        <v>1.8971621327598824E-2</v>
      </c>
      <c r="X447" s="13">
        <f t="shared" si="683"/>
        <v>3.6099407625168049E-2</v>
      </c>
      <c r="Y447" s="13">
        <f t="shared" si="684"/>
        <v>3.4345172939760006E-2</v>
      </c>
      <c r="Z447" s="13">
        <f t="shared" si="685"/>
        <v>3.7701392984193283E-2</v>
      </c>
      <c r="AA447" s="13">
        <f t="shared" si="686"/>
        <v>5.7060473976339739E-2</v>
      </c>
      <c r="AB447" s="13">
        <f t="shared" si="687"/>
        <v>4.3180071513135E-2</v>
      </c>
      <c r="AC447" s="13">
        <f t="shared" si="688"/>
        <v>3.9209716651463647E-3</v>
      </c>
      <c r="AD447" s="13">
        <f t="shared" si="689"/>
        <v>7.178313713145072E-3</v>
      </c>
      <c r="AE447" s="13">
        <f t="shared" si="690"/>
        <v>1.3658973490852148E-2</v>
      </c>
      <c r="AF447" s="13">
        <f t="shared" si="691"/>
        <v>1.2995221738648425E-2</v>
      </c>
      <c r="AG447" s="13">
        <f t="shared" si="692"/>
        <v>8.24248313875817E-3</v>
      </c>
      <c r="AH447" s="13">
        <f t="shared" si="693"/>
        <v>1.7934655265772443E-2</v>
      </c>
      <c r="AI447" s="13">
        <f t="shared" si="694"/>
        <v>2.7143822789154972E-2</v>
      </c>
      <c r="AJ447" s="13">
        <f t="shared" si="695"/>
        <v>2.0540877554952978E-2</v>
      </c>
      <c r="AK447" s="13">
        <f t="shared" si="696"/>
        <v>1.0362766610657057E-2</v>
      </c>
      <c r="AL447" s="13">
        <f t="shared" si="697"/>
        <v>4.5167629783717677E-4</v>
      </c>
      <c r="AM447" s="13">
        <f t="shared" si="698"/>
        <v>2.1728533107232685E-3</v>
      </c>
      <c r="AN447" s="13">
        <f t="shared" si="699"/>
        <v>4.1345289376710816E-3</v>
      </c>
      <c r="AO447" s="13">
        <f t="shared" si="700"/>
        <v>3.9336133396758056E-3</v>
      </c>
      <c r="AP447" s="13">
        <f t="shared" si="701"/>
        <v>2.4949740973057213E-3</v>
      </c>
      <c r="AQ447" s="13">
        <f t="shared" si="702"/>
        <v>1.1868659694078245E-3</v>
      </c>
      <c r="AR447" s="13">
        <f t="shared" si="703"/>
        <v>6.8252514624476705E-3</v>
      </c>
      <c r="AS447" s="13">
        <f t="shared" si="704"/>
        <v>1.0329912309029327E-2</v>
      </c>
      <c r="AT447" s="13">
        <f t="shared" si="705"/>
        <v>7.8170810921278713E-3</v>
      </c>
      <c r="AU447" s="13">
        <f t="shared" si="706"/>
        <v>3.9436770273122224E-3</v>
      </c>
      <c r="AV447" s="13">
        <f t="shared" si="707"/>
        <v>1.492173515195999E-3</v>
      </c>
      <c r="AW447" s="13">
        <f t="shared" si="708"/>
        <v>3.6132532856262104E-5</v>
      </c>
      <c r="AX447" s="13">
        <f t="shared" si="709"/>
        <v>5.4809663506292996E-4</v>
      </c>
      <c r="AY447" s="13">
        <f t="shared" si="710"/>
        <v>1.0429242448739054E-3</v>
      </c>
      <c r="AZ447" s="13">
        <f t="shared" si="711"/>
        <v>9.9224380425262312E-4</v>
      </c>
      <c r="BA447" s="13">
        <f t="shared" si="712"/>
        <v>6.2935077142747722E-4</v>
      </c>
      <c r="BB447" s="13">
        <f t="shared" si="713"/>
        <v>2.9938387506085073E-4</v>
      </c>
      <c r="BC447" s="13">
        <f t="shared" si="714"/>
        <v>1.1393417943148372E-4</v>
      </c>
      <c r="BD447" s="13">
        <f t="shared" si="715"/>
        <v>2.1645271326805561E-3</v>
      </c>
      <c r="BE447" s="13">
        <f t="shared" si="716"/>
        <v>3.275978268951033E-3</v>
      </c>
      <c r="BF447" s="13">
        <f t="shared" si="717"/>
        <v>2.4790711690799712E-3</v>
      </c>
      <c r="BG447" s="13">
        <f t="shared" si="718"/>
        <v>1.2506785977208603E-3</v>
      </c>
      <c r="BH447" s="13">
        <f t="shared" si="719"/>
        <v>4.7322066858336283E-4</v>
      </c>
      <c r="BI447" s="13">
        <f t="shared" si="720"/>
        <v>1.4324242956268498E-4</v>
      </c>
      <c r="BJ447" s="14">
        <f t="shared" si="721"/>
        <v>0.30789422008893491</v>
      </c>
      <c r="BK447" s="14">
        <f t="shared" si="722"/>
        <v>0.22266925269645368</v>
      </c>
      <c r="BL447" s="14">
        <f t="shared" si="723"/>
        <v>0.42829705352858533</v>
      </c>
      <c r="BM447" s="14">
        <f t="shared" si="724"/>
        <v>0.65894803330406815</v>
      </c>
      <c r="BN447" s="14">
        <f t="shared" si="725"/>
        <v>0.33660709428208169</v>
      </c>
    </row>
    <row r="448" spans="1:66" x14ac:dyDescent="0.25">
      <c r="A448" t="s">
        <v>291</v>
      </c>
      <c r="B448" t="s">
        <v>308</v>
      </c>
      <c r="C448" t="s">
        <v>302</v>
      </c>
      <c r="D448" t="s">
        <v>360</v>
      </c>
      <c r="E448" s="10">
        <f>VLOOKUP(A448,home!$A$2:$E$405,3,FALSE)</f>
        <v>1.5840000000000001</v>
      </c>
      <c r="F448" s="10">
        <f>VLOOKUP(B448,home!$B$2:$E$405,3,FALSE)</f>
        <v>1.5431999999999999</v>
      </c>
      <c r="G448" s="10">
        <f>VLOOKUP(C448,away!$B$2:$E$405,4,FALSE)</f>
        <v>1.9475</v>
      </c>
      <c r="H448" s="10">
        <f>VLOOKUP(A448,away!$A$2:$E$405,3,FALSE)</f>
        <v>1.5840000000000001</v>
      </c>
      <c r="I448" s="10">
        <f>VLOOKUP(C448,away!$B$2:$E$405,3,FALSE)</f>
        <v>0.63129999999999997</v>
      </c>
      <c r="J448" s="10">
        <f>VLOOKUP(B448,home!$B$2:$E$405,4,FALSE)</f>
        <v>0.82</v>
      </c>
      <c r="K448" s="12">
        <f t="shared" si="670"/>
        <v>4.7605250879999996</v>
      </c>
      <c r="L448" s="12">
        <f t="shared" si="671"/>
        <v>0.81998294399999994</v>
      </c>
      <c r="M448" s="13">
        <f t="shared" si="672"/>
        <v>3.7706494215471336E-3</v>
      </c>
      <c r="N448" s="13">
        <f t="shared" si="673"/>
        <v>1.7950271169327816E-2</v>
      </c>
      <c r="O448" s="13">
        <f t="shared" si="674"/>
        <v>3.0918682134721152E-3</v>
      </c>
      <c r="P448" s="13">
        <f t="shared" si="675"/>
        <v>1.4718916199023742E-2</v>
      </c>
      <c r="Q448" s="13">
        <f t="shared" si="676"/>
        <v>4.2726358118994084E-2</v>
      </c>
      <c r="R448" s="13">
        <f t="shared" si="677"/>
        <v>1.2676396000714425E-3</v>
      </c>
      <c r="S448" s="13">
        <f t="shared" si="678"/>
        <v>1.4364004038393965E-2</v>
      </c>
      <c r="T448" s="13">
        <f t="shared" si="679"/>
        <v>3.5034884916811067E-2</v>
      </c>
      <c r="U448" s="13">
        <f t="shared" si="680"/>
        <v>6.0346301186823886E-3</v>
      </c>
      <c r="V448" s="13">
        <f t="shared" si="681"/>
        <v>6.2300665566873423E-3</v>
      </c>
      <c r="W448" s="13">
        <f t="shared" si="682"/>
        <v>6.7799966581447935E-2</v>
      </c>
      <c r="X448" s="13">
        <f t="shared" si="683"/>
        <v>5.5594816200557291E-2</v>
      </c>
      <c r="Y448" s="13">
        <f t="shared" si="684"/>
        <v>2.2793400529635927E-2</v>
      </c>
      <c r="Z448" s="13">
        <f t="shared" si="685"/>
        <v>3.4648095039918798E-4</v>
      </c>
      <c r="AA448" s="13">
        <f t="shared" si="686"/>
        <v>1.649431256889418E-3</v>
      </c>
      <c r="AB448" s="13">
        <f t="shared" si="687"/>
        <v>3.9260794396767237E-3</v>
      </c>
      <c r="AC448" s="13">
        <f t="shared" si="688"/>
        <v>1.519960776488007E-3</v>
      </c>
      <c r="AD448" s="13">
        <f t="shared" si="689"/>
        <v>8.0690860469136122E-2</v>
      </c>
      <c r="AE448" s="13">
        <f t="shared" si="690"/>
        <v>6.6165129321375443E-2</v>
      </c>
      <c r="AF448" s="13">
        <f t="shared" si="691"/>
        <v>2.7127138765541077E-2</v>
      </c>
      <c r="AG448" s="13">
        <f t="shared" si="692"/>
        <v>7.4145970357549652E-3</v>
      </c>
      <c r="AH448" s="13">
        <f t="shared" si="693"/>
        <v>7.1027117437061021E-5</v>
      </c>
      <c r="AI448" s="13">
        <f t="shared" si="694"/>
        <v>3.3812637448745126E-4</v>
      </c>
      <c r="AJ448" s="13">
        <f t="shared" si="695"/>
        <v>8.0482954433099734E-4</v>
      </c>
      <c r="AK448" s="13">
        <f t="shared" si="696"/>
        <v>1.277137079117107E-3</v>
      </c>
      <c r="AL448" s="13">
        <f t="shared" si="697"/>
        <v>2.3732967766332963E-4</v>
      </c>
      <c r="AM448" s="13">
        <f t="shared" si="698"/>
        <v>7.6826173127125974E-2</v>
      </c>
      <c r="AN448" s="13">
        <f t="shared" si="699"/>
        <v>6.2996151617034438E-2</v>
      </c>
      <c r="AO448" s="13">
        <f t="shared" si="700"/>
        <v>2.5827884931803123E-2</v>
      </c>
      <c r="AP448" s="13">
        <f t="shared" si="701"/>
        <v>7.0594750412243876E-3</v>
      </c>
      <c r="AQ448" s="13">
        <f t="shared" si="702"/>
        <v>1.4471622818494232E-3</v>
      </c>
      <c r="AR448" s="13">
        <f t="shared" si="703"/>
        <v>1.1648204971975009E-5</v>
      </c>
      <c r="AS448" s="13">
        <f t="shared" si="704"/>
        <v>5.5451571999253364E-5</v>
      </c>
      <c r="AT448" s="13">
        <f t="shared" si="705"/>
        <v>1.3198929983574198E-4</v>
      </c>
      <c r="AU448" s="13">
        <f t="shared" si="706"/>
        <v>2.0944612440520132E-4</v>
      </c>
      <c r="AV448" s="13">
        <f t="shared" si="707"/>
        <v>2.4926838245383246E-4</v>
      </c>
      <c r="AW448" s="13">
        <f t="shared" si="708"/>
        <v>2.5734114313939856E-5</v>
      </c>
      <c r="AX448" s="13">
        <f t="shared" si="709"/>
        <v>6.0955487431119088E-2</v>
      </c>
      <c r="AY448" s="13">
        <f t="shared" si="710"/>
        <v>4.9982460036724019E-2</v>
      </c>
      <c r="AZ448" s="13">
        <f t="shared" si="711"/>
        <v>2.0492382364637653E-2</v>
      </c>
      <c r="BA448" s="13">
        <f t="shared" si="712"/>
        <v>5.6011346736430873E-3</v>
      </c>
      <c r="BB448" s="13">
        <f t="shared" si="713"/>
        <v>1.1482087248585844E-3</v>
      </c>
      <c r="BC448" s="13">
        <f t="shared" si="714"/>
        <v>1.8830231410720563E-4</v>
      </c>
      <c r="BD448" s="13">
        <f t="shared" si="715"/>
        <v>1.5918882342059167E-6</v>
      </c>
      <c r="BE448" s="13">
        <f t="shared" si="716"/>
        <v>7.5782238762292862E-6</v>
      </c>
      <c r="BF448" s="13">
        <f t="shared" si="717"/>
        <v>1.8038162442635063E-5</v>
      </c>
      <c r="BG448" s="13">
        <f t="shared" si="718"/>
        <v>2.8623708283194526E-5</v>
      </c>
      <c r="BH448" s="13">
        <f t="shared" si="719"/>
        <v>3.4065970348435229E-5</v>
      </c>
      <c r="BI448" s="13">
        <f t="shared" si="720"/>
        <v>3.2434381298158E-5</v>
      </c>
      <c r="BJ448" s="14">
        <f t="shared" si="721"/>
        <v>0.73582224565270871</v>
      </c>
      <c r="BK448" s="14">
        <f t="shared" si="722"/>
        <v>9.0823386706527537E-2</v>
      </c>
      <c r="BL448" s="14">
        <f t="shared" si="723"/>
        <v>1.9240904662313568E-2</v>
      </c>
      <c r="BM448" s="14">
        <f t="shared" si="724"/>
        <v>0.71275058932710245</v>
      </c>
      <c r="BN448" s="14">
        <f t="shared" si="725"/>
        <v>8.3525702722436326E-2</v>
      </c>
    </row>
    <row r="449" spans="1:66" x14ac:dyDescent="0.25">
      <c r="A449" t="s">
        <v>291</v>
      </c>
      <c r="B449" t="s">
        <v>317</v>
      </c>
      <c r="C449" t="s">
        <v>307</v>
      </c>
      <c r="D449" t="s">
        <v>360</v>
      </c>
      <c r="E449" s="10">
        <f>VLOOKUP(A449,home!$A$2:$E$405,3,FALSE)</f>
        <v>1.5840000000000001</v>
      </c>
      <c r="F449" s="10">
        <f>VLOOKUP(B449,home!$B$2:$E$405,3,FALSE)</f>
        <v>0.86809999999999998</v>
      </c>
      <c r="G449" s="10">
        <f>VLOOKUP(C449,away!$B$2:$E$405,4,FALSE)</f>
        <v>0.92249999999999999</v>
      </c>
      <c r="H449" s="10">
        <f>VLOOKUP(A449,away!$A$2:$E$405,3,FALSE)</f>
        <v>1.5840000000000001</v>
      </c>
      <c r="I449" s="10">
        <f>VLOOKUP(C449,away!$B$2:$E$405,3,FALSE)</f>
        <v>1.1223000000000001</v>
      </c>
      <c r="J449" s="10">
        <f>VLOOKUP(B449,home!$B$2:$E$405,4,FALSE)</f>
        <v>1.3837999999999999</v>
      </c>
      <c r="K449" s="12">
        <f t="shared" si="670"/>
        <v>1.2685024439999999</v>
      </c>
      <c r="L449" s="12">
        <f t="shared" si="671"/>
        <v>2.4600133641600004</v>
      </c>
      <c r="M449" s="13">
        <f t="shared" si="672"/>
        <v>2.4028472246969395E-2</v>
      </c>
      <c r="N449" s="13">
        <f t="shared" si="673"/>
        <v>3.0480175770866848E-2</v>
      </c>
      <c r="O449" s="13">
        <f t="shared" si="674"/>
        <v>5.9110362847892388E-2</v>
      </c>
      <c r="P449" s="13">
        <f t="shared" si="675"/>
        <v>7.4981639738278288E-2</v>
      </c>
      <c r="Q449" s="13">
        <f t="shared" si="676"/>
        <v>1.9332088729447097E-2</v>
      </c>
      <c r="R449" s="13">
        <f t="shared" si="677"/>
        <v>7.2706141283081047E-2</v>
      </c>
      <c r="S449" s="13">
        <f t="shared" si="678"/>
        <v>5.8495669637819624E-2</v>
      </c>
      <c r="T449" s="13">
        <f t="shared" si="679"/>
        <v>4.7557196631566781E-2</v>
      </c>
      <c r="U449" s="13">
        <f t="shared" si="680"/>
        <v>9.2227917911397589E-2</v>
      </c>
      <c r="V449" s="13">
        <f t="shared" si="681"/>
        <v>2.0281962821953312E-2</v>
      </c>
      <c r="W449" s="13">
        <f t="shared" si="682"/>
        <v>8.1742672669761606E-3</v>
      </c>
      <c r="X449" s="13">
        <f t="shared" si="683"/>
        <v>2.0108806718976999E-2</v>
      </c>
      <c r="Y449" s="13">
        <f t="shared" si="684"/>
        <v>2.4733966632996915E-2</v>
      </c>
      <c r="Z449" s="13">
        <f t="shared" si="685"/>
        <v>5.961935973762815E-2</v>
      </c>
      <c r="AA449" s="13">
        <f t="shared" si="686"/>
        <v>7.5627303536896492E-2</v>
      </c>
      <c r="AB449" s="13">
        <f t="shared" si="687"/>
        <v>4.7966709684841541E-2</v>
      </c>
      <c r="AC449" s="13">
        <f t="shared" si="688"/>
        <v>3.9556583484325206E-3</v>
      </c>
      <c r="AD449" s="13">
        <f t="shared" si="689"/>
        <v>2.5922695015171151E-3</v>
      </c>
      <c r="AE449" s="13">
        <f t="shared" si="690"/>
        <v>6.3770176172364855E-3</v>
      </c>
      <c r="AF449" s="13">
        <f t="shared" si="691"/>
        <v>7.8437742809427599E-3</v>
      </c>
      <c r="AG449" s="13">
        <f t="shared" si="692"/>
        <v>6.4319298521912276E-3</v>
      </c>
      <c r="AH449" s="13">
        <f t="shared" si="693"/>
        <v>3.666610542930699E-2</v>
      </c>
      <c r="AI449" s="13">
        <f t="shared" si="694"/>
        <v>4.6511044349037585E-2</v>
      </c>
      <c r="AJ449" s="13">
        <f t="shared" si="695"/>
        <v>2.949968671487329E-2</v>
      </c>
      <c r="AK449" s="13">
        <f t="shared" si="696"/>
        <v>1.2473474898350359E-2</v>
      </c>
      <c r="AL449" s="13">
        <f t="shared" si="697"/>
        <v>4.9375049093650016E-4</v>
      </c>
      <c r="AM449" s="13">
        <f t="shared" si="698"/>
        <v>6.5766003963622422E-4</v>
      </c>
      <c r="AN449" s="13">
        <f t="shared" si="699"/>
        <v>1.617852486579107E-3</v>
      </c>
      <c r="AO449" s="13">
        <f t="shared" si="700"/>
        <v>1.9899693691120459E-3</v>
      </c>
      <c r="AP449" s="13">
        <f t="shared" si="701"/>
        <v>1.6317837474282256E-3</v>
      </c>
      <c r="AQ449" s="13">
        <f t="shared" si="702"/>
        <v>1.0035524565231307E-3</v>
      </c>
      <c r="AR449" s="13">
        <f t="shared" si="703"/>
        <v>1.8039821873558959E-2</v>
      </c>
      <c r="AS449" s="13">
        <f t="shared" si="704"/>
        <v>2.2883558135934196E-2</v>
      </c>
      <c r="AT449" s="13">
        <f t="shared" si="705"/>
        <v>1.4513924711424309E-2</v>
      </c>
      <c r="AU449" s="13">
        <f t="shared" si="706"/>
        <v>6.1369829894912407E-3</v>
      </c>
      <c r="AV449" s="13">
        <f t="shared" si="707"/>
        <v>1.9461944802390161E-3</v>
      </c>
      <c r="AW449" s="13">
        <f t="shared" si="708"/>
        <v>4.2799018980802954E-5</v>
      </c>
      <c r="AX449" s="13">
        <f t="shared" si="709"/>
        <v>1.3904056126661435E-4</v>
      </c>
      <c r="AY449" s="13">
        <f t="shared" si="710"/>
        <v>3.4204163887617865E-4</v>
      </c>
      <c r="AZ449" s="13">
        <f t="shared" si="711"/>
        <v>4.2071350136729417E-4</v>
      </c>
      <c r="BA449" s="13">
        <f t="shared" si="712"/>
        <v>3.4498694528202999E-4</v>
      </c>
      <c r="BB449" s="13">
        <f t="shared" si="713"/>
        <v>2.1216812396363224E-4</v>
      </c>
      <c r="BC449" s="13">
        <f t="shared" si="714"/>
        <v>1.0438728407985824E-4</v>
      </c>
      <c r="BD449" s="13">
        <f t="shared" si="715"/>
        <v>7.3963671493368216E-3</v>
      </c>
      <c r="BE449" s="13">
        <f t="shared" si="716"/>
        <v>9.3823098056550706E-3</v>
      </c>
      <c r="BF449" s="13">
        <f t="shared" si="717"/>
        <v>5.9507414594193123E-3</v>
      </c>
      <c r="BG449" s="13">
        <f t="shared" si="718"/>
        <v>2.5161766949618404E-3</v>
      </c>
      <c r="BH449" s="13">
        <f t="shared" si="719"/>
        <v>7.9794407177373418E-4</v>
      </c>
      <c r="BI449" s="13">
        <f t="shared" si="720"/>
        <v>2.0243880104405857E-4</v>
      </c>
      <c r="BJ449" s="14">
        <f t="shared" si="721"/>
        <v>0.1820956491568328</v>
      </c>
      <c r="BK449" s="14">
        <f t="shared" si="722"/>
        <v>0.18257919492326583</v>
      </c>
      <c r="BL449" s="14">
        <f t="shared" si="723"/>
        <v>0.5625552068285159</v>
      </c>
      <c r="BM449" s="14">
        <f t="shared" si="724"/>
        <v>0.70591128740981213</v>
      </c>
      <c r="BN449" s="14">
        <f t="shared" si="725"/>
        <v>0.28063888061653508</v>
      </c>
    </row>
    <row r="450" spans="1:66" x14ac:dyDescent="0.25">
      <c r="A450" t="s">
        <v>291</v>
      </c>
      <c r="B450" t="s">
        <v>300</v>
      </c>
      <c r="C450" t="s">
        <v>316</v>
      </c>
      <c r="D450" t="s">
        <v>360</v>
      </c>
      <c r="E450" s="10">
        <f>VLOOKUP(A450,home!$A$2:$E$405,3,FALSE)</f>
        <v>1.5840000000000001</v>
      </c>
      <c r="F450" s="10">
        <f>VLOOKUP(B450,home!$B$2:$E$405,3,FALSE)</f>
        <v>1.2625999999999999</v>
      </c>
      <c r="G450" s="10">
        <f>VLOOKUP(C450,away!$B$2:$E$405,4,FALSE)</f>
        <v>1.0249999999999999</v>
      </c>
      <c r="H450" s="10">
        <f>VLOOKUP(A450,away!$A$2:$E$405,3,FALSE)</f>
        <v>1.5840000000000001</v>
      </c>
      <c r="I450" s="10">
        <f>VLOOKUP(C450,away!$B$2:$E$405,3,FALSE)</f>
        <v>1.1924999999999999</v>
      </c>
      <c r="J450" s="10">
        <f>VLOOKUP(B450,home!$B$2:$E$405,4,FALSE)</f>
        <v>0.82</v>
      </c>
      <c r="K450" s="12">
        <f t="shared" si="670"/>
        <v>2.0499573599999996</v>
      </c>
      <c r="L450" s="12">
        <f t="shared" si="671"/>
        <v>1.5489143999999999</v>
      </c>
      <c r="M450" s="13">
        <f t="shared" si="672"/>
        <v>2.7354567560980078E-2</v>
      </c>
      <c r="N450" s="13">
        <f t="shared" si="673"/>
        <v>5.6075697101248351E-2</v>
      </c>
      <c r="O450" s="13">
        <f t="shared" si="674"/>
        <v>4.236988360097492E-2</v>
      </c>
      <c r="P450" s="13">
        <f t="shared" si="675"/>
        <v>8.6856454730161819E-2</v>
      </c>
      <c r="Q450" s="13">
        <f t="shared" si="676"/>
        <v>5.7476393994917357E-2</v>
      </c>
      <c r="R450" s="13">
        <f t="shared" si="677"/>
        <v>3.2813661417936957E-2</v>
      </c>
      <c r="S450" s="13">
        <f t="shared" si="678"/>
        <v>6.8946837776498557E-2</v>
      </c>
      <c r="T450" s="13">
        <f t="shared" si="679"/>
        <v>8.9026014318801028E-2</v>
      </c>
      <c r="U450" s="13">
        <f t="shared" si="680"/>
        <v>6.726660673224788E-2</v>
      </c>
      <c r="V450" s="13">
        <f t="shared" si="681"/>
        <v>2.4324509287048324E-2</v>
      </c>
      <c r="W450" s="13">
        <f t="shared" si="682"/>
        <v>3.9274718965380213E-2</v>
      </c>
      <c r="X450" s="13">
        <f t="shared" si="683"/>
        <v>6.0833177761430504E-2</v>
      </c>
      <c r="Y450" s="13">
        <f t="shared" si="684"/>
        <v>4.7112692516219738E-2</v>
      </c>
      <c r="Z450" s="13">
        <f t="shared" si="685"/>
        <v>1.6941850895655652E-2</v>
      </c>
      <c r="AA450" s="13">
        <f t="shared" si="686"/>
        <v>3.4730071935571885E-2</v>
      </c>
      <c r="AB450" s="13">
        <f t="shared" si="687"/>
        <v>3.559758328882752E-2</v>
      </c>
      <c r="AC450" s="13">
        <f t="shared" si="688"/>
        <v>4.8272117513238266E-3</v>
      </c>
      <c r="AD450" s="13">
        <f t="shared" si="689"/>
        <v>2.0127874801253182E-2</v>
      </c>
      <c r="AE450" s="13">
        <f t="shared" si="690"/>
        <v>3.1176355121058191E-2</v>
      </c>
      <c r="AF450" s="13">
        <f t="shared" si="691"/>
        <v>2.4144752693260389E-2</v>
      </c>
      <c r="AG450" s="13">
        <f t="shared" si="692"/>
        <v>1.2466051710343262E-2</v>
      </c>
      <c r="AH450" s="13">
        <f t="shared" si="693"/>
        <v>6.5603692037334831E-3</v>
      </c>
      <c r="AI450" s="13">
        <f t="shared" si="694"/>
        <v>1.344847713351079E-2</v>
      </c>
      <c r="AJ450" s="13">
        <f t="shared" si="695"/>
        <v>1.3784402340316073E-2</v>
      </c>
      <c r="AK450" s="13">
        <f t="shared" si="696"/>
        <v>9.4191456769107187E-3</v>
      </c>
      <c r="AL450" s="13">
        <f t="shared" si="697"/>
        <v>6.1309614639982438E-4</v>
      </c>
      <c r="AM450" s="13">
        <f t="shared" si="698"/>
        <v>8.2522570179975E-3</v>
      </c>
      <c r="AN450" s="13">
        <f t="shared" si="699"/>
        <v>1.2782039727677386E-2</v>
      </c>
      <c r="AO450" s="13">
        <f t="shared" si="700"/>
        <v>9.8991426977857906E-3</v>
      </c>
      <c r="AP450" s="13">
        <f t="shared" si="701"/>
        <v>5.1109748907517518E-3</v>
      </c>
      <c r="AQ450" s="13">
        <f t="shared" si="702"/>
        <v>1.9791156515809533E-3</v>
      </c>
      <c r="AR450" s="13">
        <f t="shared" si="703"/>
        <v>2.0322900657958652E-3</v>
      </c>
      <c r="AS450" s="13">
        <f t="shared" si="704"/>
        <v>4.1661079780331177E-3</v>
      </c>
      <c r="AT450" s="13">
        <f t="shared" si="705"/>
        <v>4.2701718560618539E-3</v>
      </c>
      <c r="AU450" s="13">
        <f t="shared" si="706"/>
        <v>2.917890074932952E-3</v>
      </c>
      <c r="AV450" s="13">
        <f t="shared" si="707"/>
        <v>1.4953875586949388E-3</v>
      </c>
      <c r="AW450" s="13">
        <f t="shared" si="708"/>
        <v>5.407522443342377E-5</v>
      </c>
      <c r="AX450" s="13">
        <f t="shared" si="709"/>
        <v>2.8194625017759359E-3</v>
      </c>
      <c r="AY450" s="13">
        <f t="shared" si="710"/>
        <v>4.3671060692607724E-3</v>
      </c>
      <c r="AZ450" s="13">
        <f t="shared" si="711"/>
        <v>3.3821367385027043E-3</v>
      </c>
      <c r="BA450" s="13">
        <f t="shared" si="712"/>
        <v>1.7462134323452904E-3</v>
      </c>
      <c r="BB450" s="13">
        <f t="shared" si="713"/>
        <v>6.7618378270826139E-4</v>
      </c>
      <c r="BC450" s="13">
        <f t="shared" si="714"/>
        <v>2.0947015961665945E-4</v>
      </c>
      <c r="BD450" s="13">
        <f t="shared" si="715"/>
        <v>5.2464055798136103E-4</v>
      </c>
      <c r="BE450" s="13">
        <f t="shared" si="716"/>
        <v>1.0754907731883975E-3</v>
      </c>
      <c r="BF450" s="13">
        <f t="shared" si="717"/>
        <v>1.1023551130548233E-3</v>
      </c>
      <c r="BG450" s="13">
        <f t="shared" si="718"/>
        <v>7.5326032578012223E-4</v>
      </c>
      <c r="BH450" s="13">
        <f t="shared" si="719"/>
        <v>3.8603788720723974E-4</v>
      </c>
      <c r="BI450" s="13">
        <f t="shared" si="720"/>
        <v>1.5827224162386617E-4</v>
      </c>
      <c r="BJ450" s="14">
        <f t="shared" si="721"/>
        <v>0.48893783165391513</v>
      </c>
      <c r="BK450" s="14">
        <f t="shared" si="722"/>
        <v>0.2172897833216732</v>
      </c>
      <c r="BL450" s="14">
        <f t="shared" si="723"/>
        <v>0.2748721057623848</v>
      </c>
      <c r="BM450" s="14">
        <f t="shared" si="724"/>
        <v>0.69078188238258198</v>
      </c>
      <c r="BN450" s="14">
        <f t="shared" si="725"/>
        <v>0.30294665840621948</v>
      </c>
    </row>
    <row r="451" spans="1:66" x14ac:dyDescent="0.25">
      <c r="A451" t="s">
        <v>291</v>
      </c>
      <c r="B451" t="s">
        <v>301</v>
      </c>
      <c r="C451" t="s">
        <v>296</v>
      </c>
      <c r="D451" t="s">
        <v>360</v>
      </c>
      <c r="E451" s="10">
        <f>VLOOKUP(A451,home!$A$2:$E$405,3,FALSE)</f>
        <v>1.5840000000000001</v>
      </c>
      <c r="F451" s="10">
        <f>VLOOKUP(B451,home!$B$2:$E$405,3,FALSE)</f>
        <v>0.81169999999999998</v>
      </c>
      <c r="G451" s="10">
        <f>VLOOKUP(C451,away!$B$2:$E$405,4,FALSE)</f>
        <v>0.82</v>
      </c>
      <c r="H451" s="10">
        <f>VLOOKUP(A451,away!$A$2:$E$405,3,FALSE)</f>
        <v>1.5840000000000001</v>
      </c>
      <c r="I451" s="10">
        <f>VLOOKUP(C451,away!$B$2:$E$405,3,FALSE)</f>
        <v>1.1223000000000001</v>
      </c>
      <c r="J451" s="10">
        <f>VLOOKUP(B451,home!$B$2:$E$405,4,FALSE)</f>
        <v>0.79069999999999996</v>
      </c>
      <c r="K451" s="12">
        <f t="shared" si="670"/>
        <v>1.054300896</v>
      </c>
      <c r="L451" s="12">
        <f t="shared" si="671"/>
        <v>1.4056457342400002</v>
      </c>
      <c r="M451" s="13">
        <f t="shared" si="672"/>
        <v>8.5439510731825638E-2</v>
      </c>
      <c r="N451" s="13">
        <f t="shared" si="673"/>
        <v>9.0078952718365371E-2</v>
      </c>
      <c r="O451" s="13">
        <f t="shared" si="674"/>
        <v>0.12009768379574341</v>
      </c>
      <c r="P451" s="13">
        <f t="shared" si="675"/>
        <v>0.12661909563337695</v>
      </c>
      <c r="Q451" s="13">
        <f t="shared" si="676"/>
        <v>4.7485160280857121E-2</v>
      </c>
      <c r="R451" s="13">
        <f t="shared" si="677"/>
        <v>8.4407398459795585E-2</v>
      </c>
      <c r="S451" s="13">
        <f t="shared" si="678"/>
        <v>4.6911537887126223E-2</v>
      </c>
      <c r="T451" s="13">
        <f t="shared" si="679"/>
        <v>6.6747312988489502E-2</v>
      </c>
      <c r="U451" s="13">
        <f t="shared" si="680"/>
        <v>8.8990795825191496E-2</v>
      </c>
      <c r="V451" s="13">
        <f t="shared" si="681"/>
        <v>7.7246287411228687E-3</v>
      </c>
      <c r="W451" s="13">
        <f t="shared" si="682"/>
        <v>1.6687882343603761E-2</v>
      </c>
      <c r="X451" s="13">
        <f t="shared" si="683"/>
        <v>2.3457250629785643E-2</v>
      </c>
      <c r="Y451" s="13">
        <f t="shared" si="684"/>
        <v>1.648629214237838E-2</v>
      </c>
      <c r="Z451" s="13">
        <f t="shared" si="685"/>
        <v>3.9548966527769215E-2</v>
      </c>
      <c r="AA451" s="13">
        <f t="shared" si="686"/>
        <v>4.1696510846101091E-2</v>
      </c>
      <c r="AB451" s="13">
        <f t="shared" si="687"/>
        <v>2.1980334372559047E-2</v>
      </c>
      <c r="AC451" s="13">
        <f t="shared" si="688"/>
        <v>7.1548097078188077E-4</v>
      </c>
      <c r="AD451" s="13">
        <f t="shared" si="689"/>
        <v>4.3985123268010049E-3</v>
      </c>
      <c r="AE451" s="13">
        <f t="shared" si="690"/>
        <v>6.1827500891698901E-3</v>
      </c>
      <c r="AF451" s="13">
        <f t="shared" si="691"/>
        <v>4.3453781443568195E-3</v>
      </c>
      <c r="AG451" s="13">
        <f t="shared" si="692"/>
        <v>2.0360207507582975E-3</v>
      </c>
      <c r="AH451" s="13">
        <f t="shared" si="693"/>
        <v>1.3897959023339837E-2</v>
      </c>
      <c r="AI451" s="13">
        <f t="shared" si="694"/>
        <v>1.4652630650878474E-2</v>
      </c>
      <c r="AJ451" s="13">
        <f t="shared" si="695"/>
        <v>7.7241408119891183E-3</v>
      </c>
      <c r="AK451" s="13">
        <f t="shared" si="696"/>
        <v>2.7145228596367654E-3</v>
      </c>
      <c r="AL451" s="13">
        <f t="shared" si="697"/>
        <v>4.2412955171358091E-5</v>
      </c>
      <c r="AM451" s="13">
        <f t="shared" si="698"/>
        <v>9.2747109744266908E-4</v>
      </c>
      <c r="AN451" s="13">
        <f t="shared" si="699"/>
        <v>1.3036957917511793E-3</v>
      </c>
      <c r="AO451" s="13">
        <f t="shared" si="700"/>
        <v>9.1626721421084265E-4</v>
      </c>
      <c r="AP451" s="13">
        <f t="shared" si="701"/>
        <v>4.2931570035981327E-4</v>
      </c>
      <c r="AQ451" s="13">
        <f t="shared" si="702"/>
        <v>1.5086644571325739E-4</v>
      </c>
      <c r="AR451" s="13">
        <f t="shared" si="703"/>
        <v>3.907121363159986E-3</v>
      </c>
      <c r="AS451" s="13">
        <f t="shared" si="704"/>
        <v>4.1192815539603141E-3</v>
      </c>
      <c r="AT451" s="13">
        <f t="shared" si="705"/>
        <v>2.1714811166083157E-3</v>
      </c>
      <c r="AU451" s="13">
        <f t="shared" si="706"/>
        <v>7.6313149562907598E-4</v>
      </c>
      <c r="AV451" s="13">
        <f t="shared" si="707"/>
        <v>2.0114255490188867E-4</v>
      </c>
      <c r="AW451" s="13">
        <f t="shared" si="708"/>
        <v>1.7459688344737545E-6</v>
      </c>
      <c r="AX451" s="13">
        <f t="shared" si="709"/>
        <v>1.6297226817465151E-4</v>
      </c>
      <c r="AY451" s="13">
        <f t="shared" si="710"/>
        <v>2.2908127355911623E-4</v>
      </c>
      <c r="AZ451" s="13">
        <f t="shared" si="711"/>
        <v>1.6100355748631918E-4</v>
      </c>
      <c r="BA451" s="13">
        <f t="shared" si="712"/>
        <v>7.5437987926036418E-5</v>
      </c>
      <c r="BB451" s="13">
        <f t="shared" si="713"/>
        <v>2.650977148197043E-5</v>
      </c>
      <c r="BC451" s="13">
        <f t="shared" si="714"/>
        <v>7.452669439861776E-6</v>
      </c>
      <c r="BD451" s="13">
        <f t="shared" si="715"/>
        <v>9.1533807954730225E-4</v>
      </c>
      <c r="BE451" s="13">
        <f t="shared" si="716"/>
        <v>9.6504175740964003E-4</v>
      </c>
      <c r="BF451" s="13">
        <f t="shared" si="717"/>
        <v>5.0872219475719906E-4</v>
      </c>
      <c r="BG451" s="13">
        <f t="shared" si="718"/>
        <v>1.7878208858253383E-4</v>
      </c>
      <c r="BH451" s="13">
        <f t="shared" si="719"/>
        <v>4.7122529045329186E-5</v>
      </c>
      <c r="BI451" s="13">
        <f t="shared" si="720"/>
        <v>9.9362649188553187E-6</v>
      </c>
      <c r="BJ451" s="14">
        <f t="shared" si="721"/>
        <v>0.28229558619211159</v>
      </c>
      <c r="BK451" s="14">
        <f t="shared" si="722"/>
        <v>0.26768174819296409</v>
      </c>
      <c r="BL451" s="14">
        <f t="shared" si="723"/>
        <v>0.4099490776437551</v>
      </c>
      <c r="BM451" s="14">
        <f t="shared" si="724"/>
        <v>0.44512024163191127</v>
      </c>
      <c r="BN451" s="14">
        <f t="shared" si="725"/>
        <v>0.55412780161996411</v>
      </c>
    </row>
    <row r="452" spans="1:66" x14ac:dyDescent="0.25">
      <c r="A452" t="s">
        <v>291</v>
      </c>
      <c r="B452" t="s">
        <v>313</v>
      </c>
      <c r="C452" t="s">
        <v>293</v>
      </c>
      <c r="D452" t="s">
        <v>360</v>
      </c>
      <c r="E452" s="10">
        <f>VLOOKUP(A452,home!$A$2:$E$405,3,FALSE)</f>
        <v>1.5840000000000001</v>
      </c>
      <c r="F452" s="10">
        <f>VLOOKUP(B452,home!$B$2:$E$405,3,FALSE)</f>
        <v>0.98199999999999998</v>
      </c>
      <c r="G452" s="10">
        <f>VLOOKUP(C452,away!$B$2:$E$405,4,FALSE)</f>
        <v>0.92249999999999999</v>
      </c>
      <c r="H452" s="10">
        <f>VLOOKUP(A452,away!$A$2:$E$405,3,FALSE)</f>
        <v>1.5840000000000001</v>
      </c>
      <c r="I452" s="10">
        <f>VLOOKUP(C452,away!$B$2:$E$405,3,FALSE)</f>
        <v>0.63129999999999997</v>
      </c>
      <c r="J452" s="10">
        <f>VLOOKUP(B452,home!$B$2:$E$405,4,FALSE)</f>
        <v>0.92249999999999999</v>
      </c>
      <c r="K452" s="12">
        <f t="shared" si="670"/>
        <v>1.43493768</v>
      </c>
      <c r="L452" s="12">
        <f t="shared" si="671"/>
        <v>0.92248081199999998</v>
      </c>
      <c r="M452" s="13">
        <f t="shared" si="672"/>
        <v>9.4664284645598132E-2</v>
      </c>
      <c r="N452" s="13">
        <f t="shared" si="673"/>
        <v>0.1358373489882142</v>
      </c>
      <c r="O452" s="13">
        <f t="shared" si="674"/>
        <v>8.7325986167270483E-2</v>
      </c>
      <c r="P452" s="13">
        <f t="shared" si="675"/>
        <v>0.12530734799457521</v>
      </c>
      <c r="Q452" s="13">
        <f t="shared" si="676"/>
        <v>9.7459065207249243E-2</v>
      </c>
      <c r="R452" s="13">
        <f t="shared" si="677"/>
        <v>4.0278273314142223E-2</v>
      </c>
      <c r="S452" s="13">
        <f t="shared" si="678"/>
        <v>4.1467411707113426E-2</v>
      </c>
      <c r="T452" s="13">
        <f t="shared" si="679"/>
        <v>8.9904117609144227E-2</v>
      </c>
      <c r="U452" s="13">
        <f t="shared" si="680"/>
        <v>5.7796812063801155E-2</v>
      </c>
      <c r="V452" s="13">
        <f t="shared" si="681"/>
        <v>6.0989461732184362E-3</v>
      </c>
      <c r="W452" s="13">
        <f t="shared" si="682"/>
        <v>4.6615894974486309E-2</v>
      </c>
      <c r="X452" s="13">
        <f t="shared" si="683"/>
        <v>4.3002268648170847E-2</v>
      </c>
      <c r="Y452" s="13">
        <f t="shared" si="684"/>
        <v>1.9834383850203391E-2</v>
      </c>
      <c r="Z452" s="13">
        <f t="shared" si="685"/>
        <v>1.2385311424262614E-2</v>
      </c>
      <c r="AA452" s="13">
        <f t="shared" si="686"/>
        <v>1.7772150041208894E-2</v>
      </c>
      <c r="AB452" s="13">
        <f t="shared" si="687"/>
        <v>1.27509638743721E-2</v>
      </c>
      <c r="AC452" s="13">
        <f t="shared" si="688"/>
        <v>5.0457438448725631E-4</v>
      </c>
      <c r="AD452" s="13">
        <f t="shared" si="689"/>
        <v>1.6722726046453269E-2</v>
      </c>
      <c r="AE452" s="13">
        <f t="shared" si="690"/>
        <v>1.542639390218576E-2</v>
      </c>
      <c r="AF452" s="13">
        <f t="shared" si="691"/>
        <v>7.1152761865600836E-3</v>
      </c>
      <c r="AG452" s="13">
        <f t="shared" si="692"/>
        <v>2.1879019180607363E-3</v>
      </c>
      <c r="AH452" s="13">
        <f t="shared" si="693"/>
        <v>2.8563030348816632E-3</v>
      </c>
      <c r="AI452" s="13">
        <f t="shared" si="694"/>
        <v>4.0986168502500529E-3</v>
      </c>
      <c r="AJ452" s="13">
        <f t="shared" si="695"/>
        <v>2.9406298771533597E-3</v>
      </c>
      <c r="AK452" s="13">
        <f t="shared" si="696"/>
        <v>1.4065402045537088E-3</v>
      </c>
      <c r="AL452" s="13">
        <f t="shared" si="697"/>
        <v>2.6716254487233674E-5</v>
      </c>
      <c r="AM452" s="13">
        <f t="shared" si="698"/>
        <v>4.799213943274639E-3</v>
      </c>
      <c r="AN452" s="13">
        <f t="shared" si="699"/>
        <v>4.4271827753537109E-3</v>
      </c>
      <c r="AO452" s="13">
        <f t="shared" si="700"/>
        <v>2.0419955807403521E-3</v>
      </c>
      <c r="AP452" s="13">
        <f t="shared" si="701"/>
        <v>6.2790058047392373E-4</v>
      </c>
      <c r="AQ452" s="13">
        <f t="shared" si="702"/>
        <v>1.4480655933271413E-4</v>
      </c>
      <c r="AR452" s="13">
        <f t="shared" si="703"/>
        <v>5.2697694858714044E-4</v>
      </c>
      <c r="AS452" s="13">
        <f t="shared" si="704"/>
        <v>7.5617908001911064E-4</v>
      </c>
      <c r="AT452" s="13">
        <f t="shared" si="705"/>
        <v>5.4253492737357854E-4</v>
      </c>
      <c r="AU452" s="13">
        <f t="shared" si="706"/>
        <v>2.5950127000147038E-4</v>
      </c>
      <c r="AV452" s="13">
        <f t="shared" si="707"/>
        <v>9.3092037583240931E-5</v>
      </c>
      <c r="AW452" s="13">
        <f t="shared" si="708"/>
        <v>9.8234367277673676E-7</v>
      </c>
      <c r="AX452" s="13">
        <f t="shared" si="709"/>
        <v>1.1477621535976922E-3</v>
      </c>
      <c r="AY452" s="13">
        <f t="shared" si="710"/>
        <v>1.0587885634336677E-3</v>
      </c>
      <c r="AZ452" s="13">
        <f t="shared" si="711"/>
        <v>4.8835606686630157E-4</v>
      </c>
      <c r="BA452" s="13">
        <f t="shared" si="712"/>
        <v>1.5016636703598404E-4</v>
      </c>
      <c r="BB452" s="13">
        <f t="shared" si="713"/>
        <v>3.463139804961115E-5</v>
      </c>
      <c r="BC452" s="13">
        <f t="shared" si="714"/>
        <v>6.3893600387001043E-6</v>
      </c>
      <c r="BD452" s="13">
        <f t="shared" si="715"/>
        <v>8.1021020572991209E-5</v>
      </c>
      <c r="BE452" s="13">
        <f t="shared" si="716"/>
        <v>1.1626011529224029E-4</v>
      </c>
      <c r="BF452" s="13">
        <f t="shared" si="717"/>
        <v>8.3413010056989918E-5</v>
      </c>
      <c r="BG452" s="13">
        <f t="shared" si="718"/>
        <v>3.9897490377664583E-5</v>
      </c>
      <c r="BH452" s="13">
        <f t="shared" si="719"/>
        <v>1.4312603070087093E-5</v>
      </c>
      <c r="BI452" s="13">
        <f t="shared" si="720"/>
        <v>4.107538688830325E-6</v>
      </c>
      <c r="BJ452" s="14">
        <f t="shared" si="721"/>
        <v>0.4890325706789253</v>
      </c>
      <c r="BK452" s="14">
        <f t="shared" si="722"/>
        <v>0.26912806972291337</v>
      </c>
      <c r="BL452" s="14">
        <f t="shared" si="723"/>
        <v>0.22974357146925695</v>
      </c>
      <c r="BM452" s="14">
        <f t="shared" si="724"/>
        <v>0.41835941075854799</v>
      </c>
      <c r="BN452" s="14">
        <f t="shared" si="725"/>
        <v>0.58087230631704956</v>
      </c>
    </row>
    <row r="453" spans="1:66" x14ac:dyDescent="0.25">
      <c r="A453" t="s">
        <v>291</v>
      </c>
      <c r="B453" t="s">
        <v>292</v>
      </c>
      <c r="C453" t="s">
        <v>303</v>
      </c>
      <c r="D453" t="s">
        <v>360</v>
      </c>
      <c r="E453" s="10">
        <f>VLOOKUP(A453,home!$A$2:$E$405,3,FALSE)</f>
        <v>1.5840000000000001</v>
      </c>
      <c r="F453" s="10">
        <f>VLOOKUP(B453,home!$B$2:$E$405,3,FALSE)</f>
        <v>0.72150000000000003</v>
      </c>
      <c r="G453" s="10">
        <f>VLOOKUP(C453,away!$B$2:$E$405,4,FALSE)</f>
        <v>1.2915000000000001</v>
      </c>
      <c r="H453" s="10">
        <f>VLOOKUP(A453,away!$A$2:$E$405,3,FALSE)</f>
        <v>1.5840000000000001</v>
      </c>
      <c r="I453" s="10">
        <f>VLOOKUP(C453,away!$B$2:$E$405,3,FALSE)</f>
        <v>1.0101</v>
      </c>
      <c r="J453" s="10">
        <f>VLOOKUP(B453,home!$B$2:$E$405,4,FALSE)</f>
        <v>0.92249999999999999</v>
      </c>
      <c r="K453" s="12">
        <f t="shared" si="670"/>
        <v>1.4759985240000002</v>
      </c>
      <c r="L453" s="12">
        <f t="shared" si="671"/>
        <v>1.475998524</v>
      </c>
      <c r="M453" s="13">
        <f t="shared" si="672"/>
        <v>5.2235285344530764E-2</v>
      </c>
      <c r="N453" s="13">
        <f t="shared" si="673"/>
        <v>7.7099204069246252E-2</v>
      </c>
      <c r="O453" s="13">
        <f t="shared" si="674"/>
        <v>7.7099204069246224E-2</v>
      </c>
      <c r="P453" s="13">
        <f t="shared" si="675"/>
        <v>0.11379831140778225</v>
      </c>
      <c r="Q453" s="13">
        <f t="shared" si="676"/>
        <v>5.6899155703891147E-2</v>
      </c>
      <c r="R453" s="13">
        <f t="shared" si="677"/>
        <v>5.6899155703891126E-2</v>
      </c>
      <c r="S453" s="13">
        <f t="shared" si="678"/>
        <v>6.1979443559307131E-2</v>
      </c>
      <c r="T453" s="13">
        <f t="shared" si="679"/>
        <v>8.3983069835789514E-2</v>
      </c>
      <c r="U453" s="13">
        <f t="shared" si="680"/>
        <v>8.3983069835789487E-2</v>
      </c>
      <c r="V453" s="13">
        <f t="shared" si="681"/>
        <v>1.5002962019771084E-2</v>
      </c>
      <c r="W453" s="13">
        <f t="shared" si="682"/>
        <v>2.7994356611929849E-2</v>
      </c>
      <c r="X453" s="13">
        <f t="shared" si="683"/>
        <v>4.1319629039538099E-2</v>
      </c>
      <c r="Y453" s="13">
        <f t="shared" si="684"/>
        <v>3.0493855737292887E-2</v>
      </c>
      <c r="Z453" s="13">
        <f t="shared" si="685"/>
        <v>2.7994356611929838E-2</v>
      </c>
      <c r="AA453" s="13">
        <f t="shared" si="686"/>
        <v>4.1319629039538085E-2</v>
      </c>
      <c r="AB453" s="13">
        <f t="shared" si="687"/>
        <v>3.0493855737292887E-2</v>
      </c>
      <c r="AC453" s="13">
        <f t="shared" si="688"/>
        <v>2.042814225939469E-3</v>
      </c>
      <c r="AD453" s="13">
        <f t="shared" si="689"/>
        <v>1.0329907259884523E-2</v>
      </c>
      <c r="AE453" s="13">
        <f t="shared" si="690"/>
        <v>1.524692786864644E-2</v>
      </c>
      <c r="AF453" s="13">
        <f t="shared" si="691"/>
        <v>1.1252221514828306E-2</v>
      </c>
      <c r="AG453" s="13">
        <f t="shared" si="692"/>
        <v>5.5360874492025435E-3</v>
      </c>
      <c r="AH453" s="13">
        <f t="shared" si="693"/>
        <v>1.0329907259884516E-2</v>
      </c>
      <c r="AI453" s="13">
        <f t="shared" si="694"/>
        <v>1.5246927868646433E-2</v>
      </c>
      <c r="AJ453" s="13">
        <f t="shared" si="695"/>
        <v>1.1252221514828305E-2</v>
      </c>
      <c r="AK453" s="13">
        <f t="shared" si="696"/>
        <v>5.5360874492025426E-3</v>
      </c>
      <c r="AL453" s="13">
        <f t="shared" si="697"/>
        <v>1.7801668576970651E-4</v>
      </c>
      <c r="AM453" s="13">
        <f t="shared" si="698"/>
        <v>3.0493855737292871E-3</v>
      </c>
      <c r="AN453" s="13">
        <f t="shared" si="699"/>
        <v>4.5008886059313205E-3</v>
      </c>
      <c r="AO453" s="13">
        <f t="shared" si="700"/>
        <v>3.3216524695215241E-3</v>
      </c>
      <c r="AP453" s="13">
        <f t="shared" si="701"/>
        <v>1.6342513807515754E-3</v>
      </c>
      <c r="AQ453" s="13">
        <f t="shared" si="702"/>
        <v>6.0303815645857154E-4</v>
      </c>
      <c r="AR453" s="13">
        <f t="shared" si="703"/>
        <v>3.0493855737292854E-3</v>
      </c>
      <c r="AS453" s="13">
        <f t="shared" si="704"/>
        <v>4.5008886059313188E-3</v>
      </c>
      <c r="AT453" s="13">
        <f t="shared" si="705"/>
        <v>3.3216524695215232E-3</v>
      </c>
      <c r="AU453" s="13">
        <f t="shared" si="706"/>
        <v>1.634251380751575E-3</v>
      </c>
      <c r="AV453" s="13">
        <f t="shared" si="707"/>
        <v>6.0303815645857165E-4</v>
      </c>
      <c r="AW453" s="13">
        <f t="shared" si="708"/>
        <v>1.0772836210334821E-5</v>
      </c>
      <c r="AX453" s="13">
        <f t="shared" si="709"/>
        <v>7.5014810098855309E-4</v>
      </c>
      <c r="AY453" s="13">
        <f t="shared" si="710"/>
        <v>1.1072174898405073E-3</v>
      </c>
      <c r="AZ453" s="13">
        <f t="shared" si="711"/>
        <v>8.1712569037578695E-4</v>
      </c>
      <c r="BA453" s="13">
        <f t="shared" si="712"/>
        <v>4.020254376390477E-4</v>
      </c>
      <c r="BB453" s="13">
        <f t="shared" si="713"/>
        <v>1.4834723814142204E-4</v>
      </c>
      <c r="BC453" s="13">
        <f t="shared" si="714"/>
        <v>4.3792060907243079E-5</v>
      </c>
      <c r="BD453" s="13">
        <f t="shared" si="715"/>
        <v>7.5014810098855353E-4</v>
      </c>
      <c r="BE453" s="13">
        <f t="shared" si="716"/>
        <v>1.1072174898405082E-3</v>
      </c>
      <c r="BF453" s="13">
        <f t="shared" si="717"/>
        <v>8.1712569037578782E-4</v>
      </c>
      <c r="BG453" s="13">
        <f t="shared" si="718"/>
        <v>4.0202543763904808E-4</v>
      </c>
      <c r="BH453" s="13">
        <f t="shared" si="719"/>
        <v>1.4834723814142223E-4</v>
      </c>
      <c r="BI453" s="13">
        <f t="shared" si="720"/>
        <v>4.3792060907243133E-5</v>
      </c>
      <c r="BJ453" s="14">
        <f t="shared" si="721"/>
        <v>0.37653228729453453</v>
      </c>
      <c r="BK453" s="14">
        <f t="shared" si="722"/>
        <v>0.24634405073294088</v>
      </c>
      <c r="BL453" s="14">
        <f t="shared" si="723"/>
        <v>0.34853793068260458</v>
      </c>
      <c r="BM453" s="14">
        <f t="shared" si="724"/>
        <v>0.56428186436979155</v>
      </c>
      <c r="BN453" s="14">
        <f t="shared" si="725"/>
        <v>0.43403031629858779</v>
      </c>
    </row>
    <row r="454" spans="1:66" s="10" customFormat="1" x14ac:dyDescent="0.25">
      <c r="A454" t="s">
        <v>291</v>
      </c>
      <c r="B454" t="s">
        <v>294</v>
      </c>
      <c r="C454" t="s">
        <v>297</v>
      </c>
      <c r="D454" t="s">
        <v>360</v>
      </c>
      <c r="E454" s="10">
        <f>VLOOKUP(A454,home!$A$2:$E$405,3,FALSE)</f>
        <v>1.5840000000000001</v>
      </c>
      <c r="F454" s="10">
        <f>VLOOKUP(B454,home!$B$2:$E$405,3,FALSE)</f>
        <v>0.89439999999999997</v>
      </c>
      <c r="G454" s="10">
        <f>VLOOKUP(C454,away!$B$2:$E$405,4,FALSE)</f>
        <v>1.23</v>
      </c>
      <c r="H454" s="10">
        <f>VLOOKUP(A454,away!$A$2:$E$405,3,FALSE)</f>
        <v>1.5840000000000001</v>
      </c>
      <c r="I454" s="10">
        <f>VLOOKUP(C454,away!$B$2:$E$405,3,FALSE)</f>
        <v>1.0522</v>
      </c>
      <c r="J454" s="10">
        <f>VLOOKUP(B454,home!$B$2:$E$405,4,FALSE)</f>
        <v>1.1531</v>
      </c>
      <c r="K454" s="12">
        <f t="shared" si="670"/>
        <v>1.742577408</v>
      </c>
      <c r="L454" s="12">
        <f t="shared" si="671"/>
        <v>1.9218542428800001</v>
      </c>
      <c r="M454" s="13">
        <f t="shared" si="672"/>
        <v>2.5618727528052582E-2</v>
      </c>
      <c r="N454" s="13">
        <f t="shared" si="673"/>
        <v>4.4642615812092119E-2</v>
      </c>
      <c r="O454" s="13">
        <f t="shared" si="674"/>
        <v>4.9235460196974508E-2</v>
      </c>
      <c r="P454" s="13">
        <f t="shared" si="675"/>
        <v>8.5796600611731E-2</v>
      </c>
      <c r="Q454" s="13">
        <f t="shared" si="676"/>
        <v>3.8896606874087664E-2</v>
      </c>
      <c r="R454" s="13">
        <f t="shared" si="677"/>
        <v>4.7311689039852424E-2</v>
      </c>
      <c r="S454" s="13">
        <f t="shared" si="678"/>
        <v>7.1832770269995933E-2</v>
      </c>
      <c r="T454" s="13">
        <f t="shared" si="679"/>
        <v>7.4753608954600745E-2</v>
      </c>
      <c r="U454" s="13">
        <f t="shared" si="680"/>
        <v>8.2444280455168051E-2</v>
      </c>
      <c r="V454" s="13">
        <f t="shared" si="681"/>
        <v>2.6729610615864905E-2</v>
      </c>
      <c r="W454" s="13">
        <f t="shared" si="682"/>
        <v>2.2593449462214213E-2</v>
      </c>
      <c r="X454" s="13">
        <f t="shared" si="683"/>
        <v>4.3421316710251234E-2</v>
      </c>
      <c r="Y454" s="13">
        <f t="shared" si="684"/>
        <v>4.1724720875516305E-2</v>
      </c>
      <c r="Z454" s="13">
        <f t="shared" si="685"/>
        <v>3.0308723439686526E-2</v>
      </c>
      <c r="AA454" s="13">
        <f t="shared" si="686"/>
        <v>5.2815296731317796E-2</v>
      </c>
      <c r="AB454" s="13">
        <f t="shared" si="687"/>
        <v>4.6017371440405332E-2</v>
      </c>
      <c r="AC454" s="13">
        <f t="shared" si="688"/>
        <v>5.5948078510273105E-3</v>
      </c>
      <c r="AD454" s="13">
        <f t="shared" si="689"/>
        <v>9.8427086504110674E-3</v>
      </c>
      <c r="AE454" s="13">
        <f t="shared" si="690"/>
        <v>1.8916251381224186E-2</v>
      </c>
      <c r="AF454" s="13">
        <f t="shared" si="691"/>
        <v>1.8177138988195191E-2</v>
      </c>
      <c r="AG454" s="13">
        <f t="shared" si="692"/>
        <v>1.1644603895960799E-2</v>
      </c>
      <c r="AH454" s="13">
        <f t="shared" si="693"/>
        <v>1.4562237184709515E-2</v>
      </c>
      <c r="AI454" s="13">
        <f t="shared" si="694"/>
        <v>2.5375825528012326E-2</v>
      </c>
      <c r="AJ454" s="13">
        <f t="shared" si="695"/>
        <v>2.2109670137231984E-2</v>
      </c>
      <c r="AK454" s="13">
        <f t="shared" si="696"/>
        <v>1.2842603893157566E-2</v>
      </c>
      <c r="AL454" s="13">
        <f t="shared" si="697"/>
        <v>7.4947593578697166E-4</v>
      </c>
      <c r="AM454" s="13">
        <f t="shared" si="698"/>
        <v>3.4303363455464968E-3</v>
      </c>
      <c r="AN454" s="13">
        <f t="shared" si="699"/>
        <v>6.592606460194007E-3</v>
      </c>
      <c r="AO454" s="13">
        <f t="shared" si="700"/>
        <v>6.3350143485809782E-3</v>
      </c>
      <c r="AP454" s="13">
        <f t="shared" si="701"/>
        <v>4.0583247348420105E-3</v>
      </c>
      <c r="AQ454" s="13">
        <f t="shared" si="702"/>
        <v>1.9498771526602426E-3</v>
      </c>
      <c r="AR454" s="13">
        <f t="shared" si="703"/>
        <v>5.5972994638517747E-3</v>
      </c>
      <c r="AS454" s="13">
        <f t="shared" si="704"/>
        <v>9.7537275915186156E-3</v>
      </c>
      <c r="AT454" s="13">
        <f t="shared" si="705"/>
        <v>8.4983126723832993E-3</v>
      </c>
      <c r="AU454" s="13">
        <f t="shared" si="706"/>
        <v>4.9363225563384119E-3</v>
      </c>
      <c r="AV454" s="13">
        <f t="shared" si="707"/>
        <v>2.1504810413190329E-3</v>
      </c>
      <c r="AW454" s="13">
        <f t="shared" si="708"/>
        <v>6.9721659954949784E-5</v>
      </c>
      <c r="AX454" s="13">
        <f t="shared" si="709"/>
        <v>9.9627110293176767E-4</v>
      </c>
      <c r="AY454" s="13">
        <f t="shared" si="710"/>
        <v>1.9146878462281548E-3</v>
      </c>
      <c r="AZ454" s="13">
        <f t="shared" si="711"/>
        <v>1.839875480532175E-3</v>
      </c>
      <c r="BA454" s="13">
        <f t="shared" si="712"/>
        <v>1.1786574995438798E-3</v>
      </c>
      <c r="BB454" s="13">
        <f t="shared" si="713"/>
        <v>5.6630197910018424E-4</v>
      </c>
      <c r="BC454" s="13">
        <f t="shared" si="714"/>
        <v>2.1766997225700592E-4</v>
      </c>
      <c r="BD454" s="13">
        <f t="shared" si="715"/>
        <v>1.7928656205455802E-3</v>
      </c>
      <c r="BE454" s="13">
        <f t="shared" si="716"/>
        <v>3.1242071259426287E-3</v>
      </c>
      <c r="BF454" s="13">
        <f t="shared" si="717"/>
        <v>2.7220863777901189E-3</v>
      </c>
      <c r="BG454" s="13">
        <f t="shared" si="718"/>
        <v>1.5811487415205373E-3</v>
      </c>
      <c r="BH454" s="13">
        <f t="shared" si="719"/>
        <v>6.8881851891533063E-4</v>
      </c>
      <c r="BI454" s="13">
        <f t="shared" si="720"/>
        <v>2.4006391785477495E-4</v>
      </c>
      <c r="BJ454" s="14">
        <f t="shared" si="721"/>
        <v>0.35369264452697047</v>
      </c>
      <c r="BK454" s="14">
        <f t="shared" si="722"/>
        <v>0.21823668065868684</v>
      </c>
      <c r="BL454" s="14">
        <f t="shared" si="723"/>
        <v>0.39379976823480967</v>
      </c>
      <c r="BM454" s="14">
        <f t="shared" si="724"/>
        <v>0.70269115061109011</v>
      </c>
      <c r="BN454" s="14">
        <f t="shared" si="725"/>
        <v>0.2915017000627903</v>
      </c>
    </row>
    <row r="455" spans="1:66" x14ac:dyDescent="0.25">
      <c r="A455" t="s">
        <v>339</v>
      </c>
      <c r="B455" t="s">
        <v>89</v>
      </c>
      <c r="C455" t="s">
        <v>86</v>
      </c>
      <c r="D455" t="s">
        <v>361</v>
      </c>
      <c r="E455" s="10">
        <f>VLOOKUP(A455,home!$A$2:$E$405,3,FALSE)</f>
        <v>1.3068</v>
      </c>
      <c r="F455" s="10">
        <f>VLOOKUP(B455,home!$B$2:$E$405,3,FALSE)</f>
        <v>1.0522</v>
      </c>
      <c r="G455" s="10">
        <f>VLOOKUP(C455,away!$B$2:$E$405,4,FALSE)</f>
        <v>0.87570000000000003</v>
      </c>
      <c r="H455" s="10">
        <f>VLOOKUP(A455,away!$A$2:$E$405,3,FALSE)</f>
        <v>1.3068</v>
      </c>
      <c r="I455" s="10">
        <f>VLOOKUP(C455,away!$B$2:$E$405,3,FALSE)</f>
        <v>0.76519999999999999</v>
      </c>
      <c r="J455" s="10">
        <f>VLOOKUP(B455,home!$B$2:$E$405,4,FALSE)</f>
        <v>0.76619999999999999</v>
      </c>
      <c r="K455" s="12">
        <f t="shared" si="670"/>
        <v>1.2041006004719998</v>
      </c>
      <c r="L455" s="12">
        <f t="shared" si="671"/>
        <v>0.76617192643199994</v>
      </c>
      <c r="M455" s="13">
        <f t="shared" si="672"/>
        <v>0.13941885564810874</v>
      </c>
      <c r="N455" s="13">
        <f t="shared" si="673"/>
        <v>0.16787432780300679</v>
      </c>
      <c r="O455" s="13">
        <f t="shared" si="674"/>
        <v>0.10681881321285638</v>
      </c>
      <c r="P455" s="13">
        <f t="shared" si="675"/>
        <v>0.12862059713130677</v>
      </c>
      <c r="Q455" s="13">
        <f t="shared" si="676"/>
        <v>0.10106878945571693</v>
      </c>
      <c r="R455" s="13">
        <f t="shared" si="677"/>
        <v>4.0920787949237064E-2</v>
      </c>
      <c r="S455" s="13">
        <f t="shared" si="678"/>
        <v>2.9664671126280205E-2</v>
      </c>
      <c r="T455" s="13">
        <f t="shared" si="679"/>
        <v>7.7436069119436846E-2</v>
      </c>
      <c r="U455" s="13">
        <f t="shared" si="680"/>
        <v>4.9272745341463718E-2</v>
      </c>
      <c r="V455" s="13">
        <f t="shared" si="681"/>
        <v>3.0407872547712016E-3</v>
      </c>
      <c r="W455" s="13">
        <f t="shared" si="682"/>
        <v>4.0565663357535621E-2</v>
      </c>
      <c r="X455" s="13">
        <f t="shared" si="683"/>
        <v>3.1080272441635061E-2</v>
      </c>
      <c r="Y455" s="13">
        <f t="shared" si="684"/>
        <v>1.1906416105319463E-2</v>
      </c>
      <c r="Z455" s="13">
        <f t="shared" si="685"/>
        <v>1.0450786311394112E-2</v>
      </c>
      <c r="AA455" s="13">
        <f t="shared" si="686"/>
        <v>1.2583798072954205E-2</v>
      </c>
      <c r="AB455" s="13">
        <f t="shared" si="687"/>
        <v>7.5760794079312785E-3</v>
      </c>
      <c r="AC455" s="13">
        <f t="shared" si="688"/>
        <v>1.7532952709293587E-4</v>
      </c>
      <c r="AD455" s="13">
        <f t="shared" si="689"/>
        <v>1.2211284901838418E-2</v>
      </c>
      <c r="AE455" s="13">
        <f t="shared" si="690"/>
        <v>9.3559436774515361E-3</v>
      </c>
      <c r="AF455" s="13">
        <f t="shared" si="691"/>
        <v>3.5841306954711655E-3</v>
      </c>
      <c r="AG455" s="13">
        <f t="shared" si="692"/>
        <v>9.1535343984440248E-4</v>
      </c>
      <c r="AH455" s="13">
        <f t="shared" si="693"/>
        <v>2.0017747702324997E-3</v>
      </c>
      <c r="AI455" s="13">
        <f t="shared" si="694"/>
        <v>2.4103382028466524E-3</v>
      </c>
      <c r="AJ455" s="13">
        <f t="shared" si="695"/>
        <v>1.451144838694128E-3</v>
      </c>
      <c r="AK455" s="13">
        <f t="shared" si="696"/>
        <v>5.8244145721448085E-4</v>
      </c>
      <c r="AL455" s="13">
        <f t="shared" si="697"/>
        <v>6.4699967202030159E-6</v>
      </c>
      <c r="AM455" s="13">
        <f t="shared" si="698"/>
        <v>2.9407230965676589E-3</v>
      </c>
      <c r="AN455" s="13">
        <f t="shared" si="699"/>
        <v>2.2530994800003196E-3</v>
      </c>
      <c r="AO455" s="13">
        <f t="shared" si="700"/>
        <v>8.6313078451739076E-4</v>
      </c>
      <c r="AP455" s="13">
        <f t="shared" si="701"/>
        <v>2.2043552531215096E-4</v>
      </c>
      <c r="AQ455" s="13">
        <f t="shared" si="702"/>
        <v>4.2222877770615135E-5</v>
      </c>
      <c r="AR455" s="13">
        <f t="shared" si="703"/>
        <v>3.0674072639840178E-4</v>
      </c>
      <c r="AS455" s="13">
        <f t="shared" si="704"/>
        <v>3.69346692845533E-4</v>
      </c>
      <c r="AT455" s="13">
        <f t="shared" si="705"/>
        <v>2.2236528731882683E-4</v>
      </c>
      <c r="AU455" s="13">
        <f t="shared" si="706"/>
        <v>8.9250058661576045E-5</v>
      </c>
      <c r="AV455" s="13">
        <f t="shared" si="707"/>
        <v>2.6866512306641249E-5</v>
      </c>
      <c r="AW455" s="13">
        <f t="shared" si="708"/>
        <v>1.6580230639886918E-7</v>
      </c>
      <c r="AX455" s="13">
        <f t="shared" si="709"/>
        <v>5.9015440773316631E-4</v>
      </c>
      <c r="AY455" s="13">
        <f t="shared" si="710"/>
        <v>4.52159739465256E-4</v>
      </c>
      <c r="AZ455" s="13">
        <f t="shared" si="711"/>
        <v>1.7321604932054314E-4</v>
      </c>
      <c r="BA455" s="13">
        <f t="shared" si="712"/>
        <v>4.4237758065620297E-5</v>
      </c>
      <c r="BB455" s="13">
        <f t="shared" si="713"/>
        <v>8.4734320795422587E-6</v>
      </c>
      <c r="BC455" s="13">
        <f t="shared" si="714"/>
        <v>1.2984211559747203E-6</v>
      </c>
      <c r="BD455" s="13">
        <f t="shared" si="715"/>
        <v>3.9169355543302397E-5</v>
      </c>
      <c r="BE455" s="13">
        <f t="shared" si="716"/>
        <v>4.7163844529791669E-5</v>
      </c>
      <c r="BF455" s="13">
        <f t="shared" si="717"/>
        <v>2.8395006759445104E-5</v>
      </c>
      <c r="BG455" s="13">
        <f t="shared" si="718"/>
        <v>1.139681489648478E-5</v>
      </c>
      <c r="BH455" s="13">
        <f t="shared" si="719"/>
        <v>3.4307279150813912E-6</v>
      </c>
      <c r="BI455" s="13">
        <f t="shared" si="720"/>
        <v>8.2618830852111041E-7</v>
      </c>
      <c r="BJ455" s="14">
        <f t="shared" si="721"/>
        <v>0.46358740256924447</v>
      </c>
      <c r="BK455" s="14">
        <f t="shared" si="722"/>
        <v>0.30137887042374534</v>
      </c>
      <c r="BL455" s="14">
        <f t="shared" si="723"/>
        <v>0.22476287446891402</v>
      </c>
      <c r="BM455" s="14">
        <f t="shared" si="724"/>
        <v>0.31500576863590635</v>
      </c>
      <c r="BN455" s="14">
        <f t="shared" si="725"/>
        <v>0.68472217120023271</v>
      </c>
    </row>
    <row r="456" spans="1:66" x14ac:dyDescent="0.25">
      <c r="A456" t="s">
        <v>339</v>
      </c>
      <c r="B456" t="s">
        <v>94</v>
      </c>
      <c r="C456" t="s">
        <v>92</v>
      </c>
      <c r="D456" t="s">
        <v>361</v>
      </c>
      <c r="E456" s="10">
        <f>VLOOKUP(A456,home!$A$2:$E$405,3,FALSE)</f>
        <v>1.3068</v>
      </c>
      <c r="F456" s="10">
        <f>VLOOKUP(B456,home!$B$2:$E$405,3,FALSE)</f>
        <v>1.2024999999999999</v>
      </c>
      <c r="G456" s="10">
        <f>VLOOKUP(C456,away!$B$2:$E$405,4,FALSE)</f>
        <v>1.1257999999999999</v>
      </c>
      <c r="H456" s="10">
        <f>VLOOKUP(A456,away!$A$2:$E$405,3,FALSE)</f>
        <v>1.3068</v>
      </c>
      <c r="I456" s="10">
        <f>VLOOKUP(C456,away!$B$2:$E$405,3,FALSE)</f>
        <v>0.87450000000000006</v>
      </c>
      <c r="J456" s="10">
        <f>VLOOKUP(B456,home!$B$2:$E$405,4,FALSE)</f>
        <v>0.75060000000000004</v>
      </c>
      <c r="K456" s="12">
        <f t="shared" si="670"/>
        <v>1.7691125165999997</v>
      </c>
      <c r="L456" s="12">
        <f t="shared" si="671"/>
        <v>0.85778312796000011</v>
      </c>
      <c r="M456" s="13">
        <f t="shared" si="672"/>
        <v>7.2302567075683402E-2</v>
      </c>
      <c r="N456" s="13">
        <f t="shared" si="673"/>
        <v>0.12791137639590255</v>
      </c>
      <c r="O456" s="13">
        <f t="shared" si="674"/>
        <v>6.2019922145717429E-2</v>
      </c>
      <c r="P456" s="13">
        <f t="shared" si="675"/>
        <v>0.10972022054654622</v>
      </c>
      <c r="Q456" s="13">
        <f t="shared" si="676"/>
        <v>0.11314480849876252</v>
      </c>
      <c r="R456" s="13">
        <f t="shared" si="677"/>
        <v>2.6599821406994587E-2</v>
      </c>
      <c r="S456" s="13">
        <f t="shared" si="678"/>
        <v>4.1625516505455824E-2</v>
      </c>
      <c r="T456" s="13">
        <f t="shared" si="679"/>
        <v>9.7053707746503709E-2</v>
      </c>
      <c r="U456" s="13">
        <f t="shared" si="680"/>
        <v>4.7058076990438742E-2</v>
      </c>
      <c r="V456" s="13">
        <f t="shared" si="681"/>
        <v>7.0185933548478786E-3</v>
      </c>
      <c r="W456" s="13">
        <f t="shared" si="682"/>
        <v>6.6721965634490232E-2</v>
      </c>
      <c r="X456" s="13">
        <f t="shared" si="683"/>
        <v>5.7232976385592667E-2</v>
      </c>
      <c r="Y456" s="13">
        <f t="shared" si="684"/>
        <v>2.454674075324725E-2</v>
      </c>
      <c r="Z456" s="13">
        <f t="shared" si="685"/>
        <v>7.6056260032230641E-3</v>
      </c>
      <c r="AA456" s="13">
        <f t="shared" si="686"/>
        <v>1.3455208158880351E-2</v>
      </c>
      <c r="AB456" s="13">
        <f t="shared" si="687"/>
        <v>1.1901888583666838E-2</v>
      </c>
      <c r="AC456" s="13">
        <f t="shared" si="688"/>
        <v>6.6567623561548516E-4</v>
      </c>
      <c r="AD456" s="13">
        <f t="shared" si="689"/>
        <v>2.9509666134032927E-2</v>
      </c>
      <c r="AE456" s="13">
        <f t="shared" si="690"/>
        <v>2.5312893721506049E-2</v>
      </c>
      <c r="AF456" s="13">
        <f t="shared" si="691"/>
        <v>1.0856486577076253E-2</v>
      </c>
      <c r="AG456" s="13">
        <f t="shared" si="692"/>
        <v>3.1041703382467412E-3</v>
      </c>
      <c r="AH456" s="13">
        <f t="shared" si="693"/>
        <v>1.630994415784648E-3</v>
      </c>
      <c r="AI456" s="13">
        <f t="shared" si="694"/>
        <v>2.8854126354693251E-3</v>
      </c>
      <c r="AJ456" s="13">
        <f t="shared" si="695"/>
        <v>2.5523098044822885E-3</v>
      </c>
      <c r="AK456" s="13">
        <f t="shared" si="696"/>
        <v>1.5051077404501709E-3</v>
      </c>
      <c r="AL456" s="13">
        <f t="shared" si="697"/>
        <v>4.0406943398218417E-5</v>
      </c>
      <c r="AM456" s="13">
        <f t="shared" si="698"/>
        <v>1.0441183943680958E-2</v>
      </c>
      <c r="AN456" s="13">
        <f t="shared" si="699"/>
        <v>8.9562714228163809E-3</v>
      </c>
      <c r="AO456" s="13">
        <f t="shared" si="700"/>
        <v>3.8412692579610978E-3</v>
      </c>
      <c r="AP456" s="13">
        <f t="shared" si="701"/>
        <v>1.0983253198101532E-3</v>
      </c>
      <c r="AQ456" s="13">
        <f t="shared" si="702"/>
        <v>2.3553123208610511E-4</v>
      </c>
      <c r="AR456" s="13">
        <f t="shared" si="703"/>
        <v>2.7980789833140983E-4</v>
      </c>
      <c r="AS456" s="13">
        <f t="shared" si="704"/>
        <v>4.950116551816373E-4</v>
      </c>
      <c r="AT456" s="13">
        <f t="shared" si="705"/>
        <v>4.3786565752235889E-4</v>
      </c>
      <c r="AU456" s="13">
        <f t="shared" si="706"/>
        <v>2.582112051040312E-4</v>
      </c>
      <c r="AV456" s="13">
        <f t="shared" si="707"/>
        <v>1.1420116871897783E-4</v>
      </c>
      <c r="AW456" s="13">
        <f t="shared" si="708"/>
        <v>1.7032815940390719E-6</v>
      </c>
      <c r="AX456" s="13">
        <f t="shared" si="709"/>
        <v>3.0786048671481532E-3</v>
      </c>
      <c r="AY456" s="13">
        <f t="shared" si="710"/>
        <v>2.6407753126952236E-3</v>
      </c>
      <c r="AZ456" s="13">
        <f t="shared" si="711"/>
        <v>1.132606253981628E-3</v>
      </c>
      <c r="BA456" s="13">
        <f t="shared" si="712"/>
        <v>3.2384351176247309E-4</v>
      </c>
      <c r="BB456" s="13">
        <f t="shared" si="713"/>
        <v>6.9446875122291309E-5</v>
      </c>
      <c r="BC456" s="13">
        <f t="shared" si="714"/>
        <v>1.1914071553889316E-5</v>
      </c>
      <c r="BD456" s="13">
        <f t="shared" si="715"/>
        <v>4.0002415709771715E-5</v>
      </c>
      <c r="BE456" s="13">
        <f t="shared" si="716"/>
        <v>7.076877432639361E-5</v>
      </c>
      <c r="BF456" s="13">
        <f t="shared" si="717"/>
        <v>6.259896222263184E-5</v>
      </c>
      <c r="BG456" s="13">
        <f t="shared" si="718"/>
        <v>3.6914869198076157E-5</v>
      </c>
      <c r="BH456" s="13">
        <f t="shared" si="719"/>
        <v>1.632663928674208E-5</v>
      </c>
      <c r="BI456" s="13">
        <f t="shared" si="720"/>
        <v>5.7767323832377422E-6</v>
      </c>
      <c r="BJ456" s="14">
        <f t="shared" si="721"/>
        <v>0.58722456425397929</v>
      </c>
      <c r="BK456" s="14">
        <f t="shared" si="722"/>
        <v>0.23401375597424223</v>
      </c>
      <c r="BL456" s="14">
        <f t="shared" si="723"/>
        <v>0.17142622785986969</v>
      </c>
      <c r="BM456" s="14">
        <f t="shared" si="724"/>
        <v>0.48593238599060623</v>
      </c>
      <c r="BN456" s="14">
        <f t="shared" si="725"/>
        <v>0.51169871606960671</v>
      </c>
    </row>
    <row r="457" spans="1:66" x14ac:dyDescent="0.25">
      <c r="A457" t="s">
        <v>340</v>
      </c>
      <c r="B457" t="s">
        <v>124</v>
      </c>
      <c r="C457" t="s">
        <v>121</v>
      </c>
      <c r="D457" t="s">
        <v>361</v>
      </c>
      <c r="E457" s="10">
        <f>VLOOKUP(A457,home!$A$2:$E$405,3,FALSE)</f>
        <v>1.1721999999999999</v>
      </c>
      <c r="F457" s="10">
        <f>VLOOKUP(B457,home!$B$2:$E$405,3,FALSE)</f>
        <v>0.74650000000000005</v>
      </c>
      <c r="G457" s="10">
        <f>VLOOKUP(C457,away!$B$2:$E$405,4,FALSE)</f>
        <v>0.94379999999999997</v>
      </c>
      <c r="H457" s="10">
        <f>VLOOKUP(A457,away!$A$2:$E$405,3,FALSE)</f>
        <v>1.1721999999999999</v>
      </c>
      <c r="I457" s="10">
        <f>VLOOKUP(C457,away!$B$2:$E$405,3,FALSE)</f>
        <v>0.56869999999999998</v>
      </c>
      <c r="J457" s="10">
        <f>VLOOKUP(B457,home!$B$2:$E$405,4,FALSE)</f>
        <v>1.0617000000000001</v>
      </c>
      <c r="K457" s="12">
        <f t="shared" si="670"/>
        <v>0.82586964173999999</v>
      </c>
      <c r="L457" s="12">
        <f t="shared" si="671"/>
        <v>0.70776121963800009</v>
      </c>
      <c r="M457" s="13">
        <f t="shared" si="672"/>
        <v>0.21575088191026182</v>
      </c>
      <c r="N457" s="13">
        <f t="shared" si="673"/>
        <v>0.17818210354831698</v>
      </c>
      <c r="O457" s="13">
        <f t="shared" si="674"/>
        <v>0.15270010731878106</v>
      </c>
      <c r="P457" s="13">
        <f t="shared" si="675"/>
        <v>0.12611038292502127</v>
      </c>
      <c r="Q457" s="13">
        <f t="shared" si="676"/>
        <v>7.3577595010964045E-2</v>
      </c>
      <c r="R457" s="13">
        <f t="shared" si="677"/>
        <v>5.4037607097396981E-2</v>
      </c>
      <c r="S457" s="13">
        <f t="shared" si="678"/>
        <v>1.8428463119921839E-2</v>
      </c>
      <c r="T457" s="13">
        <f t="shared" si="679"/>
        <v>5.2075368382990747E-2</v>
      </c>
      <c r="U457" s="13">
        <f t="shared" si="680"/>
        <v>4.4628019214014131E-2</v>
      </c>
      <c r="V457" s="13">
        <f t="shared" si="681"/>
        <v>1.1968641900510749E-3</v>
      </c>
      <c r="W457" s="13">
        <f t="shared" si="682"/>
        <v>2.0255167343931901E-2</v>
      </c>
      <c r="X457" s="13">
        <f t="shared" si="683"/>
        <v>1.4335821943313034E-2</v>
      </c>
      <c r="Y457" s="13">
        <f t="shared" si="684"/>
        <v>5.0731694115562177E-3</v>
      </c>
      <c r="Z457" s="13">
        <f t="shared" si="685"/>
        <v>1.2748574235190914E-2</v>
      </c>
      <c r="AA457" s="13">
        <f t="shared" si="686"/>
        <v>1.0528660436312915E-2</v>
      </c>
      <c r="AB457" s="13">
        <f t="shared" si="687"/>
        <v>4.3476505112699289E-3</v>
      </c>
      <c r="AC457" s="13">
        <f t="shared" si="688"/>
        <v>4.3724329183555275E-5</v>
      </c>
      <c r="AD457" s="13">
        <f t="shared" si="689"/>
        <v>4.182031949429196E-3</v>
      </c>
      <c r="AE457" s="13">
        <f t="shared" si="690"/>
        <v>2.959880033093091E-3</v>
      </c>
      <c r="AF457" s="13">
        <f t="shared" si="691"/>
        <v>1.0474441511020649E-3</v>
      </c>
      <c r="AG457" s="13">
        <f t="shared" si="692"/>
        <v>2.4711344996222907E-4</v>
      </c>
      <c r="AH457" s="13">
        <f t="shared" si="693"/>
        <v>2.2557366123360759E-3</v>
      </c>
      <c r="AI457" s="13">
        <f t="shared" si="694"/>
        <v>1.8629443878897963E-3</v>
      </c>
      <c r="AJ457" s="13">
        <f t="shared" si="695"/>
        <v>7.6927460710404468E-4</v>
      </c>
      <c r="AK457" s="13">
        <f t="shared" si="696"/>
        <v>2.1177351472289891E-4</v>
      </c>
      <c r="AL457" s="13">
        <f t="shared" si="697"/>
        <v>1.0223071808849137E-6</v>
      </c>
      <c r="AM457" s="13">
        <f t="shared" si="698"/>
        <v>6.9076264556406492E-4</v>
      </c>
      <c r="AN457" s="13">
        <f t="shared" si="699"/>
        <v>4.8889501250479422E-4</v>
      </c>
      <c r="AO457" s="13">
        <f t="shared" si="700"/>
        <v>1.7301046516266419E-4</v>
      </c>
      <c r="AP457" s="13">
        <f t="shared" si="701"/>
        <v>4.0816699277888317E-5</v>
      </c>
      <c r="AQ457" s="13">
        <f t="shared" si="702"/>
        <v>7.2221192156289268E-6</v>
      </c>
      <c r="AR457" s="13">
        <f t="shared" si="703"/>
        <v>3.1930457918581451E-4</v>
      </c>
      <c r="AS457" s="13">
        <f t="shared" si="704"/>
        <v>2.6370395841813008E-4</v>
      </c>
      <c r="AT457" s="13">
        <f t="shared" si="705"/>
        <v>1.0889254683210045E-4</v>
      </c>
      <c r="AU457" s="13">
        <f t="shared" si="706"/>
        <v>2.9977016213460998E-5</v>
      </c>
      <c r="AV457" s="13">
        <f t="shared" si="707"/>
        <v>6.1892769101613001E-6</v>
      </c>
      <c r="AW457" s="13">
        <f t="shared" si="708"/>
        <v>1.6598818469980043E-8</v>
      </c>
      <c r="AX457" s="13">
        <f t="shared" si="709"/>
        <v>9.5079983103228127E-5</v>
      </c>
      <c r="AY457" s="13">
        <f t="shared" si="710"/>
        <v>6.7293924804301181E-5</v>
      </c>
      <c r="AZ457" s="13">
        <f t="shared" si="711"/>
        <v>2.3814015146860033E-5</v>
      </c>
      <c r="BA457" s="13">
        <f t="shared" si="712"/>
        <v>5.618212134939822E-6</v>
      </c>
      <c r="BB457" s="13">
        <f t="shared" si="713"/>
        <v>9.9408816820250504E-7</v>
      </c>
      <c r="BC457" s="13">
        <f t="shared" si="714"/>
        <v>1.4071541087094212E-7</v>
      </c>
      <c r="BD457" s="13">
        <f t="shared" si="715"/>
        <v>3.766523306675839E-5</v>
      </c>
      <c r="BE457" s="13">
        <f t="shared" si="716"/>
        <v>3.1106572538897352E-5</v>
      </c>
      <c r="BF457" s="13">
        <f t="shared" si="717"/>
        <v>1.2844986959229236E-5</v>
      </c>
      <c r="BG457" s="13">
        <f t="shared" si="718"/>
        <v>3.5360949260578747E-6</v>
      </c>
      <c r="BH457" s="13">
        <f t="shared" si="719"/>
        <v>7.3008836243551208E-7</v>
      </c>
      <c r="BI457" s="13">
        <f t="shared" si="720"/>
        <v>1.2059156286463196E-7</v>
      </c>
      <c r="BJ457" s="14">
        <f t="shared" si="721"/>
        <v>0.35352934310515305</v>
      </c>
      <c r="BK457" s="14">
        <f t="shared" si="722"/>
        <v>0.36159863270642478</v>
      </c>
      <c r="BL457" s="14">
        <f t="shared" si="723"/>
        <v>0.27215584464480375</v>
      </c>
      <c r="BM457" s="14">
        <f t="shared" si="724"/>
        <v>0.19960643955484439</v>
      </c>
      <c r="BN457" s="14">
        <f t="shared" si="725"/>
        <v>0.80035867781074221</v>
      </c>
    </row>
    <row r="458" spans="1:66" x14ac:dyDescent="0.25">
      <c r="A458" t="s">
        <v>342</v>
      </c>
      <c r="B458" t="s">
        <v>155</v>
      </c>
      <c r="C458" t="s">
        <v>146</v>
      </c>
      <c r="D458" t="s">
        <v>361</v>
      </c>
      <c r="E458" s="10">
        <f>VLOOKUP(A458,home!$A$2:$E$405,3,FALSE)</f>
        <v>1.2082999999999999</v>
      </c>
      <c r="F458" s="10">
        <f>VLOOKUP(B458,home!$B$2:$E$405,3,FALSE)</f>
        <v>0.8276</v>
      </c>
      <c r="G458" s="10">
        <f>VLOOKUP(C458,away!$B$2:$E$405,4,FALSE)</f>
        <v>0.44440000000000002</v>
      </c>
      <c r="H458" s="10">
        <f>VLOOKUP(A458,away!$A$2:$E$405,3,FALSE)</f>
        <v>1.2082999999999999</v>
      </c>
      <c r="I458" s="10">
        <f>VLOOKUP(C458,away!$B$2:$E$405,3,FALSE)</f>
        <v>0.8276</v>
      </c>
      <c r="J458" s="10">
        <f>VLOOKUP(B458,home!$B$2:$E$405,4,FALSE)</f>
        <v>1.7778</v>
      </c>
      <c r="K458" s="12">
        <f t="shared" si="670"/>
        <v>0.44439514715200001</v>
      </c>
      <c r="L458" s="12">
        <f t="shared" si="671"/>
        <v>1.7777805864239999</v>
      </c>
      <c r="M458" s="13">
        <f t="shared" si="672"/>
        <v>0.10837306122169323</v>
      </c>
      <c r="N458" s="13">
        <f t="shared" si="673"/>
        <v>4.8160462488927067E-2</v>
      </c>
      <c r="O458" s="13">
        <f t="shared" si="674"/>
        <v>0.1926635243312658</v>
      </c>
      <c r="P458" s="13">
        <f t="shared" si="675"/>
        <v>8.5618735246015806E-2</v>
      </c>
      <c r="Q458" s="13">
        <f t="shared" si="676"/>
        <v>1.070113790733756E-2</v>
      </c>
      <c r="R458" s="13">
        <f t="shared" si="677"/>
        <v>0.17125673663407623</v>
      </c>
      <c r="S458" s="13">
        <f t="shared" si="678"/>
        <v>1.6910493582283297E-2</v>
      </c>
      <c r="T458" s="13">
        <f t="shared" si="679"/>
        <v>1.9024275224310661E-2</v>
      </c>
      <c r="U458" s="13">
        <f t="shared" si="680"/>
        <v>7.6105662677271618E-2</v>
      </c>
      <c r="V458" s="13">
        <f t="shared" si="681"/>
        <v>1.4844351914060597E-3</v>
      </c>
      <c r="W458" s="13">
        <f t="shared" si="682"/>
        <v>1.585177918341707E-3</v>
      </c>
      <c r="X458" s="13">
        <f t="shared" si="683"/>
        <v>2.818098529255895E-3</v>
      </c>
      <c r="Y458" s="13">
        <f t="shared" si="684"/>
        <v>2.5049804279705795E-3</v>
      </c>
      <c r="Z458" s="13">
        <f t="shared" si="685"/>
        <v>0.1014856338941295</v>
      </c>
      <c r="AA458" s="13">
        <f t="shared" si="686"/>
        <v>4.5099723208195684E-2</v>
      </c>
      <c r="AB458" s="13">
        <f t="shared" si="687"/>
        <v>1.0021049065810295E-2</v>
      </c>
      <c r="AC458" s="13">
        <f t="shared" si="688"/>
        <v>7.3297426391134938E-5</v>
      </c>
      <c r="AD458" s="13">
        <f t="shared" si="689"/>
        <v>1.7611134357089098E-4</v>
      </c>
      <c r="AE458" s="13">
        <f t="shared" si="690"/>
        <v>3.1308732764937706E-4</v>
      </c>
      <c r="AF458" s="13">
        <f t="shared" si="691"/>
        <v>2.7830028647521642E-4</v>
      </c>
      <c r="AG458" s="13">
        <f t="shared" si="692"/>
        <v>1.6491894883062579E-4</v>
      </c>
      <c r="AH458" s="13">
        <f t="shared" si="693"/>
        <v>4.510479743447926E-2</v>
      </c>
      <c r="AI458" s="13">
        <f t="shared" si="694"/>
        <v>2.0044353093156563E-2</v>
      </c>
      <c r="AJ458" s="13">
        <f t="shared" si="695"/>
        <v>4.4538066211999789E-3</v>
      </c>
      <c r="AK458" s="13">
        <f t="shared" si="696"/>
        <v>6.5975001627157227E-4</v>
      </c>
      <c r="AL458" s="13">
        <f t="shared" si="697"/>
        <v>2.3163073456268506E-6</v>
      </c>
      <c r="AM458" s="13">
        <f t="shared" si="698"/>
        <v>1.5652605288264506E-5</v>
      </c>
      <c r="AN458" s="13">
        <f t="shared" si="699"/>
        <v>2.782689780843427E-5</v>
      </c>
      <c r="AO458" s="13">
        <f t="shared" si="700"/>
        <v>2.4735059352119508E-5</v>
      </c>
      <c r="AP458" s="13">
        <f t="shared" si="701"/>
        <v>1.4657836106747819E-5</v>
      </c>
      <c r="AQ458" s="13">
        <f t="shared" si="702"/>
        <v>6.5146041173902593E-6</v>
      </c>
      <c r="AR458" s="13">
        <f t="shared" si="703"/>
        <v>1.6037286646720841E-2</v>
      </c>
      <c r="AS458" s="13">
        <f t="shared" si="704"/>
        <v>7.1268923592883136E-3</v>
      </c>
      <c r="AT458" s="13">
        <f t="shared" si="705"/>
        <v>1.5835781893711973E-3</v>
      </c>
      <c r="AU458" s="13">
        <f t="shared" si="706"/>
        <v>2.345781541641037E-4</v>
      </c>
      <c r="AV458" s="13">
        <f t="shared" si="707"/>
        <v>2.6061348334600351E-5</v>
      </c>
      <c r="AW458" s="13">
        <f t="shared" si="708"/>
        <v>5.083246271361335E-8</v>
      </c>
      <c r="AX458" s="13">
        <f t="shared" si="709"/>
        <v>1.1593236383984132E-6</v>
      </c>
      <c r="AY458" s="13">
        <f t="shared" si="710"/>
        <v>2.0610230577271358E-6</v>
      </c>
      <c r="AZ458" s="13">
        <f t="shared" si="711"/>
        <v>1.8320233900997675E-6</v>
      </c>
      <c r="BA458" s="13">
        <f t="shared" si="712"/>
        <v>1.0856452055980163E-6</v>
      </c>
      <c r="BB458" s="13">
        <f t="shared" si="713"/>
        <v>4.8250974256411168E-7</v>
      </c>
      <c r="BC458" s="13">
        <f t="shared" si="714"/>
        <v>1.7155929061818381E-7</v>
      </c>
      <c r="BD458" s="13">
        <f t="shared" si="715"/>
        <v>4.7517961432428577E-3</v>
      </c>
      <c r="BE458" s="13">
        <f t="shared" si="716"/>
        <v>2.1116751463127162E-3</v>
      </c>
      <c r="BF458" s="13">
        <f t="shared" si="717"/>
        <v>4.6920909369143032E-4</v>
      </c>
      <c r="BG458" s="13">
        <f t="shared" si="718"/>
        <v>6.9504748078686579E-5</v>
      </c>
      <c r="BH458" s="13">
        <f t="shared" si="719"/>
        <v>7.7218931875476539E-6</v>
      </c>
      <c r="BI458" s="13">
        <f t="shared" si="720"/>
        <v>6.8631437187445313E-7</v>
      </c>
      <c r="BJ458" s="14">
        <f t="shared" si="721"/>
        <v>8.5822729489667543E-2</v>
      </c>
      <c r="BK458" s="14">
        <f t="shared" si="722"/>
        <v>0.21246439999819289</v>
      </c>
      <c r="BL458" s="14">
        <f t="shared" si="723"/>
        <v>0.59782839311849112</v>
      </c>
      <c r="BM458" s="14">
        <f t="shared" si="724"/>
        <v>0.38082548848057046</v>
      </c>
      <c r="BN458" s="14">
        <f t="shared" si="725"/>
        <v>0.6167736578293157</v>
      </c>
    </row>
    <row r="459" spans="1:66" x14ac:dyDescent="0.25">
      <c r="A459" t="s">
        <v>345</v>
      </c>
      <c r="B459" t="s">
        <v>212</v>
      </c>
      <c r="C459" t="s">
        <v>204</v>
      </c>
      <c r="D459" t="s">
        <v>361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0.94469999999999998</v>
      </c>
      <c r="H459" s="10">
        <f>VLOOKUP(A459,away!$A$2:$E$405,3,FALSE)</f>
        <v>1.3976999999999999</v>
      </c>
      <c r="I459" s="10">
        <f>VLOOKUP(C459,away!$B$2:$E$405,3,FALSE)</f>
        <v>0.82279999999999998</v>
      </c>
      <c r="J459" s="10">
        <f>VLOOKUP(B459,home!$B$2:$E$405,4,FALSE)</f>
        <v>0.73</v>
      </c>
      <c r="K459" s="12">
        <f t="shared" si="670"/>
        <v>1.6746724390769998</v>
      </c>
      <c r="L459" s="12">
        <f t="shared" si="671"/>
        <v>0.83952011879999988</v>
      </c>
      <c r="M459" s="13">
        <f t="shared" si="672"/>
        <v>8.0928230695108544E-2</v>
      </c>
      <c r="N459" s="13">
        <f t="shared" si="673"/>
        <v>0.13552827748836357</v>
      </c>
      <c r="O459" s="13">
        <f t="shared" si="674"/>
        <v>6.7940877847431316E-2</v>
      </c>
      <c r="P459" s="13">
        <f t="shared" si="675"/>
        <v>0.11377871561779032</v>
      </c>
      <c r="Q459" s="13">
        <f t="shared" si="676"/>
        <v>0.11348273551267116</v>
      </c>
      <c r="R459" s="13">
        <f t="shared" si="677"/>
        <v>2.8518866920925905E-2</v>
      </c>
      <c r="S459" s="13">
        <f t="shared" si="678"/>
        <v>3.9990977241321488E-2</v>
      </c>
      <c r="T459" s="13">
        <f t="shared" si="679"/>
        <v>9.5271039599346644E-2</v>
      </c>
      <c r="U459" s="13">
        <f t="shared" si="680"/>
        <v>4.7759760426179361E-2</v>
      </c>
      <c r="V459" s="13">
        <f t="shared" si="681"/>
        <v>6.2471292124940637E-3</v>
      </c>
      <c r="W459" s="13">
        <f t="shared" si="682"/>
        <v>6.3348803158045003E-2</v>
      </c>
      <c r="X459" s="13">
        <f t="shared" si="683"/>
        <v>5.3182594753079751E-2</v>
      </c>
      <c r="Y459" s="13">
        <f t="shared" si="684"/>
        <v>2.2323929132598876E-2</v>
      </c>
      <c r="Z459" s="13">
        <f t="shared" si="685"/>
        <v>7.9807208484990351E-3</v>
      </c>
      <c r="AA459" s="13">
        <f t="shared" si="686"/>
        <v>1.3365093248948546E-2</v>
      </c>
      <c r="AB459" s="13">
        <f t="shared" si="687"/>
        <v>1.1191076654854104E-2</v>
      </c>
      <c r="AC459" s="13">
        <f t="shared" si="688"/>
        <v>5.4893571439072774E-4</v>
      </c>
      <c r="AD459" s="13">
        <f t="shared" si="689"/>
        <v>2.6522123674323005E-2</v>
      </c>
      <c r="AE459" s="13">
        <f t="shared" si="690"/>
        <v>2.2265856417895937E-2</v>
      </c>
      <c r="AF459" s="13">
        <f t="shared" si="691"/>
        <v>9.3463172125678676E-3</v>
      </c>
      <c r="AG459" s="13">
        <f t="shared" si="692"/>
        <v>2.6154737788791536E-3</v>
      </c>
      <c r="AH459" s="13">
        <f t="shared" si="693"/>
        <v>1.674993928710386E-3</v>
      </c>
      <c r="AI459" s="13">
        <f t="shared" si="694"/>
        <v>2.8050661680325889E-3</v>
      </c>
      <c r="AJ459" s="13">
        <f t="shared" si="695"/>
        <v>2.3487835006957549E-3</v>
      </c>
      <c r="AK459" s="13">
        <f t="shared" si="696"/>
        <v>1.3111476646579911E-3</v>
      </c>
      <c r="AL459" s="13">
        <f t="shared" si="697"/>
        <v>3.0870414441859907E-5</v>
      </c>
      <c r="AM459" s="13">
        <f t="shared" si="698"/>
        <v>8.883173908636072E-3</v>
      </c>
      <c r="AN459" s="13">
        <f t="shared" si="699"/>
        <v>7.4576032150992138E-3</v>
      </c>
      <c r="AO459" s="13">
        <f t="shared" si="700"/>
        <v>3.1304039685516763E-3</v>
      </c>
      <c r="AP459" s="13">
        <f t="shared" si="701"/>
        <v>8.7601237052349829E-4</v>
      </c>
      <c r="AQ459" s="13">
        <f t="shared" si="702"/>
        <v>1.8385750234303913E-4</v>
      </c>
      <c r="AR459" s="13">
        <f t="shared" si="703"/>
        <v>2.8123822040404447E-4</v>
      </c>
      <c r="AS459" s="13">
        <f t="shared" si="704"/>
        <v>4.7098189652571606E-4</v>
      </c>
      <c r="AT459" s="13">
        <f t="shared" si="705"/>
        <v>3.9437020070791611E-4</v>
      </c>
      <c r="AU459" s="13">
        <f t="shared" si="706"/>
        <v>2.2014696863960391E-4</v>
      </c>
      <c r="AV459" s="13">
        <f t="shared" si="707"/>
        <v>9.2168515231773359E-5</v>
      </c>
      <c r="AW459" s="13">
        <f t="shared" si="708"/>
        <v>1.2055936186417688E-6</v>
      </c>
      <c r="AX459" s="13">
        <f t="shared" si="709"/>
        <v>2.479401086053456E-3</v>
      </c>
      <c r="AY459" s="13">
        <f t="shared" si="710"/>
        <v>2.0815070943164459E-3</v>
      </c>
      <c r="AZ459" s="13">
        <f t="shared" si="711"/>
        <v>8.7373354155179247E-4</v>
      </c>
      <c r="BA459" s="13">
        <f t="shared" si="712"/>
        <v>2.4450562886770184E-4</v>
      </c>
      <c r="BB459" s="13">
        <f t="shared" si="713"/>
        <v>5.1316848648570418E-5</v>
      </c>
      <c r="BC459" s="13">
        <f t="shared" si="714"/>
        <v>8.6163053747778941E-6</v>
      </c>
      <c r="BD459" s="13">
        <f t="shared" si="715"/>
        <v>3.935085736745065E-5</v>
      </c>
      <c r="BE459" s="13">
        <f t="shared" si="716"/>
        <v>6.589979628731972E-5</v>
      </c>
      <c r="BF459" s="13">
        <f t="shared" si="717"/>
        <v>5.5180286291581571E-5</v>
      </c>
      <c r="BG459" s="13">
        <f t="shared" si="718"/>
        <v>3.0802968210963343E-5</v>
      </c>
      <c r="BH459" s="13">
        <f t="shared" si="719"/>
        <v>1.2896220476166322E-5</v>
      </c>
      <c r="BI459" s="13">
        <f t="shared" si="720"/>
        <v>4.3193889999392419E-6</v>
      </c>
      <c r="BJ459" s="14">
        <f t="shared" si="721"/>
        <v>0.5701572821977372</v>
      </c>
      <c r="BK459" s="14">
        <f t="shared" si="722"/>
        <v>0.24360636598986349</v>
      </c>
      <c r="BL459" s="14">
        <f t="shared" si="723"/>
        <v>0.17858302167957849</v>
      </c>
      <c r="BM459" s="14">
        <f t="shared" si="724"/>
        <v>0.45806938513268941</v>
      </c>
      <c r="BN459" s="14">
        <f t="shared" si="725"/>
        <v>0.54017770408229082</v>
      </c>
    </row>
    <row r="460" spans="1:66" x14ac:dyDescent="0.25">
      <c r="A460" t="s">
        <v>347</v>
      </c>
      <c r="B460" t="s">
        <v>234</v>
      </c>
      <c r="C460" t="s">
        <v>233</v>
      </c>
      <c r="D460" t="s">
        <v>361</v>
      </c>
      <c r="E460" s="10">
        <f>VLOOKUP(A460,home!$A$2:$E$405,3,FALSE)</f>
        <v>1.3846000000000001</v>
      </c>
      <c r="F460" s="10">
        <f>VLOOKUP(B460,home!$B$2:$E$405,3,FALSE)</f>
        <v>1.2037</v>
      </c>
      <c r="G460" s="10">
        <f>VLOOKUP(C460,away!$B$2:$E$405,4,FALSE)</f>
        <v>1.4443999999999999</v>
      </c>
      <c r="H460" s="10">
        <f>VLOOKUP(A460,away!$A$2:$E$405,3,FALSE)</f>
        <v>1.3846000000000001</v>
      </c>
      <c r="I460" s="10">
        <f>VLOOKUP(C460,away!$B$2:$E$405,3,FALSE)</f>
        <v>0.72219999999999995</v>
      </c>
      <c r="J460" s="10">
        <f>VLOOKUP(B460,home!$B$2:$E$405,4,FALSE)</f>
        <v>0.32100000000000001</v>
      </c>
      <c r="K460" s="12">
        <f t="shared" si="670"/>
        <v>2.407299178088</v>
      </c>
      <c r="L460" s="12">
        <f t="shared" si="671"/>
        <v>0.32098655651999997</v>
      </c>
      <c r="M460" s="13">
        <f t="shared" si="672"/>
        <v>6.5331188724232866E-2</v>
      </c>
      <c r="N460" s="13">
        <f t="shared" si="673"/>
        <v>0.15727171691935776</v>
      </c>
      <c r="O460" s="13">
        <f t="shared" si="674"/>
        <v>2.0970433301949754E-2</v>
      </c>
      <c r="P460" s="13">
        <f t="shared" si="675"/>
        <v>5.0482106851932856E-2</v>
      </c>
      <c r="Q460" s="13">
        <f t="shared" si="676"/>
        <v>0.18930003743822932</v>
      </c>
      <c r="R460" s="13">
        <f t="shared" si="677"/>
        <v>3.3656135871625915E-3</v>
      </c>
      <c r="S460" s="13">
        <f t="shared" si="678"/>
        <v>9.7520156986853138E-3</v>
      </c>
      <c r="T460" s="13">
        <f t="shared" si="679"/>
        <v>6.0762767166404302E-2</v>
      </c>
      <c r="U460" s="13">
        <f t="shared" si="680"/>
        <v>8.1020388221383112E-3</v>
      </c>
      <c r="V460" s="13">
        <f t="shared" si="681"/>
        <v>8.3727629114956038E-4</v>
      </c>
      <c r="W460" s="13">
        <f t="shared" si="682"/>
        <v>0.1519006081790257</v>
      </c>
      <c r="X460" s="13">
        <f t="shared" si="683"/>
        <v>4.8758053152679198E-2</v>
      </c>
      <c r="Y460" s="13">
        <f t="shared" si="684"/>
        <v>7.8253397920488108E-3</v>
      </c>
      <c r="Z460" s="13">
        <f t="shared" si="685"/>
        <v>3.6010557197341508E-4</v>
      </c>
      <c r="AA460" s="13">
        <f t="shared" si="686"/>
        <v>8.6688184743651117E-4</v>
      </c>
      <c r="AB460" s="13">
        <f t="shared" si="687"/>
        <v>1.0434219794166605E-3</v>
      </c>
      <c r="AC460" s="13">
        <f t="shared" si="688"/>
        <v>4.0435770437317345E-5</v>
      </c>
      <c r="AD460" s="13">
        <f t="shared" si="689"/>
        <v>9.1417552305109007E-2</v>
      </c>
      <c r="AE460" s="13">
        <f t="shared" si="690"/>
        <v>2.934380531990392E-2</v>
      </c>
      <c r="AF460" s="13">
        <f t="shared" si="691"/>
        <v>4.7094835124146068E-3</v>
      </c>
      <c r="AG460" s="13">
        <f t="shared" si="692"/>
        <v>5.0389363187922651E-4</v>
      </c>
      <c r="AH460" s="13">
        <f t="shared" si="693"/>
        <v>2.8897261882852875E-5</v>
      </c>
      <c r="AI460" s="13">
        <f t="shared" si="694"/>
        <v>6.9564354779585416E-5</v>
      </c>
      <c r="AJ460" s="13">
        <f t="shared" si="695"/>
        <v>8.3731107042559023E-5</v>
      </c>
      <c r="AK460" s="13">
        <f t="shared" si="696"/>
        <v>6.7188608387983568E-5</v>
      </c>
      <c r="AL460" s="13">
        <f t="shared" si="697"/>
        <v>1.2498060566283382E-6</v>
      </c>
      <c r="AM460" s="13">
        <f t="shared" si="698"/>
        <v>4.4013879705381086E-2</v>
      </c>
      <c r="AN460" s="13">
        <f t="shared" si="699"/>
        <v>1.4127863685715784E-2</v>
      </c>
      <c r="AO460" s="13">
        <f t="shared" si="700"/>
        <v>2.2674271577309319E-3</v>
      </c>
      <c r="AP460" s="13">
        <f t="shared" si="701"/>
        <v>2.4260454517332759E-4</v>
      </c>
      <c r="AQ460" s="13">
        <f t="shared" si="702"/>
        <v>1.9468199387821799E-5</v>
      </c>
      <c r="AR460" s="13">
        <f t="shared" si="703"/>
        <v>1.8551265169267193E-6</v>
      </c>
      <c r="AS460" s="13">
        <f t="shared" si="704"/>
        <v>4.465844539446945E-6</v>
      </c>
      <c r="AT460" s="13">
        <f t="shared" si="705"/>
        <v>5.3753119446397082E-6</v>
      </c>
      <c r="AU460" s="13">
        <f t="shared" si="706"/>
        <v>4.3133280087659268E-6</v>
      </c>
      <c r="AV460" s="13">
        <f t="shared" si="707"/>
        <v>2.595867742581542E-6</v>
      </c>
      <c r="AW460" s="13">
        <f t="shared" si="708"/>
        <v>2.6826068888791499E-8</v>
      </c>
      <c r="AX460" s="13">
        <f t="shared" si="709"/>
        <v>1.7659096073204688E-2</v>
      </c>
      <c r="AY460" s="13">
        <f t="shared" si="710"/>
        <v>5.6683324397938254E-3</v>
      </c>
      <c r="AZ460" s="13">
        <f t="shared" si="711"/>
        <v>9.0972925553001486E-4</v>
      </c>
      <c r="BA460" s="13">
        <f t="shared" si="712"/>
        <v>9.7336953699360889E-5</v>
      </c>
      <c r="BB460" s="13">
        <f t="shared" si="713"/>
        <v>7.8109633975261306E-6</v>
      </c>
      <c r="BC460" s="13">
        <f t="shared" si="714"/>
        <v>5.0144284881513451E-7</v>
      </c>
      <c r="BD460" s="13">
        <f t="shared" si="715"/>
        <v>9.9245112096208195E-8</v>
      </c>
      <c r="BE460" s="13">
        <f t="shared" si="716"/>
        <v>2.3891267677845338E-7</v>
      </c>
      <c r="BF460" s="13">
        <f t="shared" si="717"/>
        <v>2.8756714522178747E-7</v>
      </c>
      <c r="BG460" s="13">
        <f t="shared" si="718"/>
        <v>2.307533841125072E-7</v>
      </c>
      <c r="BH460" s="13">
        <f t="shared" si="719"/>
        <v>1.3887310797876583E-7</v>
      </c>
      <c r="BI460" s="13">
        <f t="shared" si="720"/>
        <v>6.686182373916174E-8</v>
      </c>
      <c r="BJ460" s="14">
        <f t="shared" si="721"/>
        <v>0.8268073078389151</v>
      </c>
      <c r="BK460" s="14">
        <f t="shared" si="722"/>
        <v>0.13211260558228838</v>
      </c>
      <c r="BL460" s="14">
        <f t="shared" si="723"/>
        <v>3.46174385621991E-2</v>
      </c>
      <c r="BM460" s="14">
        <f t="shared" si="724"/>
        <v>0.50150805511878593</v>
      </c>
      <c r="BN460" s="14">
        <f t="shared" si="725"/>
        <v>0.48672109682286513</v>
      </c>
    </row>
    <row r="461" spans="1:66" x14ac:dyDescent="0.25">
      <c r="A461" t="s">
        <v>348</v>
      </c>
      <c r="B461" t="s">
        <v>256</v>
      </c>
      <c r="C461" t="s">
        <v>252</v>
      </c>
      <c r="D461" t="s">
        <v>361</v>
      </c>
      <c r="E461" s="10">
        <f>VLOOKUP(A461,home!$A$2:$E$405,3,FALSE)</f>
        <v>1.2811999999999999</v>
      </c>
      <c r="F461" s="10">
        <f>VLOOKUP(B461,home!$B$2:$E$405,3,FALSE)</f>
        <v>1.1708000000000001</v>
      </c>
      <c r="G461" s="10">
        <f>VLOOKUP(C461,away!$B$2:$E$405,4,FALSE)</f>
        <v>0.59260000000000002</v>
      </c>
      <c r="H461" s="10">
        <f>VLOOKUP(A461,away!$A$2:$E$405,3,FALSE)</f>
        <v>1.2811999999999999</v>
      </c>
      <c r="I461" s="10">
        <f>VLOOKUP(C461,away!$B$2:$E$405,3,FALSE)</f>
        <v>0.78049999999999997</v>
      </c>
      <c r="J461" s="10">
        <f>VLOOKUP(B461,home!$B$2:$E$405,4,FALSE)</f>
        <v>1.1851</v>
      </c>
      <c r="K461" s="12">
        <f t="shared" si="670"/>
        <v>0.88891716169599999</v>
      </c>
      <c r="L461" s="12">
        <f t="shared" si="671"/>
        <v>1.1850722686599999</v>
      </c>
      <c r="M461" s="13">
        <f t="shared" si="672"/>
        <v>0.12568337514134695</v>
      </c>
      <c r="N461" s="13">
        <f t="shared" si="673"/>
        <v>0.11172210910301972</v>
      </c>
      <c r="O461" s="13">
        <f t="shared" si="674"/>
        <v>0.14894388251160187</v>
      </c>
      <c r="P461" s="13">
        <f t="shared" si="675"/>
        <v>0.13239877329419561</v>
      </c>
      <c r="Q461" s="13">
        <f t="shared" si="676"/>
        <v>4.9655850061273557E-2</v>
      </c>
      <c r="R461" s="13">
        <f t="shared" si="677"/>
        <v>8.8254632375526262E-2</v>
      </c>
      <c r="S461" s="13">
        <f t="shared" si="678"/>
        <v>3.4868245601484132E-2</v>
      </c>
      <c r="T461" s="13">
        <f t="shared" si="679"/>
        <v>5.8845770884354255E-2</v>
      </c>
      <c r="U461" s="13">
        <f t="shared" si="680"/>
        <v>7.8451057317776712E-2</v>
      </c>
      <c r="V461" s="13">
        <f t="shared" si="681"/>
        <v>4.0812548370196839E-3</v>
      </c>
      <c r="W461" s="13">
        <f t="shared" si="682"/>
        <v>1.4713312432689815E-2</v>
      </c>
      <c r="X461" s="13">
        <f t="shared" si="683"/>
        <v>1.7436338544111106E-2</v>
      </c>
      <c r="Y461" s="13">
        <f t="shared" si="684"/>
        <v>1.0331660637796773E-2</v>
      </c>
      <c r="Z461" s="13">
        <f t="shared" si="685"/>
        <v>3.4862705803006419E-2</v>
      </c>
      <c r="AA461" s="13">
        <f t="shared" si="686"/>
        <v>3.0990057491451131E-2</v>
      </c>
      <c r="AB461" s="13">
        <f t="shared" si="687"/>
        <v>1.37737969730483E-2</v>
      </c>
      <c r="AC461" s="13">
        <f t="shared" si="688"/>
        <v>2.6870754252238631E-4</v>
      </c>
      <c r="AD461" s="13">
        <f t="shared" si="689"/>
        <v>3.2697289817032746E-3</v>
      </c>
      <c r="AE461" s="13">
        <f t="shared" si="690"/>
        <v>3.8748651422504513E-3</v>
      </c>
      <c r="AF461" s="13">
        <f t="shared" si="691"/>
        <v>2.2959976124391477E-3</v>
      </c>
      <c r="AG461" s="13">
        <f t="shared" si="692"/>
        <v>9.0697436647040205E-4</v>
      </c>
      <c r="AH461" s="13">
        <f t="shared" si="693"/>
        <v>1.0328706464398738E-2</v>
      </c>
      <c r="AI461" s="13">
        <f t="shared" si="694"/>
        <v>9.1813644343244523E-3</v>
      </c>
      <c r="AJ461" s="13">
        <f t="shared" si="695"/>
        <v>4.0807362067281456E-3</v>
      </c>
      <c r="AK461" s="13">
        <f t="shared" si="696"/>
        <v>1.2091454821716286E-3</v>
      </c>
      <c r="AL461" s="13">
        <f t="shared" si="697"/>
        <v>1.1322595041659727E-5</v>
      </c>
      <c r="AM461" s="13">
        <f t="shared" si="698"/>
        <v>5.813036411861655E-4</v>
      </c>
      <c r="AN461" s="13">
        <f t="shared" si="699"/>
        <v>6.8888682484080784E-4</v>
      </c>
      <c r="AO461" s="13">
        <f t="shared" si="700"/>
        <v>4.0819033618204006E-4</v>
      </c>
      <c r="AP461" s="13">
        <f t="shared" si="701"/>
        <v>1.6124501591477952E-4</v>
      </c>
      <c r="AQ461" s="13">
        <f t="shared" si="702"/>
        <v>4.777174920506138E-5</v>
      </c>
      <c r="AR461" s="13">
        <f t="shared" si="703"/>
        <v>2.4480527204176435E-3</v>
      </c>
      <c r="AS461" s="13">
        <f t="shared" si="704"/>
        <v>2.1761160759158232E-3</v>
      </c>
      <c r="AT461" s="13">
        <f t="shared" si="705"/>
        <v>9.6719346286206528E-4</v>
      </c>
      <c r="AU461" s="13">
        <f t="shared" si="706"/>
        <v>2.8658495593942424E-4</v>
      </c>
      <c r="AV461" s="13">
        <f t="shared" si="707"/>
        <v>6.3687571404611549E-5</v>
      </c>
      <c r="AW461" s="13">
        <f t="shared" si="708"/>
        <v>3.3132148595556155E-7</v>
      </c>
      <c r="AX461" s="13">
        <f t="shared" si="709"/>
        <v>8.6121797134459336E-5</v>
      </c>
      <c r="AY461" s="13">
        <f t="shared" si="710"/>
        <v>1.0206055351121002E-4</v>
      </c>
      <c r="AZ461" s="13">
        <f t="shared" si="711"/>
        <v>6.0474565845112489E-5</v>
      </c>
      <c r="BA461" s="13">
        <f t="shared" si="712"/>
        <v>2.3888910314098684E-5</v>
      </c>
      <c r="BB461" s="13">
        <f t="shared" si="713"/>
        <v>7.0775212854360479E-6</v>
      </c>
      <c r="BC461" s="13">
        <f t="shared" si="714"/>
        <v>1.6774748412442273E-6</v>
      </c>
      <c r="BD461" s="13">
        <f t="shared" si="715"/>
        <v>4.8351989853077015E-4</v>
      </c>
      <c r="BE461" s="13">
        <f t="shared" si="716"/>
        <v>4.2980913582551015E-4</v>
      </c>
      <c r="BF461" s="13">
        <f t="shared" si="717"/>
        <v>1.9103235854451149E-4</v>
      </c>
      <c r="BG461" s="13">
        <f t="shared" si="718"/>
        <v>5.6603980649826595E-5</v>
      </c>
      <c r="BH461" s="13">
        <f t="shared" si="719"/>
        <v>1.2579062454984788E-5</v>
      </c>
      <c r="BI461" s="13">
        <f t="shared" si="720"/>
        <v>2.2363488988563594E-6</v>
      </c>
      <c r="BJ461" s="14">
        <f t="shared" si="721"/>
        <v>0.27522130615636897</v>
      </c>
      <c r="BK461" s="14">
        <f t="shared" si="722"/>
        <v>0.29741373956512168</v>
      </c>
      <c r="BL461" s="14">
        <f t="shared" si="723"/>
        <v>0.39233079482847133</v>
      </c>
      <c r="BM461" s="14">
        <f t="shared" si="724"/>
        <v>0.34306819463397914</v>
      </c>
      <c r="BN461" s="14">
        <f t="shared" si="725"/>
        <v>0.65665862248696394</v>
      </c>
    </row>
    <row r="462" spans="1:66" s="15" customFormat="1" x14ac:dyDescent="0.25">
      <c r="A462" t="s">
        <v>348</v>
      </c>
      <c r="B462" t="s">
        <v>250</v>
      </c>
      <c r="C462" t="s">
        <v>257</v>
      </c>
      <c r="D462" t="s">
        <v>361</v>
      </c>
      <c r="E462" s="10">
        <f>VLOOKUP(A462,home!$A$2:$E$405,3,FALSE)</f>
        <v>1.2811999999999999</v>
      </c>
      <c r="F462" s="10">
        <f>VLOOKUP(B462,home!$B$2:$E$405,3,FALSE)</f>
        <v>2.3416000000000001</v>
      </c>
      <c r="G462" s="10">
        <f>VLOOKUP(C462,away!$B$2:$E$405,4,FALSE)</f>
        <v>1.7777000000000001</v>
      </c>
      <c r="H462" s="10">
        <f>VLOOKUP(A462,away!$A$2:$E$405,3,FALSE)</f>
        <v>1.2811999999999999</v>
      </c>
      <c r="I462" s="10">
        <f>VLOOKUP(C462,away!$B$2:$E$405,3,FALSE)</f>
        <v>0</v>
      </c>
      <c r="J462" s="10">
        <f>VLOOKUP(B462,home!$B$2:$E$405,4,FALSE)</f>
        <v>1.7777000000000001</v>
      </c>
      <c r="K462" s="12">
        <f t="shared" si="670"/>
        <v>5.3332029643839993</v>
      </c>
      <c r="L462" s="12">
        <f t="shared" si="671"/>
        <v>0</v>
      </c>
      <c r="M462" s="13">
        <f t="shared" si="672"/>
        <v>4.828579449629427E-3</v>
      </c>
      <c r="N462" s="13">
        <f t="shared" si="673"/>
        <v>2.5751794234527323E-2</v>
      </c>
      <c r="O462" s="13">
        <f t="shared" si="674"/>
        <v>0</v>
      </c>
      <c r="P462" s="13">
        <f t="shared" si="675"/>
        <v>0</v>
      </c>
      <c r="Q462" s="13">
        <f t="shared" si="676"/>
        <v>6.8669772674893964E-2</v>
      </c>
      <c r="R462" s="13">
        <f t="shared" si="677"/>
        <v>0</v>
      </c>
      <c r="S462" s="13">
        <f t="shared" si="678"/>
        <v>0</v>
      </c>
      <c r="T462" s="13">
        <f t="shared" si="679"/>
        <v>0</v>
      </c>
      <c r="U462" s="13">
        <f t="shared" si="680"/>
        <v>0</v>
      </c>
      <c r="V462" s="13">
        <f t="shared" si="681"/>
        <v>0</v>
      </c>
      <c r="W462" s="13">
        <f t="shared" si="682"/>
        <v>0.12207661173110661</v>
      </c>
      <c r="X462" s="13">
        <f t="shared" si="683"/>
        <v>0</v>
      </c>
      <c r="Y462" s="13">
        <f t="shared" si="684"/>
        <v>0</v>
      </c>
      <c r="Z462" s="13">
        <f t="shared" si="685"/>
        <v>0</v>
      </c>
      <c r="AA462" s="13">
        <f t="shared" si="686"/>
        <v>0</v>
      </c>
      <c r="AB462" s="13">
        <f t="shared" si="687"/>
        <v>0</v>
      </c>
      <c r="AC462" s="13">
        <f t="shared" si="688"/>
        <v>0</v>
      </c>
      <c r="AD462" s="13">
        <f t="shared" si="689"/>
        <v>0.16276483689157306</v>
      </c>
      <c r="AE462" s="13">
        <f t="shared" si="690"/>
        <v>0</v>
      </c>
      <c r="AF462" s="13">
        <f t="shared" si="691"/>
        <v>0</v>
      </c>
      <c r="AG462" s="13">
        <f t="shared" si="692"/>
        <v>0</v>
      </c>
      <c r="AH462" s="13">
        <f t="shared" si="693"/>
        <v>0</v>
      </c>
      <c r="AI462" s="13">
        <f t="shared" si="694"/>
        <v>0</v>
      </c>
      <c r="AJ462" s="13">
        <f t="shared" si="695"/>
        <v>0</v>
      </c>
      <c r="AK462" s="13">
        <f t="shared" si="696"/>
        <v>0</v>
      </c>
      <c r="AL462" s="13">
        <f t="shared" si="697"/>
        <v>0</v>
      </c>
      <c r="AM462" s="13">
        <f t="shared" si="698"/>
        <v>0.17361158212152311</v>
      </c>
      <c r="AN462" s="13">
        <f t="shared" si="699"/>
        <v>0</v>
      </c>
      <c r="AO462" s="13">
        <f t="shared" si="700"/>
        <v>0</v>
      </c>
      <c r="AP462" s="13">
        <f t="shared" si="701"/>
        <v>0</v>
      </c>
      <c r="AQ462" s="13">
        <f t="shared" si="702"/>
        <v>0</v>
      </c>
      <c r="AR462" s="13">
        <f t="shared" si="703"/>
        <v>0</v>
      </c>
      <c r="AS462" s="13">
        <f t="shared" si="704"/>
        <v>0</v>
      </c>
      <c r="AT462" s="13">
        <f t="shared" si="705"/>
        <v>0</v>
      </c>
      <c r="AU462" s="13">
        <f t="shared" si="706"/>
        <v>0</v>
      </c>
      <c r="AV462" s="13">
        <f t="shared" si="707"/>
        <v>0</v>
      </c>
      <c r="AW462" s="13">
        <f t="shared" si="708"/>
        <v>0</v>
      </c>
      <c r="AX462" s="13">
        <f t="shared" si="709"/>
        <v>0.15431763407031718</v>
      </c>
      <c r="AY462" s="13">
        <f t="shared" si="710"/>
        <v>0</v>
      </c>
      <c r="AZ462" s="13">
        <f t="shared" si="711"/>
        <v>0</v>
      </c>
      <c r="BA462" s="13">
        <f t="shared" si="712"/>
        <v>0</v>
      </c>
      <c r="BB462" s="13">
        <f t="shared" si="713"/>
        <v>0</v>
      </c>
      <c r="BC462" s="13">
        <f t="shared" si="714"/>
        <v>0</v>
      </c>
      <c r="BD462" s="13">
        <f t="shared" si="715"/>
        <v>0</v>
      </c>
      <c r="BE462" s="13">
        <f t="shared" si="716"/>
        <v>0</v>
      </c>
      <c r="BF462" s="13">
        <f t="shared" si="717"/>
        <v>0</v>
      </c>
      <c r="BG462" s="13">
        <f t="shared" si="718"/>
        <v>0</v>
      </c>
      <c r="BH462" s="13">
        <f t="shared" si="719"/>
        <v>0</v>
      </c>
      <c r="BI462" s="13">
        <f t="shared" si="720"/>
        <v>0</v>
      </c>
      <c r="BJ462" s="14">
        <f t="shared" si="721"/>
        <v>0.70719223172394119</v>
      </c>
      <c r="BK462" s="14">
        <f t="shared" si="722"/>
        <v>4.828579449629427E-3</v>
      </c>
      <c r="BL462" s="14">
        <f t="shared" si="723"/>
        <v>0</v>
      </c>
      <c r="BM462" s="14">
        <f t="shared" si="724"/>
        <v>0.61277066481451992</v>
      </c>
      <c r="BN462" s="14">
        <f t="shared" si="725"/>
        <v>9.9250146359050717E-2</v>
      </c>
    </row>
    <row r="463" spans="1:66" x14ac:dyDescent="0.25">
      <c r="A463" t="s">
        <v>349</v>
      </c>
      <c r="B463" t="s">
        <v>270</v>
      </c>
      <c r="C463" t="s">
        <v>266</v>
      </c>
      <c r="D463" t="s">
        <v>361</v>
      </c>
      <c r="E463" s="10">
        <f>VLOOKUP(A463,home!$A$2:$E$405,3,FALSE)</f>
        <v>1.2082999999999999</v>
      </c>
      <c r="F463" s="10">
        <f>VLOOKUP(B463,home!$B$2:$E$405,3,FALSE)</f>
        <v>1.6552</v>
      </c>
      <c r="G463" s="10">
        <f>VLOOKUP(C463,away!$B$2:$E$405,4,FALSE)</f>
        <v>1.2972999999999999</v>
      </c>
      <c r="H463" s="10">
        <f>VLOOKUP(A463,away!$A$2:$E$405,3,FALSE)</f>
        <v>1.2082999999999999</v>
      </c>
      <c r="I463" s="10">
        <f>VLOOKUP(C463,away!$B$2:$E$405,3,FALSE)</f>
        <v>0.8276</v>
      </c>
      <c r="J463" s="10">
        <f>VLOOKUP(B463,home!$B$2:$E$405,4,FALSE)</f>
        <v>0</v>
      </c>
      <c r="K463" s="12">
        <f t="shared" si="670"/>
        <v>2.5945716669679997</v>
      </c>
      <c r="L463" s="12">
        <f t="shared" si="671"/>
        <v>0</v>
      </c>
      <c r="M463" s="13">
        <f t="shared" si="672"/>
        <v>7.4677856217447727E-2</v>
      </c>
      <c r="N463" s="13">
        <f t="shared" si="673"/>
        <v>0.19375704989169995</v>
      </c>
      <c r="O463" s="13">
        <f t="shared" si="674"/>
        <v>0</v>
      </c>
      <c r="P463" s="13">
        <f t="shared" si="675"/>
        <v>0</v>
      </c>
      <c r="Q463" s="13">
        <f t="shared" si="676"/>
        <v>0.25135827596215499</v>
      </c>
      <c r="R463" s="13">
        <f t="shared" si="677"/>
        <v>0</v>
      </c>
      <c r="S463" s="13">
        <f t="shared" si="678"/>
        <v>0</v>
      </c>
      <c r="T463" s="13">
        <f t="shared" si="679"/>
        <v>0</v>
      </c>
      <c r="U463" s="13">
        <f t="shared" si="680"/>
        <v>0</v>
      </c>
      <c r="V463" s="13">
        <f t="shared" si="681"/>
        <v>0</v>
      </c>
      <c r="W463" s="13">
        <f t="shared" si="682"/>
        <v>0.21738902035644361</v>
      </c>
      <c r="X463" s="13">
        <f t="shared" si="683"/>
        <v>0</v>
      </c>
      <c r="Y463" s="13">
        <f t="shared" si="684"/>
        <v>0</v>
      </c>
      <c r="Z463" s="13">
        <f t="shared" si="685"/>
        <v>0</v>
      </c>
      <c r="AA463" s="13">
        <f t="shared" si="686"/>
        <v>0</v>
      </c>
      <c r="AB463" s="13">
        <f t="shared" si="687"/>
        <v>0</v>
      </c>
      <c r="AC463" s="13">
        <f t="shared" si="688"/>
        <v>0</v>
      </c>
      <c r="AD463" s="13">
        <f t="shared" si="689"/>
        <v>0.1410078482316896</v>
      </c>
      <c r="AE463" s="13">
        <f t="shared" si="690"/>
        <v>0</v>
      </c>
      <c r="AF463" s="13">
        <f t="shared" si="691"/>
        <v>0</v>
      </c>
      <c r="AG463" s="13">
        <f t="shared" si="692"/>
        <v>0</v>
      </c>
      <c r="AH463" s="13">
        <f t="shared" si="693"/>
        <v>0</v>
      </c>
      <c r="AI463" s="13">
        <f t="shared" si="694"/>
        <v>0</v>
      </c>
      <c r="AJ463" s="13">
        <f t="shared" si="695"/>
        <v>0</v>
      </c>
      <c r="AK463" s="13">
        <f t="shared" si="696"/>
        <v>0</v>
      </c>
      <c r="AL463" s="13">
        <f t="shared" si="697"/>
        <v>0</v>
      </c>
      <c r="AM463" s="13">
        <f t="shared" si="698"/>
        <v>7.3170993568413084E-2</v>
      </c>
      <c r="AN463" s="13">
        <f t="shared" si="699"/>
        <v>0</v>
      </c>
      <c r="AO463" s="13">
        <f t="shared" si="700"/>
        <v>0</v>
      </c>
      <c r="AP463" s="13">
        <f t="shared" si="701"/>
        <v>0</v>
      </c>
      <c r="AQ463" s="13">
        <f t="shared" si="702"/>
        <v>0</v>
      </c>
      <c r="AR463" s="13">
        <f t="shared" si="703"/>
        <v>0</v>
      </c>
      <c r="AS463" s="13">
        <f t="shared" si="704"/>
        <v>0</v>
      </c>
      <c r="AT463" s="13">
        <f t="shared" si="705"/>
        <v>0</v>
      </c>
      <c r="AU463" s="13">
        <f t="shared" si="706"/>
        <v>0</v>
      </c>
      <c r="AV463" s="13">
        <f t="shared" si="707"/>
        <v>0</v>
      </c>
      <c r="AW463" s="13">
        <f t="shared" si="708"/>
        <v>0</v>
      </c>
      <c r="AX463" s="13">
        <f t="shared" si="709"/>
        <v>3.1641231126083705E-2</v>
      </c>
      <c r="AY463" s="13">
        <f t="shared" si="710"/>
        <v>0</v>
      </c>
      <c r="AZ463" s="13">
        <f t="shared" si="711"/>
        <v>0</v>
      </c>
      <c r="BA463" s="13">
        <f t="shared" si="712"/>
        <v>0</v>
      </c>
      <c r="BB463" s="13">
        <f t="shared" si="713"/>
        <v>0</v>
      </c>
      <c r="BC463" s="13">
        <f t="shared" si="714"/>
        <v>0</v>
      </c>
      <c r="BD463" s="13">
        <f t="shared" si="715"/>
        <v>0</v>
      </c>
      <c r="BE463" s="13">
        <f t="shared" si="716"/>
        <v>0</v>
      </c>
      <c r="BF463" s="13">
        <f t="shared" si="717"/>
        <v>0</v>
      </c>
      <c r="BG463" s="13">
        <f t="shared" si="718"/>
        <v>0</v>
      </c>
      <c r="BH463" s="13">
        <f t="shared" si="719"/>
        <v>0</v>
      </c>
      <c r="BI463" s="13">
        <f t="shared" si="720"/>
        <v>0</v>
      </c>
      <c r="BJ463" s="14">
        <f t="shared" si="721"/>
        <v>0.90832441913648487</v>
      </c>
      <c r="BK463" s="14">
        <f t="shared" si="722"/>
        <v>7.4677856217447727E-2</v>
      </c>
      <c r="BL463" s="14">
        <f t="shared" si="723"/>
        <v>0</v>
      </c>
      <c r="BM463" s="14">
        <f t="shared" si="724"/>
        <v>0.46320909328262999</v>
      </c>
      <c r="BN463" s="14">
        <f t="shared" si="725"/>
        <v>0.51979318207130265</v>
      </c>
    </row>
    <row r="464" spans="1:66" x14ac:dyDescent="0.25">
      <c r="A464" t="s">
        <v>350</v>
      </c>
      <c r="B464" t="s">
        <v>289</v>
      </c>
      <c r="C464" t="s">
        <v>275</v>
      </c>
      <c r="D464" t="s">
        <v>361</v>
      </c>
      <c r="E464" s="10">
        <f>VLOOKUP(A464,home!$A$2:$E$405,3,FALSE)</f>
        <v>1.4911000000000001</v>
      </c>
      <c r="F464" s="10">
        <f>VLOOKUP(B464,home!$B$2:$E$405,3,FALSE)</f>
        <v>0.78239999999999998</v>
      </c>
      <c r="G464" s="10">
        <f>VLOOKUP(C464,away!$B$2:$E$405,4,FALSE)</f>
        <v>0.47060000000000002</v>
      </c>
      <c r="H464" s="10">
        <f>VLOOKUP(A464,away!$A$2:$E$405,3,FALSE)</f>
        <v>1.4911000000000001</v>
      </c>
      <c r="I464" s="10">
        <f>VLOOKUP(C464,away!$B$2:$E$405,3,FALSE)</f>
        <v>1.0898000000000001</v>
      </c>
      <c r="J464" s="10">
        <f>VLOOKUP(B464,home!$B$2:$E$405,4,FALSE)</f>
        <v>0.94120000000000004</v>
      </c>
      <c r="K464" s="12">
        <f t="shared" si="670"/>
        <v>0.54901920278400007</v>
      </c>
      <c r="L464" s="12">
        <f t="shared" si="671"/>
        <v>1.5294507341360002</v>
      </c>
      <c r="M464" s="13">
        <f t="shared" si="672"/>
        <v>0.12512150961508073</v>
      </c>
      <c r="N464" s="13">
        <f t="shared" si="673"/>
        <v>6.8694111460002219E-2</v>
      </c>
      <c r="O464" s="13">
        <f t="shared" si="674"/>
        <v>0.19136718473698985</v>
      </c>
      <c r="P464" s="13">
        <f t="shared" si="675"/>
        <v>0.10506425920332063</v>
      </c>
      <c r="Q464" s="13">
        <f t="shared" si="676"/>
        <v>1.8857193154862829E-2</v>
      </c>
      <c r="R464" s="13">
        <f t="shared" si="677"/>
        <v>0.14634334059276438</v>
      </c>
      <c r="S464" s="13">
        <f t="shared" si="678"/>
        <v>2.2055557425539742E-2</v>
      </c>
      <c r="T464" s="13">
        <f t="shared" si="679"/>
        <v>2.8841147914449316E-2</v>
      </c>
      <c r="U464" s="13">
        <f t="shared" si="680"/>
        <v>8.0345304184986893E-2</v>
      </c>
      <c r="V464" s="13">
        <f t="shared" si="681"/>
        <v>2.0577781722026637E-3</v>
      </c>
      <c r="W464" s="13">
        <f t="shared" si="682"/>
        <v>3.450987050875565E-3</v>
      </c>
      <c r="X464" s="13">
        <f t="shared" si="683"/>
        <v>5.2781146784554632E-3</v>
      </c>
      <c r="Y464" s="13">
        <f t="shared" si="684"/>
        <v>4.0363081849088545E-3</v>
      </c>
      <c r="Z464" s="13">
        <f t="shared" si="685"/>
        <v>7.4608309901839379E-2</v>
      </c>
      <c r="AA464" s="13">
        <f t="shared" si="686"/>
        <v>4.0961394823369475E-2</v>
      </c>
      <c r="AB464" s="13">
        <f t="shared" si="687"/>
        <v>1.1244296165423487E-2</v>
      </c>
      <c r="AC464" s="13">
        <f t="shared" si="688"/>
        <v>1.0799449068166949E-4</v>
      </c>
      <c r="AD464" s="13">
        <f t="shared" si="689"/>
        <v>4.7366453987240253E-4</v>
      </c>
      <c r="AE464" s="13">
        <f t="shared" si="690"/>
        <v>7.2444657824203684E-4</v>
      </c>
      <c r="AF464" s="13">
        <f t="shared" si="691"/>
        <v>5.5400267546729836E-4</v>
      </c>
      <c r="AG464" s="13">
        <f t="shared" si="692"/>
        <v>2.8243993290225582E-4</v>
      </c>
      <c r="AH464" s="13">
        <f t="shared" si="693"/>
        <v>2.8527433588003623E-2</v>
      </c>
      <c r="AI464" s="13">
        <f t="shared" si="694"/>
        <v>1.5662108845959255E-2</v>
      </c>
      <c r="AJ464" s="13">
        <f t="shared" si="695"/>
        <v>4.2993992562623921E-3</v>
      </c>
      <c r="AK464" s="13">
        <f t="shared" si="696"/>
        <v>7.8681758404110051E-4</v>
      </c>
      <c r="AL464" s="13">
        <f t="shared" si="697"/>
        <v>3.6273095477876034E-6</v>
      </c>
      <c r="AM464" s="13">
        <f t="shared" si="698"/>
        <v>5.2010185613559352E-5</v>
      </c>
      <c r="AN464" s="13">
        <f t="shared" si="699"/>
        <v>7.954701656920799E-5</v>
      </c>
      <c r="AO464" s="13">
        <f t="shared" si="700"/>
        <v>6.0831621445051873E-5</v>
      </c>
      <c r="AP464" s="13">
        <f t="shared" si="701"/>
        <v>3.1012989359272608E-5</v>
      </c>
      <c r="AQ464" s="13">
        <f t="shared" si="702"/>
        <v>1.1858209835822867E-5</v>
      </c>
      <c r="AR464" s="13">
        <f t="shared" si="703"/>
        <v>8.7262608488376248E-3</v>
      </c>
      <c r="AS464" s="13">
        <f t="shared" si="704"/>
        <v>4.7908847745140636E-3</v>
      </c>
      <c r="AT464" s="13">
        <f t="shared" si="705"/>
        <v>1.3151438697668574E-3</v>
      </c>
      <c r="AU464" s="13">
        <f t="shared" si="706"/>
        <v>2.4067974630855498E-4</v>
      </c>
      <c r="AV464" s="13">
        <f t="shared" si="707"/>
        <v>3.3034450611144558E-5</v>
      </c>
      <c r="AW464" s="13">
        <f t="shared" si="708"/>
        <v>8.4606775825764151E-8</v>
      </c>
      <c r="AX464" s="13">
        <f t="shared" si="709"/>
        <v>4.7590984403673702E-6</v>
      </c>
      <c r="AY464" s="13">
        <f t="shared" si="710"/>
        <v>7.2788066034453682E-6</v>
      </c>
      <c r="AZ464" s="13">
        <f t="shared" si="711"/>
        <v>5.566288051636743E-6</v>
      </c>
      <c r="BA464" s="13">
        <f t="shared" si="712"/>
        <v>2.8377877823294201E-6</v>
      </c>
      <c r="BB464" s="13">
        <f t="shared" si="713"/>
        <v>1.0850641517514763E-6</v>
      </c>
      <c r="BC464" s="13">
        <f t="shared" si="714"/>
        <v>3.3191043269619024E-7</v>
      </c>
      <c r="BD464" s="13">
        <f t="shared" si="715"/>
        <v>2.2243976769194865E-3</v>
      </c>
      <c r="BE464" s="13">
        <f t="shared" si="716"/>
        <v>1.2212370392569183E-3</v>
      </c>
      <c r="BF464" s="13">
        <f t="shared" si="717"/>
        <v>3.3524129285156289E-4</v>
      </c>
      <c r="BG464" s="13">
        <f t="shared" si="718"/>
        <v>6.1351302447214194E-5</v>
      </c>
      <c r="BH464" s="13">
        <f t="shared" si="719"/>
        <v>8.420760789832402E-6</v>
      </c>
      <c r="BI464" s="13">
        <f t="shared" si="720"/>
        <v>9.2463187513371073E-7</v>
      </c>
      <c r="BJ464" s="14">
        <f t="shared" si="721"/>
        <v>0.13144953514832339</v>
      </c>
      <c r="BK464" s="14">
        <f t="shared" si="722"/>
        <v>0.25441800502297662</v>
      </c>
      <c r="BL464" s="14">
        <f t="shared" si="723"/>
        <v>0.53849485617197901</v>
      </c>
      <c r="BM464" s="14">
        <f t="shared" si="724"/>
        <v>0.34351591328227005</v>
      </c>
      <c r="BN464" s="14">
        <f t="shared" si="725"/>
        <v>0.65544759876302061</v>
      </c>
    </row>
    <row r="465" spans="1:66" x14ac:dyDescent="0.25">
      <c r="A465" t="s">
        <v>350</v>
      </c>
      <c r="B465" t="s">
        <v>290</v>
      </c>
      <c r="C465" t="s">
        <v>287</v>
      </c>
      <c r="D465" t="s">
        <v>361</v>
      </c>
      <c r="E465" s="10">
        <f>VLOOKUP(A465,home!$A$2:$E$405,3,FALSE)</f>
        <v>1.4911000000000001</v>
      </c>
      <c r="F465" s="10">
        <f>VLOOKUP(B465,home!$B$2:$E$405,3,FALSE)</f>
        <v>0.76649999999999996</v>
      </c>
      <c r="G465" s="10">
        <f>VLOOKUP(C465,away!$B$2:$E$405,4,FALSE)</f>
        <v>1.3445</v>
      </c>
      <c r="H465" s="10">
        <f>VLOOKUP(A465,away!$A$2:$E$405,3,FALSE)</f>
        <v>1.4911000000000001</v>
      </c>
      <c r="I465" s="10">
        <f>VLOOKUP(C465,away!$B$2:$E$405,3,FALSE)</f>
        <v>0.47899999999999998</v>
      </c>
      <c r="J465" s="10">
        <f>VLOOKUP(B465,home!$B$2:$E$405,4,FALSE)</f>
        <v>1.4790000000000001</v>
      </c>
      <c r="K465" s="12">
        <f t="shared" si="670"/>
        <v>1.536666897675</v>
      </c>
      <c r="L465" s="12">
        <f t="shared" si="671"/>
        <v>1.0563563751000002</v>
      </c>
      <c r="M465" s="13">
        <f t="shared" si="672"/>
        <v>7.4793576543580778E-2</v>
      </c>
      <c r="N465" s="13">
        <f t="shared" si="673"/>
        <v>0.11493281323324193</v>
      </c>
      <c r="O465" s="13">
        <f t="shared" si="674"/>
        <v>7.9008671398341404E-2</v>
      </c>
      <c r="P465" s="13">
        <f t="shared" si="675"/>
        <v>0.12141000996711279</v>
      </c>
      <c r="Q465" s="13">
        <f t="shared" si="676"/>
        <v>8.8306724776093054E-2</v>
      </c>
      <c r="R465" s="13">
        <f t="shared" si="677"/>
        <v>4.1730656859909489E-2</v>
      </c>
      <c r="S465" s="13">
        <f t="shared" si="678"/>
        <v>4.927024218324913E-2</v>
      </c>
      <c r="T465" s="13">
        <f t="shared" si="679"/>
        <v>9.328337168142703E-2</v>
      </c>
      <c r="U465" s="13">
        <f t="shared" si="680"/>
        <v>6.4126119014857083E-2</v>
      </c>
      <c r="V465" s="13">
        <f t="shared" si="681"/>
        <v>8.8865334742940453E-3</v>
      </c>
      <c r="W465" s="13">
        <f t="shared" si="682"/>
        <v>4.5232673601839669E-2</v>
      </c>
      <c r="X465" s="13">
        <f t="shared" si="683"/>
        <v>4.7781823122120828E-2</v>
      </c>
      <c r="Y465" s="13">
        <f t="shared" si="684"/>
        <v>2.5237316734476465E-2</v>
      </c>
      <c r="Z465" s="13">
        <f t="shared" si="685"/>
        <v>1.469414847035865E-2</v>
      </c>
      <c r="AA465" s="13">
        <f t="shared" si="686"/>
        <v>2.2580011543921877E-2</v>
      </c>
      <c r="AB465" s="13">
        <f t="shared" si="687"/>
        <v>1.7348978144332061E-2</v>
      </c>
      <c r="AC465" s="13">
        <f t="shared" si="688"/>
        <v>9.0157651862193876E-4</v>
      </c>
      <c r="AD465" s="13">
        <f t="shared" si="689"/>
        <v>1.7376888054321204E-2</v>
      </c>
      <c r="AE465" s="13">
        <f t="shared" si="690"/>
        <v>1.8356186475581245E-2</v>
      </c>
      <c r="AF465" s="13">
        <f t="shared" si="691"/>
        <v>9.6953373030023247E-3</v>
      </c>
      <c r="AG465" s="13">
        <f t="shared" si="692"/>
        <v>3.4139104562571163E-3</v>
      </c>
      <c r="AH465" s="13">
        <f t="shared" si="693"/>
        <v>3.8805643533323191E-3</v>
      </c>
      <c r="AI465" s="13">
        <f t="shared" si="694"/>
        <v>5.9631347860633673E-3</v>
      </c>
      <c r="AJ465" s="13">
        <f t="shared" si="695"/>
        <v>4.5816759160589356E-3</v>
      </c>
      <c r="AK465" s="13">
        <f t="shared" si="696"/>
        <v>2.3468365720275171E-3</v>
      </c>
      <c r="AL465" s="13">
        <f t="shared" si="697"/>
        <v>5.8540007936763888E-5</v>
      </c>
      <c r="AM465" s="13">
        <f t="shared" si="698"/>
        <v>5.3404977315359035E-3</v>
      </c>
      <c r="AN465" s="13">
        <f t="shared" si="699"/>
        <v>5.6414688249150418E-3</v>
      </c>
      <c r="AO465" s="13">
        <f t="shared" si="700"/>
        <v>2.9797007790634553E-3</v>
      </c>
      <c r="AP465" s="13">
        <f t="shared" si="701"/>
        <v>1.049208637951373E-3</v>
      </c>
      <c r="AQ465" s="13">
        <f t="shared" si="702"/>
        <v>2.7708455837748014E-4</v>
      </c>
      <c r="AR465" s="13">
        <f t="shared" si="703"/>
        <v>8.1985177872568129E-4</v>
      </c>
      <c r="AS465" s="13">
        <f t="shared" si="704"/>
        <v>1.2598390893677233E-3</v>
      </c>
      <c r="AT465" s="13">
        <f t="shared" si="705"/>
        <v>9.6797651251419835E-4</v>
      </c>
      <c r="AU465" s="13">
        <f t="shared" si="706"/>
        <v>4.9581915483581983E-4</v>
      </c>
      <c r="AV465" s="13">
        <f t="shared" si="707"/>
        <v>1.904772206173499E-4</v>
      </c>
      <c r="AW465" s="13">
        <f t="shared" si="708"/>
        <v>2.6396142837123864E-6</v>
      </c>
      <c r="AX465" s="13">
        <f t="shared" si="709"/>
        <v>1.3677610135266114E-3</v>
      </c>
      <c r="AY465" s="13">
        <f t="shared" si="710"/>
        <v>1.4448430662520734E-3</v>
      </c>
      <c r="AZ465" s="13">
        <f t="shared" si="711"/>
        <v>7.6313459202720488E-4</v>
      </c>
      <c r="BA465" s="13">
        <f t="shared" si="712"/>
        <v>2.687140304490919E-4</v>
      </c>
      <c r="BB465" s="13">
        <f t="shared" si="713"/>
        <v>7.0964444785928446E-5</v>
      </c>
      <c r="BC465" s="13">
        <f t="shared" si="714"/>
        <v>1.4992748731009502E-5</v>
      </c>
      <c r="BD465" s="13">
        <f t="shared" si="715"/>
        <v>1.4434260884899129E-4</v>
      </c>
      <c r="BE465" s="13">
        <f t="shared" si="716"/>
        <v>2.2180650894229546E-4</v>
      </c>
      <c r="BF465" s="13">
        <f t="shared" si="717"/>
        <v>1.7042135999023969E-4</v>
      </c>
      <c r="BG465" s="13">
        <f t="shared" si="718"/>
        <v>8.729362085125202E-5</v>
      </c>
      <c r="BH465" s="13">
        <f t="shared" si="719"/>
        <v>3.3535304385077774E-5</v>
      </c>
      <c r="BI465" s="13">
        <f t="shared" si="720"/>
        <v>1.0306518430400854E-5</v>
      </c>
      <c r="BJ465" s="14">
        <f t="shared" si="721"/>
        <v>0.48283541586597606</v>
      </c>
      <c r="BK465" s="14">
        <f t="shared" si="722"/>
        <v>0.25676532176104755</v>
      </c>
      <c r="BL465" s="14">
        <f t="shared" si="723"/>
        <v>0.24596831826635307</v>
      </c>
      <c r="BM465" s="14">
        <f t="shared" si="724"/>
        <v>0.47863854813348744</v>
      </c>
      <c r="BN465" s="14">
        <f t="shared" si="725"/>
        <v>0.52018245277827946</v>
      </c>
    </row>
    <row r="466" spans="1:66" x14ac:dyDescent="0.25">
      <c r="A466" t="s">
        <v>291</v>
      </c>
      <c r="B466" t="s">
        <v>306</v>
      </c>
      <c r="C466" t="s">
        <v>298</v>
      </c>
      <c r="D466" t="s">
        <v>361</v>
      </c>
      <c r="E466" s="10">
        <f>VLOOKUP(A466,home!$A$2:$E$405,3,FALSE)</f>
        <v>1.5840000000000001</v>
      </c>
      <c r="F466" s="10">
        <f>VLOOKUP(B466,home!$B$2:$E$405,3,FALSE)</f>
        <v>1.2625999999999999</v>
      </c>
      <c r="G466" s="10">
        <f>VLOOKUP(C466,away!$B$2:$E$405,4,FALSE)</f>
        <v>0.5766</v>
      </c>
      <c r="H466" s="10">
        <f>VLOOKUP(A466,away!$A$2:$E$405,3,FALSE)</f>
        <v>1.5840000000000001</v>
      </c>
      <c r="I466" s="10">
        <f>VLOOKUP(C466,away!$B$2:$E$405,3,FALSE)</f>
        <v>1.1048</v>
      </c>
      <c r="J466" s="10">
        <f>VLOOKUP(B466,home!$B$2:$E$405,4,FALSE)</f>
        <v>0.83860000000000001</v>
      </c>
      <c r="K466" s="12">
        <f t="shared" si="670"/>
        <v>1.15317601344</v>
      </c>
      <c r="L466" s="12">
        <f t="shared" si="671"/>
        <v>1.4675526835200001</v>
      </c>
      <c r="M466" s="13">
        <f t="shared" si="672"/>
        <v>7.274983092705288E-2</v>
      </c>
      <c r="N466" s="13">
        <f t="shared" si="673"/>
        <v>8.3893360006892875E-2</v>
      </c>
      <c r="O466" s="13">
        <f t="shared" si="674"/>
        <v>0.10676420960262277</v>
      </c>
      <c r="P466" s="13">
        <f t="shared" si="675"/>
        <v>0.12311792560762511</v>
      </c>
      <c r="Q466" s="13">
        <f t="shared" si="676"/>
        <v>4.8371905223417735E-2</v>
      </c>
      <c r="R466" s="13">
        <f t="shared" si="677"/>
        <v>7.8341051153110408E-2</v>
      </c>
      <c r="S466" s="13">
        <f t="shared" si="678"/>
        <v>5.2089549256560612E-2</v>
      </c>
      <c r="T466" s="13">
        <f t="shared" si="679"/>
        <v>7.0988319317601814E-2</v>
      </c>
      <c r="U466" s="13">
        <f t="shared" si="680"/>
        <v>9.0341021057442988E-2</v>
      </c>
      <c r="V466" s="13">
        <f t="shared" si="681"/>
        <v>9.7948410151778263E-3</v>
      </c>
      <c r="W466" s="13">
        <f t="shared" si="682"/>
        <v>1.8593773609346123E-2</v>
      </c>
      <c r="X466" s="13">
        <f t="shared" si="683"/>
        <v>2.7287342357159263E-2</v>
      </c>
      <c r="Y466" s="13">
        <f t="shared" si="684"/>
        <v>2.0022806251189025E-2</v>
      </c>
      <c r="Z466" s="13">
        <f t="shared" si="685"/>
        <v>3.8323206616508253E-2</v>
      </c>
      <c r="AA466" s="13">
        <f t="shared" si="686"/>
        <v>4.4193402628262428E-2</v>
      </c>
      <c r="AB466" s="13">
        <f t="shared" si="687"/>
        <v>2.5481385931604247E-2</v>
      </c>
      <c r="AC466" s="13">
        <f t="shared" si="688"/>
        <v>1.0360165893842158E-3</v>
      </c>
      <c r="AD466" s="13">
        <f t="shared" si="689"/>
        <v>5.3604734314079121E-3</v>
      </c>
      <c r="AE466" s="13">
        <f t="shared" si="690"/>
        <v>7.8667771692003449E-3</v>
      </c>
      <c r="AF466" s="13">
        <f t="shared" si="691"/>
        <v>5.7724549726569192E-3</v>
      </c>
      <c r="AG466" s="13">
        <f t="shared" si="692"/>
        <v>2.8237939285403429E-3</v>
      </c>
      <c r="AH466" s="13">
        <f t="shared" si="693"/>
        <v>1.4060331177787025E-2</v>
      </c>
      <c r="AI466" s="13">
        <f t="shared" si="694"/>
        <v>1.6214036655246584E-2</v>
      </c>
      <c r="AJ466" s="13">
        <f t="shared" si="695"/>
        <v>9.3488190759336461E-3</v>
      </c>
      <c r="AK466" s="13">
        <f t="shared" si="696"/>
        <v>3.5936113041189943E-3</v>
      </c>
      <c r="AL466" s="13">
        <f t="shared" si="697"/>
        <v>7.0131964159734903E-5</v>
      </c>
      <c r="AM466" s="13">
        <f t="shared" si="698"/>
        <v>1.2363138763564012E-3</v>
      </c>
      <c r="AN466" s="13">
        <f t="shared" si="699"/>
        <v>1.8143557469198505E-3</v>
      </c>
      <c r="AO466" s="13">
        <f t="shared" si="700"/>
        <v>1.3313313226260806E-3</v>
      </c>
      <c r="AP466" s="13">
        <f t="shared" si="701"/>
        <v>6.5126628505804516E-4</v>
      </c>
      <c r="AQ466" s="13">
        <f t="shared" si="702"/>
        <v>2.389418960807588E-4</v>
      </c>
      <c r="AR466" s="13">
        <f t="shared" si="703"/>
        <v>4.126855350228254E-3</v>
      </c>
      <c r="AS466" s="13">
        <f t="shared" si="704"/>
        <v>4.7589906008197527E-3</v>
      </c>
      <c r="AT466" s="13">
        <f t="shared" si="705"/>
        <v>2.7439769045258773E-3</v>
      </c>
      <c r="AU466" s="13">
        <f t="shared" si="706"/>
        <v>1.0547627825775274E-3</v>
      </c>
      <c r="AV466" s="13">
        <f t="shared" si="707"/>
        <v>3.0408178518440869E-4</v>
      </c>
      <c r="AW466" s="13">
        <f t="shared" si="708"/>
        <v>3.2968774390970312E-6</v>
      </c>
      <c r="AX466" s="13">
        <f t="shared" si="709"/>
        <v>2.3761458454953801E-4</v>
      </c>
      <c r="AY466" s="13">
        <f t="shared" si="710"/>
        <v>3.4871192119916451E-4</v>
      </c>
      <c r="AZ466" s="13">
        <f t="shared" si="711"/>
        <v>2.5587655786562434E-4</v>
      </c>
      <c r="BA466" s="13">
        <f t="shared" si="712"/>
        <v>1.2517077638185252E-4</v>
      </c>
      <c r="BB466" s="13">
        <f t="shared" si="713"/>
        <v>4.5923677194367369E-5</v>
      </c>
      <c r="BC466" s="13">
        <f t="shared" si="714"/>
        <v>1.3479083140740009E-5</v>
      </c>
      <c r="BD466" s="13">
        <f t="shared" si="715"/>
        <v>1.0093962739543903E-3</v>
      </c>
      <c r="BE466" s="13">
        <f t="shared" si="716"/>
        <v>1.1640115711799141E-3</v>
      </c>
      <c r="BF466" s="13">
        <f t="shared" si="717"/>
        <v>6.7115511162564221E-4</v>
      </c>
      <c r="BG466" s="13">
        <f t="shared" si="718"/>
        <v>2.5798665867477871E-4</v>
      </c>
      <c r="BH466" s="13">
        <f t="shared" si="719"/>
        <v>7.4376006642821852E-5</v>
      </c>
      <c r="BI466" s="13">
        <f t="shared" si="720"/>
        <v>1.7153725367191235E-5</v>
      </c>
      <c r="BJ466" s="14">
        <f t="shared" si="721"/>
        <v>0.29727999199478483</v>
      </c>
      <c r="BK466" s="14">
        <f t="shared" si="722"/>
        <v>0.25920700728115953</v>
      </c>
      <c r="BL466" s="14">
        <f t="shared" si="723"/>
        <v>0.40452061535690981</v>
      </c>
      <c r="BM466" s="14">
        <f t="shared" si="724"/>
        <v>0.48574712368488049</v>
      </c>
      <c r="BN466" s="14">
        <f t="shared" si="725"/>
        <v>0.51323828252072179</v>
      </c>
    </row>
    <row r="467" spans="1:66" x14ac:dyDescent="0.25">
      <c r="A467" t="s">
        <v>291</v>
      </c>
      <c r="B467" t="s">
        <v>312</v>
      </c>
      <c r="C467" t="s">
        <v>315</v>
      </c>
      <c r="D467" t="s">
        <v>361</v>
      </c>
      <c r="E467" s="10">
        <f>VLOOKUP(A467,home!$A$2:$E$405,3,FALSE)</f>
        <v>1.5840000000000001</v>
      </c>
      <c r="F467" s="10">
        <f>VLOOKUP(B467,home!$B$2:$E$405,3,FALSE)</f>
        <v>1.0522</v>
      </c>
      <c r="G467" s="10">
        <f>VLOOKUP(C467,away!$B$2:$E$405,4,FALSE)</f>
        <v>0.75480000000000003</v>
      </c>
      <c r="H467" s="10">
        <f>VLOOKUP(A467,away!$A$2:$E$405,3,FALSE)</f>
        <v>1.5840000000000001</v>
      </c>
      <c r="I467" s="10">
        <f>VLOOKUP(C467,away!$B$2:$E$405,3,FALSE)</f>
        <v>1.0330999999999999</v>
      </c>
      <c r="J467" s="10">
        <f>VLOOKUP(B467,home!$B$2:$E$405,4,FALSE)</f>
        <v>0.92249999999999999</v>
      </c>
      <c r="K467" s="12">
        <f t="shared" si="670"/>
        <v>1.2580136870400001</v>
      </c>
      <c r="L467" s="12">
        <f t="shared" si="671"/>
        <v>1.5096070439999998</v>
      </c>
      <c r="M467" s="13">
        <f t="shared" si="672"/>
        <v>6.2811272008077984E-2</v>
      </c>
      <c r="N467" s="13">
        <f t="shared" si="673"/>
        <v>7.9017439886554533E-2</v>
      </c>
      <c r="O467" s="13">
        <f t="shared" si="674"/>
        <v>9.4820338665994527E-2</v>
      </c>
      <c r="P467" s="13">
        <f t="shared" si="675"/>
        <v>0.11928528385158925</v>
      </c>
      <c r="Q467" s="13">
        <f t="shared" si="676"/>
        <v>4.9702510446073017E-2</v>
      </c>
      <c r="R467" s="13">
        <f t="shared" si="677"/>
        <v>7.1570725582325453E-2</v>
      </c>
      <c r="S467" s="13">
        <f t="shared" si="678"/>
        <v>5.6633859212898423E-2</v>
      </c>
      <c r="T467" s="13">
        <f t="shared" si="679"/>
        <v>7.5031259873875392E-2</v>
      </c>
      <c r="U467" s="13">
        <f t="shared" si="680"/>
        <v>9.0036952373949292E-2</v>
      </c>
      <c r="V467" s="13">
        <f t="shared" si="681"/>
        <v>1.195041334999856E-2</v>
      </c>
      <c r="W467" s="13">
        <f t="shared" si="682"/>
        <v>2.0842146140469482E-2</v>
      </c>
      <c r="X467" s="13">
        <f t="shared" si="683"/>
        <v>3.1463450625730138E-2</v>
      </c>
      <c r="Y467" s="13">
        <f t="shared" si="684"/>
        <v>2.3748723346574213E-2</v>
      </c>
      <c r="Z467" s="13">
        <f t="shared" si="685"/>
        <v>3.6014557161089832E-2</v>
      </c>
      <c r="AA467" s="13">
        <f t="shared" si="686"/>
        <v>4.5306805841335458E-2</v>
      </c>
      <c r="AB467" s="13">
        <f t="shared" si="687"/>
        <v>2.8498290932231919E-2</v>
      </c>
      <c r="AC467" s="13">
        <f t="shared" si="688"/>
        <v>1.4184440975171118E-3</v>
      </c>
      <c r="AD467" s="13">
        <f t="shared" si="689"/>
        <v>6.5549262779996311E-3</v>
      </c>
      <c r="AE467" s="13">
        <f t="shared" si="690"/>
        <v>9.8953628821689434E-3</v>
      </c>
      <c r="AF467" s="13">
        <f t="shared" si="691"/>
        <v>7.4690547549291896E-3</v>
      </c>
      <c r="AG467" s="13">
        <f t="shared" si="692"/>
        <v>3.7584458900209324E-3</v>
      </c>
      <c r="AH467" s="13">
        <f t="shared" si="693"/>
        <v>1.3591957294230459E-2</v>
      </c>
      <c r="AI467" s="13">
        <f t="shared" si="694"/>
        <v>1.7098868309805081E-2</v>
      </c>
      <c r="AJ467" s="13">
        <f t="shared" si="695"/>
        <v>1.0755305183314655E-2</v>
      </c>
      <c r="AK467" s="13">
        <f t="shared" si="696"/>
        <v>4.5101070429673642E-3</v>
      </c>
      <c r="AL467" s="13">
        <f t="shared" si="697"/>
        <v>1.0775104619959271E-4</v>
      </c>
      <c r="AM467" s="13">
        <f t="shared" si="698"/>
        <v>1.6492373950523392E-3</v>
      </c>
      <c r="AN467" s="13">
        <f t="shared" si="699"/>
        <v>2.4897003887992216E-3</v>
      </c>
      <c r="AO467" s="13">
        <f t="shared" si="700"/>
        <v>1.8792346221904218E-3</v>
      </c>
      <c r="AP467" s="13">
        <f t="shared" si="701"/>
        <v>9.4563527432911304E-4</v>
      </c>
      <c r="AQ467" s="13">
        <f t="shared" si="702"/>
        <v>3.5688441779552525E-4</v>
      </c>
      <c r="AR467" s="13">
        <f t="shared" si="703"/>
        <v>4.1037028946234941E-3</v>
      </c>
      <c r="AS467" s="13">
        <f t="shared" si="704"/>
        <v>5.1625144089820227E-3</v>
      </c>
      <c r="AT467" s="13">
        <f t="shared" si="705"/>
        <v>3.247256893020301E-3</v>
      </c>
      <c r="AU467" s="13">
        <f t="shared" si="706"/>
        <v>1.361697872251508E-3</v>
      </c>
      <c r="AV467" s="13">
        <f t="shared" si="707"/>
        <v>4.2825864022641072E-4</v>
      </c>
      <c r="AW467" s="13">
        <f t="shared" si="708"/>
        <v>5.6841859219733999E-6</v>
      </c>
      <c r="AX467" s="13">
        <f t="shared" si="709"/>
        <v>3.4579386935900623E-4</v>
      </c>
      <c r="AY467" s="13">
        <f t="shared" si="710"/>
        <v>5.2201286095637138E-4</v>
      </c>
      <c r="AZ467" s="13">
        <f t="shared" si="711"/>
        <v>3.9401714597916547E-4</v>
      </c>
      <c r="BA467" s="13">
        <f t="shared" si="712"/>
        <v>1.9827035300897479E-4</v>
      </c>
      <c r="BB467" s="13">
        <f t="shared" si="713"/>
        <v>7.4827580379678717E-5</v>
      </c>
      <c r="BC467" s="13">
        <f t="shared" si="714"/>
        <v>2.2592048485327823E-5</v>
      </c>
      <c r="BD467" s="13">
        <f t="shared" si="715"/>
        <v>1.032496466034469E-3</v>
      </c>
      <c r="BE467" s="13">
        <f t="shared" si="716"/>
        <v>1.2988946860917924E-3</v>
      </c>
      <c r="BF467" s="13">
        <f t="shared" si="717"/>
        <v>8.1701364656349969E-4</v>
      </c>
      <c r="BG467" s="13">
        <f t="shared" si="718"/>
        <v>3.4260478329178131E-4</v>
      </c>
      <c r="BH467" s="13">
        <f t="shared" si="719"/>
        <v>1.0775037665660851E-4</v>
      </c>
      <c r="BI467" s="13">
        <f t="shared" si="720"/>
        <v>2.7110289723545752E-5</v>
      </c>
      <c r="BJ467" s="14">
        <f t="shared" si="721"/>
        <v>0.31636152608073065</v>
      </c>
      <c r="BK467" s="14">
        <f t="shared" si="722"/>
        <v>0.25272903642723732</v>
      </c>
      <c r="BL467" s="14">
        <f t="shared" si="723"/>
        <v>0.39411865218361952</v>
      </c>
      <c r="BM467" s="14">
        <f t="shared" si="724"/>
        <v>0.52149987273702814</v>
      </c>
      <c r="BN467" s="14">
        <f t="shared" si="725"/>
        <v>0.47720757044061479</v>
      </c>
    </row>
    <row r="468" spans="1:66" x14ac:dyDescent="0.25">
      <c r="A468" t="s">
        <v>339</v>
      </c>
      <c r="B468" t="s">
        <v>79</v>
      </c>
      <c r="C468" t="s">
        <v>93</v>
      </c>
      <c r="D468" t="s">
        <v>362</v>
      </c>
      <c r="E468" s="10">
        <f>VLOOKUP(A468,home!$A$2:$E$405,3,FALSE)</f>
        <v>1.3068</v>
      </c>
      <c r="F468" s="10">
        <f>VLOOKUP(B468,home!$B$2:$E$405,3,FALSE)</f>
        <v>1.2024999999999999</v>
      </c>
      <c r="G468" s="10">
        <f>VLOOKUP(C468,away!$B$2:$E$405,4,FALSE)</f>
        <v>0.87570000000000003</v>
      </c>
      <c r="H468" s="10">
        <f>VLOOKUP(A468,away!$A$2:$E$405,3,FALSE)</f>
        <v>1.3068</v>
      </c>
      <c r="I468" s="10">
        <f>VLOOKUP(C468,away!$B$2:$E$405,3,FALSE)</f>
        <v>0.89280000000000004</v>
      </c>
      <c r="J468" s="10">
        <f>VLOOKUP(B468,home!$B$2:$E$405,4,FALSE)</f>
        <v>0.87570000000000003</v>
      </c>
      <c r="K468" s="12">
        <f t="shared" si="670"/>
        <v>1.3760986238999999</v>
      </c>
      <c r="L468" s="12">
        <f t="shared" si="671"/>
        <v>1.0216888577280001</v>
      </c>
      <c r="M468" s="13">
        <f t="shared" si="672"/>
        <v>9.0918890634549762E-2</v>
      </c>
      <c r="N468" s="13">
        <f t="shared" si="673"/>
        <v>0.12511336028871853</v>
      </c>
      <c r="O468" s="13">
        <f t="shared" si="674"/>
        <v>9.2890817518310118E-2</v>
      </c>
      <c r="P468" s="13">
        <f t="shared" si="675"/>
        <v>0.12782692615989255</v>
      </c>
      <c r="Q468" s="13">
        <f t="shared" si="676"/>
        <v>8.6084161462405245E-2</v>
      </c>
      <c r="R468" s="13">
        <f t="shared" si="677"/>
        <v>4.745275662185118E-2</v>
      </c>
      <c r="S468" s="13">
        <f t="shared" si="678"/>
        <v>4.4929395138476942E-2</v>
      </c>
      <c r="T468" s="13">
        <f t="shared" si="679"/>
        <v>8.7951228592997546E-2</v>
      </c>
      <c r="U468" s="13">
        <f t="shared" si="680"/>
        <v>6.529967308759102E-2</v>
      </c>
      <c r="V468" s="13">
        <f t="shared" si="681"/>
        <v>7.0186935418680846E-3</v>
      </c>
      <c r="W468" s="13">
        <f t="shared" si="682"/>
        <v>3.9486765376000411E-2</v>
      </c>
      <c r="X468" s="13">
        <f t="shared" si="683"/>
        <v>4.0343188212379408E-2</v>
      </c>
      <c r="Y468" s="13">
        <f t="shared" si="684"/>
        <v>2.0609092940905818E-2</v>
      </c>
      <c r="Z468" s="13">
        <f t="shared" si="685"/>
        <v>1.6160650903007976E-2</v>
      </c>
      <c r="AA468" s="13">
        <f t="shared" si="686"/>
        <v>2.2238649468957566E-2</v>
      </c>
      <c r="AB468" s="13">
        <f t="shared" si="687"/>
        <v>1.5301287465813489E-2</v>
      </c>
      <c r="AC468" s="13">
        <f t="shared" si="688"/>
        <v>6.1674340644008092E-4</v>
      </c>
      <c r="AD468" s="13">
        <f t="shared" si="689"/>
        <v>1.3584420874044083E-2</v>
      </c>
      <c r="AE468" s="13">
        <f t="shared" si="690"/>
        <v>1.3879051445698501E-2</v>
      </c>
      <c r="AF468" s="13">
        <f t="shared" si="691"/>
        <v>7.0900361089519248E-3</v>
      </c>
      <c r="AG468" s="13">
        <f t="shared" si="692"/>
        <v>2.414603631135122E-3</v>
      </c>
      <c r="AH468" s="13">
        <f t="shared" si="693"/>
        <v>4.1277892403087969E-3</v>
      </c>
      <c r="AI468" s="13">
        <f t="shared" si="694"/>
        <v>5.6802450933381614E-3</v>
      </c>
      <c r="AJ468" s="13">
        <f t="shared" si="695"/>
        <v>3.908288728178686E-3</v>
      </c>
      <c r="AK468" s="13">
        <f t="shared" si="696"/>
        <v>1.7927302468835231E-3</v>
      </c>
      <c r="AL468" s="13">
        <f t="shared" si="697"/>
        <v>3.4684283243842635E-5</v>
      </c>
      <c r="AM468" s="13">
        <f t="shared" si="698"/>
        <v>3.7387005742500999E-3</v>
      </c>
      <c r="AN468" s="13">
        <f t="shared" si="699"/>
        <v>3.8197887190926033E-3</v>
      </c>
      <c r="AO468" s="13">
        <f t="shared" si="700"/>
        <v>1.9513177865860111E-3</v>
      </c>
      <c r="AP468" s="13">
        <f t="shared" si="701"/>
        <v>6.6454654681379706E-4</v>
      </c>
      <c r="AQ468" s="13">
        <f t="shared" si="702"/>
        <v>1.6973995058031877E-4</v>
      </c>
      <c r="AR468" s="13">
        <f t="shared" si="703"/>
        <v>8.434632547746053E-4</v>
      </c>
      <c r="AS468" s="13">
        <f t="shared" si="704"/>
        <v>1.1606886242055494E-3</v>
      </c>
      <c r="AT468" s="13">
        <f t="shared" si="705"/>
        <v>7.9861100927282054E-4</v>
      </c>
      <c r="AU468" s="13">
        <f t="shared" si="706"/>
        <v>3.6632250363057272E-4</v>
      </c>
      <c r="AV468" s="13">
        <f t="shared" si="707"/>
        <v>1.2602397328740847E-4</v>
      </c>
      <c r="AW468" s="13">
        <f t="shared" si="708"/>
        <v>1.3545606059105615E-6</v>
      </c>
      <c r="AX468" s="13">
        <f t="shared" si="709"/>
        <v>8.5747011923328312E-4</v>
      </c>
      <c r="AY468" s="13">
        <f t="shared" si="710"/>
        <v>8.7606766665534509E-4</v>
      </c>
      <c r="AZ468" s="13">
        <f t="shared" si="711"/>
        <v>4.4753428681876695E-4</v>
      </c>
      <c r="BA468" s="13">
        <f t="shared" si="712"/>
        <v>1.5241359809799372E-4</v>
      </c>
      <c r="BB468" s="13">
        <f t="shared" si="713"/>
        <v>3.8929818735738412E-5</v>
      </c>
      <c r="BC468" s="13">
        <f t="shared" si="714"/>
        <v>7.9548324071349408E-6</v>
      </c>
      <c r="BD468" s="13">
        <f t="shared" si="715"/>
        <v>1.4362616821770119E-4</v>
      </c>
      <c r="BE468" s="13">
        <f t="shared" si="716"/>
        <v>1.9764377244040849E-4</v>
      </c>
      <c r="BF468" s="13">
        <f t="shared" si="717"/>
        <v>1.3598866163882546E-4</v>
      </c>
      <c r="BG468" s="13">
        <f t="shared" si="718"/>
        <v>6.2377936715730118E-5</v>
      </c>
      <c r="BH468" s="13">
        <f t="shared" si="719"/>
        <v>2.1459548219059378E-5</v>
      </c>
      <c r="BI468" s="13">
        <f t="shared" si="720"/>
        <v>5.9060909547526626E-6</v>
      </c>
      <c r="BJ468" s="14">
        <f t="shared" si="721"/>
        <v>0.4492803728325076</v>
      </c>
      <c r="BK468" s="14">
        <f t="shared" si="722"/>
        <v>0.27222140083112656</v>
      </c>
      <c r="BL468" s="14">
        <f t="shared" si="723"/>
        <v>0.26255434901458996</v>
      </c>
      <c r="BM468" s="14">
        <f t="shared" si="724"/>
        <v>0.4290551477894553</v>
      </c>
      <c r="BN468" s="14">
        <f t="shared" si="725"/>
        <v>0.5702869126857274</v>
      </c>
    </row>
    <row r="469" spans="1:66" x14ac:dyDescent="0.25">
      <c r="A469" t="s">
        <v>339</v>
      </c>
      <c r="B469" t="s">
        <v>85</v>
      </c>
      <c r="C469" t="s">
        <v>82</v>
      </c>
      <c r="D469" t="s">
        <v>362</v>
      </c>
      <c r="E469" s="10">
        <f>VLOOKUP(A469,home!$A$2:$E$405,3,FALSE)</f>
        <v>1.3068</v>
      </c>
      <c r="F469" s="10">
        <f>VLOOKUP(B469,home!$B$2:$E$405,3,FALSE)</f>
        <v>1.4029</v>
      </c>
      <c r="G469" s="10">
        <f>VLOOKUP(C469,away!$B$2:$E$405,4,FALSE)</f>
        <v>1.8973</v>
      </c>
      <c r="H469" s="10">
        <f>VLOOKUP(A469,away!$A$2:$E$405,3,FALSE)</f>
        <v>1.3068</v>
      </c>
      <c r="I469" s="10">
        <f>VLOOKUP(C469,away!$B$2:$E$405,3,FALSE)</f>
        <v>0.89280000000000004</v>
      </c>
      <c r="J469" s="10">
        <f>VLOOKUP(B469,home!$B$2:$E$405,4,FALSE)</f>
        <v>1.3134999999999999</v>
      </c>
      <c r="K469" s="12">
        <f t="shared" si="670"/>
        <v>3.4783385317559996</v>
      </c>
      <c r="L469" s="12">
        <f t="shared" si="671"/>
        <v>1.53247495104</v>
      </c>
      <c r="M469" s="13">
        <f t="shared" si="672"/>
        <v>6.6654788478327969E-3</v>
      </c>
      <c r="N469" s="13">
        <f t="shared" si="673"/>
        <v>2.3184791909021403E-2</v>
      </c>
      <c r="O469" s="13">
        <f t="shared" si="674"/>
        <v>1.0214679370990722E-2</v>
      </c>
      <c r="P469" s="13">
        <f t="shared" si="675"/>
        <v>3.5530112845650164E-2</v>
      </c>
      <c r="Q469" s="13">
        <f t="shared" si="676"/>
        <v>4.0322277523946966E-2</v>
      </c>
      <c r="R469" s="13">
        <f t="shared" si="677"/>
        <v>7.8268701344741537E-3</v>
      </c>
      <c r="S469" s="13">
        <f t="shared" si="678"/>
        <v>4.7348020586513696E-2</v>
      </c>
      <c r="T469" s="13">
        <f t="shared" si="679"/>
        <v>6.1792880274331913E-2</v>
      </c>
      <c r="U469" s="13">
        <f t="shared" si="680"/>
        <v>2.7224503971791707E-2</v>
      </c>
      <c r="V469" s="13">
        <f t="shared" si="681"/>
        <v>2.804300507572138E-2</v>
      </c>
      <c r="W469" s="13">
        <f t="shared" si="682"/>
        <v>4.6751510533234522E-2</v>
      </c>
      <c r="X469" s="13">
        <f t="shared" si="683"/>
        <v>7.1645518815464618E-2</v>
      </c>
      <c r="Y469" s="13">
        <f t="shared" si="684"/>
        <v>5.4897481469482277E-2</v>
      </c>
      <c r="Z469" s="13">
        <f t="shared" si="685"/>
        <v>3.9981608087082373E-3</v>
      </c>
      <c r="AA469" s="13">
        <f t="shared" si="686"/>
        <v>1.3906956797086589E-2</v>
      </c>
      <c r="AB469" s="13">
        <f t="shared" si="687"/>
        <v>2.4186551843386157E-2</v>
      </c>
      <c r="AC469" s="13">
        <f t="shared" si="688"/>
        <v>9.3426439946947687E-3</v>
      </c>
      <c r="AD469" s="13">
        <f t="shared" si="689"/>
        <v>4.0654395126386529E-2</v>
      </c>
      <c r="AE469" s="13">
        <f t="shared" si="690"/>
        <v>6.230184218087001E-2</v>
      </c>
      <c r="AF469" s="13">
        <f t="shared" si="691"/>
        <v>4.7738006272915294E-2</v>
      </c>
      <c r="AG469" s="13">
        <f t="shared" si="692"/>
        <v>2.4385766275277686E-2</v>
      </c>
      <c r="AH469" s="13">
        <f t="shared" si="693"/>
        <v>1.5317703223938015E-3</v>
      </c>
      <c r="AI469" s="13">
        <f t="shared" si="694"/>
        <v>5.3280157341826697E-3</v>
      </c>
      <c r="AJ469" s="13">
        <f t="shared" si="695"/>
        <v>9.2663212130049098E-3</v>
      </c>
      <c r="AK469" s="13">
        <f t="shared" si="696"/>
        <v>1.0743800707607654E-2</v>
      </c>
      <c r="AL469" s="13">
        <f t="shared" si="697"/>
        <v>1.9920260973668464E-3</v>
      </c>
      <c r="AM469" s="13">
        <f t="shared" si="698"/>
        <v>2.8281949810668713E-2</v>
      </c>
      <c r="AN469" s="13">
        <f t="shared" si="699"/>
        <v>4.3341379651420278E-2</v>
      </c>
      <c r="AO469" s="13">
        <f t="shared" si="700"/>
        <v>3.3209789329658172E-2</v>
      </c>
      <c r="AP469" s="13">
        <f t="shared" si="701"/>
        <v>1.6964390092338869E-2</v>
      </c>
      <c r="AQ469" s="13">
        <f t="shared" si="702"/>
        <v>6.4993757190451211E-3</v>
      </c>
      <c r="AR469" s="13">
        <f t="shared" si="703"/>
        <v>4.6947992996299303E-4</v>
      </c>
      <c r="AS469" s="13">
        <f t="shared" si="704"/>
        <v>1.6330101302763867E-3</v>
      </c>
      <c r="AT469" s="13">
        <f t="shared" si="705"/>
        <v>2.8400810294441216E-3</v>
      </c>
      <c r="AU469" s="13">
        <f t="shared" si="706"/>
        <v>3.2929210926749101E-3</v>
      </c>
      <c r="AV469" s="13">
        <f t="shared" si="707"/>
        <v>2.8634735796708019E-3</v>
      </c>
      <c r="AW469" s="13">
        <f t="shared" si="708"/>
        <v>2.9495635333559985E-4</v>
      </c>
      <c r="AX469" s="13">
        <f t="shared" si="709"/>
        <v>1.6395699296606385E-2</v>
      </c>
      <c r="AY469" s="13">
        <f t="shared" si="710"/>
        <v>2.512599847683343E-2</v>
      </c>
      <c r="AZ469" s="13">
        <f t="shared" si="711"/>
        <v>1.9252481642808215E-2</v>
      </c>
      <c r="BA469" s="13">
        <f t="shared" si="712"/>
        <v>9.8346486209870028E-3</v>
      </c>
      <c r="BB469" s="13">
        <f t="shared" si="713"/>
        <v>3.7678381659856674E-3</v>
      </c>
      <c r="BC469" s="13">
        <f t="shared" si="714"/>
        <v>1.1548235217891053E-3</v>
      </c>
      <c r="BD469" s="13">
        <f t="shared" si="715"/>
        <v>1.199110387807167E-4</v>
      </c>
      <c r="BE469" s="13">
        <f t="shared" si="716"/>
        <v>4.170911865738548E-4</v>
      </c>
      <c r="BF469" s="13">
        <f t="shared" si="717"/>
        <v>7.2539217275783532E-4</v>
      </c>
      <c r="BG469" s="13">
        <f t="shared" si="718"/>
        <v>8.4105318171259411E-4</v>
      </c>
      <c r="BH469" s="13">
        <f t="shared" si="719"/>
        <v>7.3136692230172415E-4</v>
      </c>
      <c r="BI469" s="13">
        <f t="shared" si="720"/>
        <v>5.0878834933877658E-4</v>
      </c>
      <c r="BJ469" s="14">
        <f t="shared" si="721"/>
        <v>0.67750284470907207</v>
      </c>
      <c r="BK469" s="14">
        <f t="shared" si="722"/>
        <v>0.15404728592461309</v>
      </c>
      <c r="BL469" s="14">
        <f t="shared" si="723"/>
        <v>0.12467203870841308</v>
      </c>
      <c r="BM469" s="14">
        <f t="shared" si="724"/>
        <v>0.81164507739539205</v>
      </c>
      <c r="BN469" s="14">
        <f t="shared" si="725"/>
        <v>0.12374421063191619</v>
      </c>
    </row>
    <row r="470" spans="1:66" x14ac:dyDescent="0.25">
      <c r="A470" t="s">
        <v>340</v>
      </c>
      <c r="B470" t="s">
        <v>117</v>
      </c>
      <c r="C470" t="s">
        <v>110</v>
      </c>
      <c r="D470" t="s">
        <v>362</v>
      </c>
      <c r="E470" s="10">
        <f>VLOOKUP(A470,home!$A$2:$E$405,3,FALSE)</f>
        <v>1.1721999999999999</v>
      </c>
      <c r="F470" s="10">
        <f>VLOOKUP(B470,home!$B$2:$E$405,3,FALSE)</f>
        <v>0.36559999999999998</v>
      </c>
      <c r="G470" s="10">
        <f>VLOOKUP(C470,away!$B$2:$E$405,4,FALSE)</f>
        <v>0.58979999999999999</v>
      </c>
      <c r="H470" s="10">
        <f>VLOOKUP(A470,away!$A$2:$E$405,3,FALSE)</f>
        <v>1.1721999999999999</v>
      </c>
      <c r="I470" s="10">
        <f>VLOOKUP(C470,away!$B$2:$E$405,3,FALSE)</f>
        <v>0.53320000000000001</v>
      </c>
      <c r="J470" s="10">
        <f>VLOOKUP(B470,home!$B$2:$E$405,4,FALSE)</f>
        <v>1.6178999999999999</v>
      </c>
      <c r="K470" s="12">
        <f t="shared" si="670"/>
        <v>0.25276251753599993</v>
      </c>
      <c r="L470" s="12">
        <f t="shared" si="671"/>
        <v>1.0112150690159998</v>
      </c>
      <c r="M470" s="13">
        <f t="shared" si="672"/>
        <v>0.28252800895923574</v>
      </c>
      <c r="N470" s="13">
        <f t="shared" si="673"/>
        <v>7.141249081896997E-2</v>
      </c>
      <c r="O470" s="13">
        <f t="shared" si="674"/>
        <v>0.28569658007866655</v>
      </c>
      <c r="P470" s="13">
        <f t="shared" si="675"/>
        <v>7.2213386832109164E-2</v>
      </c>
      <c r="Q470" s="13">
        <f t="shared" si="676"/>
        <v>9.0252004814596644E-3</v>
      </c>
      <c r="R470" s="13">
        <f t="shared" si="677"/>
        <v>0.14445034347094196</v>
      </c>
      <c r="S470" s="13">
        <f t="shared" si="678"/>
        <v>4.614386071821506E-3</v>
      </c>
      <c r="T470" s="13">
        <f t="shared" si="679"/>
        <v>9.1264187277424677E-3</v>
      </c>
      <c r="U470" s="13">
        <f t="shared" si="680"/>
        <v>3.6511632474655178E-2</v>
      </c>
      <c r="V470" s="13">
        <f t="shared" si="681"/>
        <v>1.3104716300701025E-4</v>
      </c>
      <c r="W470" s="13">
        <f t="shared" si="682"/>
        <v>7.6041079832028801E-4</v>
      </c>
      <c r="X470" s="13">
        <f t="shared" si="683"/>
        <v>7.6893885790396135E-4</v>
      </c>
      <c r="Y470" s="13">
        <f t="shared" si="684"/>
        <v>3.8878128013221917E-4</v>
      </c>
      <c r="Z470" s="13">
        <f t="shared" si="685"/>
        <v>4.8690121347451147E-2</v>
      </c>
      <c r="AA470" s="13">
        <f t="shared" si="686"/>
        <v>1.2307037650915086E-2</v>
      </c>
      <c r="AB470" s="13">
        <f t="shared" si="687"/>
        <v>1.5553789100278175E-3</v>
      </c>
      <c r="AC470" s="13">
        <f t="shared" si="688"/>
        <v>2.0934560413886933E-6</v>
      </c>
      <c r="AD470" s="13">
        <f t="shared" si="689"/>
        <v>4.8050836936248863E-5</v>
      </c>
      <c r="AE470" s="13">
        <f t="shared" si="690"/>
        <v>4.8589730388765438E-5</v>
      </c>
      <c r="AF470" s="13">
        <f t="shared" si="691"/>
        <v>2.456733378427213E-5</v>
      </c>
      <c r="AG470" s="13">
        <f t="shared" si="692"/>
        <v>8.2809527094006164E-6</v>
      </c>
      <c r="AH470" s="13">
        <f t="shared" si="693"/>
        <v>1.2309046104690054E-2</v>
      </c>
      <c r="AI470" s="13">
        <f t="shared" si="694"/>
        <v>3.1112654818881516E-3</v>
      </c>
      <c r="AJ470" s="13">
        <f t="shared" si="695"/>
        <v>3.9320564796245251E-4</v>
      </c>
      <c r="AK470" s="13">
        <f t="shared" si="696"/>
        <v>3.3129216496121209E-5</v>
      </c>
      <c r="AL470" s="13">
        <f t="shared" si="697"/>
        <v>2.1403265678289609E-8</v>
      </c>
      <c r="AM470" s="13">
        <f t="shared" si="698"/>
        <v>2.4290901027436154E-6</v>
      </c>
      <c r="AN470" s="13">
        <f t="shared" si="699"/>
        <v>2.4563325158919668E-6</v>
      </c>
      <c r="AO470" s="13">
        <f t="shared" si="700"/>
        <v>1.2419402272919698E-6</v>
      </c>
      <c r="AP470" s="13">
        <f t="shared" si="701"/>
        <v>4.1862289088493193E-7</v>
      </c>
      <c r="AQ470" s="13">
        <f t="shared" si="702"/>
        <v>1.0582944387447094E-7</v>
      </c>
      <c r="AR470" s="13">
        <f t="shared" si="703"/>
        <v>2.489418581255056E-3</v>
      </c>
      <c r="AS470" s="13">
        <f t="shared" si="704"/>
        <v>6.2923170779892522E-4</v>
      </c>
      <c r="AT470" s="13">
        <f t="shared" si="705"/>
        <v>7.9523095288366489E-5</v>
      </c>
      <c r="AU470" s="13">
        <f t="shared" si="706"/>
        <v>6.7001525891142441E-6</v>
      </c>
      <c r="AV470" s="13">
        <f t="shared" si="707"/>
        <v>4.2338685907496604E-7</v>
      </c>
      <c r="AW470" s="13">
        <f t="shared" si="708"/>
        <v>1.5196156122226935E-10</v>
      </c>
      <c r="AX470" s="13">
        <f t="shared" si="709"/>
        <v>1.0233048828187613E-7</v>
      </c>
      <c r="AY470" s="13">
        <f t="shared" si="710"/>
        <v>1.0347813177039831E-7</v>
      </c>
      <c r="AZ470" s="13">
        <f t="shared" si="711"/>
        <v>5.2319323079925024E-8</v>
      </c>
      <c r="BA470" s="13">
        <f t="shared" si="712"/>
        <v>1.7635362633045593E-8</v>
      </c>
      <c r="BB470" s="13">
        <f t="shared" si="713"/>
        <v>4.458286110524345E-9</v>
      </c>
      <c r="BC470" s="13">
        <f t="shared" si="714"/>
        <v>9.0165721938939015E-10</v>
      </c>
      <c r="BD470" s="13">
        <f t="shared" si="715"/>
        <v>4.1955626374225706E-4</v>
      </c>
      <c r="BE470" s="13">
        <f t="shared" si="716"/>
        <v>1.0604809747149087E-4</v>
      </c>
      <c r="BF470" s="13">
        <f t="shared" si="717"/>
        <v>1.3402492048398569E-5</v>
      </c>
      <c r="BG470" s="13">
        <f t="shared" si="718"/>
        <v>1.1292158771364812E-6</v>
      </c>
      <c r="BH470" s="13">
        <f t="shared" si="719"/>
        <v>7.1355861986659823E-8</v>
      </c>
      <c r="BI470" s="13">
        <f t="shared" si="720"/>
        <v>3.607217463339899E-9</v>
      </c>
      <c r="BJ470" s="14">
        <f t="shared" si="721"/>
        <v>9.1618662756777033E-2</v>
      </c>
      <c r="BK470" s="14">
        <f t="shared" si="722"/>
        <v>0.35948904736361226</v>
      </c>
      <c r="BL470" s="14">
        <f t="shared" si="723"/>
        <v>0.50011312699225263</v>
      </c>
      <c r="BM470" s="14">
        <f t="shared" si="724"/>
        <v>0.13458484449253985</v>
      </c>
      <c r="BN470" s="14">
        <f t="shared" si="725"/>
        <v>0.86532601064138315</v>
      </c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2021-08-14T07:19:32Z</dcterms:modified>
</cp:coreProperties>
</file>