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97" i="8" l="1"/>
  <c r="E197" i="8"/>
  <c r="F197" i="8"/>
  <c r="G197" i="8"/>
  <c r="H197" i="8"/>
  <c r="I197" i="8"/>
  <c r="J197" i="8"/>
  <c r="K197" i="8"/>
  <c r="L197" i="8"/>
  <c r="M197" i="8"/>
  <c r="O197" i="8"/>
  <c r="P197" i="8"/>
  <c r="T197" i="8" s="1"/>
  <c r="Q197" i="8"/>
  <c r="R197" i="8"/>
  <c r="S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R198" i="8"/>
  <c r="S198" i="8"/>
  <c r="T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T199" i="8" s="1"/>
  <c r="Q199" i="8"/>
  <c r="R199" i="8"/>
  <c r="S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Q200" i="8"/>
  <c r="R200" i="8"/>
  <c r="S200" i="8"/>
  <c r="T200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T201" i="8" s="1"/>
  <c r="Q201" i="8"/>
  <c r="R201" i="8"/>
  <c r="S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Q202" i="8"/>
  <c r="R202" i="8"/>
  <c r="S202" i="8"/>
  <c r="T202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T203" i="8" s="1"/>
  <c r="Q203" i="8"/>
  <c r="R203" i="8"/>
  <c r="S203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Q204" i="8"/>
  <c r="R204" i="8"/>
  <c r="S204" i="8"/>
  <c r="T204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T205" i="8" s="1"/>
  <c r="Q205" i="8"/>
  <c r="R205" i="8"/>
  <c r="S205" i="8"/>
  <c r="D206" i="8"/>
  <c r="E206" i="8"/>
  <c r="F206" i="8"/>
  <c r="G206" i="8"/>
  <c r="H206" i="8"/>
  <c r="I206" i="8"/>
  <c r="J206" i="8"/>
  <c r="K206" i="8"/>
  <c r="L206" i="8"/>
  <c r="M206" i="8"/>
  <c r="O206" i="8"/>
  <c r="P206" i="8"/>
  <c r="Q206" i="8"/>
  <c r="R206" i="8"/>
  <c r="S206" i="8"/>
  <c r="T206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Q207" i="8"/>
  <c r="R207" i="8"/>
  <c r="S207" i="8"/>
  <c r="T207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Q208" i="8"/>
  <c r="R208" i="8"/>
  <c r="S208" i="8"/>
  <c r="T208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T209" i="8" s="1"/>
  <c r="Q209" i="8"/>
  <c r="R209" i="8"/>
  <c r="S209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Q210" i="8"/>
  <c r="R210" i="8"/>
  <c r="S210" i="8"/>
  <c r="T210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T211" i="8" s="1"/>
  <c r="Q211" i="8"/>
  <c r="R211" i="8"/>
  <c r="S211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T212" i="8" s="1"/>
  <c r="Q212" i="8"/>
  <c r="R212" i="8"/>
  <c r="S212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Q213" i="8"/>
  <c r="R213" i="8"/>
  <c r="S213" i="8"/>
  <c r="T213" i="8"/>
  <c r="D214" i="8"/>
  <c r="E214" i="8"/>
  <c r="F214" i="8"/>
  <c r="G214" i="8"/>
  <c r="H214" i="8"/>
  <c r="I214" i="8"/>
  <c r="J214" i="8"/>
  <c r="K214" i="8"/>
  <c r="L214" i="8"/>
  <c r="M214" i="8"/>
  <c r="O214" i="8"/>
  <c r="P214" i="8"/>
  <c r="T214" i="8" s="1"/>
  <c r="Q214" i="8"/>
  <c r="R214" i="8"/>
  <c r="S214" i="8"/>
  <c r="D215" i="8"/>
  <c r="E215" i="8"/>
  <c r="F215" i="8"/>
  <c r="G215" i="8"/>
  <c r="H215" i="8"/>
  <c r="I215" i="8"/>
  <c r="J215" i="8"/>
  <c r="K215" i="8"/>
  <c r="L215" i="8"/>
  <c r="M215" i="8"/>
  <c r="O215" i="8"/>
  <c r="P215" i="8"/>
  <c r="Q215" i="8"/>
  <c r="R215" i="8"/>
  <c r="S215" i="8"/>
  <c r="T215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Q216" i="8"/>
  <c r="R216" i="8"/>
  <c r="S216" i="8"/>
  <c r="T216" i="8"/>
  <c r="D217" i="8"/>
  <c r="E217" i="8"/>
  <c r="F217" i="8"/>
  <c r="G217" i="8"/>
  <c r="H217" i="8"/>
  <c r="I217" i="8"/>
  <c r="J217" i="8"/>
  <c r="K217" i="8"/>
  <c r="L217" i="8"/>
  <c r="M217" i="8"/>
  <c r="O217" i="8"/>
  <c r="P217" i="8"/>
  <c r="Q217" i="8"/>
  <c r="R217" i="8"/>
  <c r="S217" i="8"/>
  <c r="T217" i="8"/>
  <c r="D218" i="8"/>
  <c r="E218" i="8"/>
  <c r="F218" i="8"/>
  <c r="G218" i="8"/>
  <c r="H218" i="8"/>
  <c r="I218" i="8"/>
  <c r="J218" i="8"/>
  <c r="K218" i="8"/>
  <c r="L218" i="8"/>
  <c r="M218" i="8"/>
  <c r="O218" i="8"/>
  <c r="P218" i="8"/>
  <c r="T218" i="8" s="1"/>
  <c r="Q218" i="8"/>
  <c r="R218" i="8"/>
  <c r="S218" i="8"/>
  <c r="D219" i="8"/>
  <c r="E219" i="8"/>
  <c r="F219" i="8"/>
  <c r="G219" i="8"/>
  <c r="H219" i="8"/>
  <c r="I219" i="8"/>
  <c r="J219" i="8"/>
  <c r="K219" i="8"/>
  <c r="L219" i="8"/>
  <c r="M219" i="8"/>
  <c r="O219" i="8"/>
  <c r="P219" i="8"/>
  <c r="Q219" i="8"/>
  <c r="R219" i="8"/>
  <c r="S219" i="8"/>
  <c r="T219" i="8"/>
  <c r="D220" i="8"/>
  <c r="E220" i="8"/>
  <c r="F220" i="8"/>
  <c r="G220" i="8"/>
  <c r="H220" i="8"/>
  <c r="I220" i="8"/>
  <c r="J220" i="8"/>
  <c r="K220" i="8"/>
  <c r="L220" i="8"/>
  <c r="M220" i="8"/>
  <c r="O220" i="8"/>
  <c r="P220" i="8"/>
  <c r="Q220" i="8"/>
  <c r="R220" i="8"/>
  <c r="S220" i="8"/>
  <c r="T220" i="8"/>
  <c r="D221" i="8"/>
  <c r="E221" i="8"/>
  <c r="F221" i="8"/>
  <c r="G221" i="8"/>
  <c r="H221" i="8"/>
  <c r="I221" i="8"/>
  <c r="J221" i="8"/>
  <c r="K221" i="8"/>
  <c r="L221" i="8"/>
  <c r="M221" i="8"/>
  <c r="O221" i="8"/>
  <c r="P221" i="8"/>
  <c r="Q221" i="8"/>
  <c r="R221" i="8"/>
  <c r="S221" i="8"/>
  <c r="T221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T222" i="8" s="1"/>
  <c r="Q222" i="8"/>
  <c r="R222" i="8"/>
  <c r="S222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Q223" i="8"/>
  <c r="R223" i="8"/>
  <c r="S223" i="8"/>
  <c r="T223" i="8"/>
  <c r="D224" i="8"/>
  <c r="E224" i="8"/>
  <c r="F224" i="8"/>
  <c r="G224" i="8"/>
  <c r="H224" i="8"/>
  <c r="I224" i="8"/>
  <c r="J224" i="8"/>
  <c r="K224" i="8"/>
  <c r="L224" i="8"/>
  <c r="M224" i="8"/>
  <c r="O224" i="8"/>
  <c r="P224" i="8"/>
  <c r="T224" i="8" s="1"/>
  <c r="Q224" i="8"/>
  <c r="R224" i="8"/>
  <c r="S224" i="8"/>
  <c r="D225" i="8"/>
  <c r="E225" i="8"/>
  <c r="F225" i="8"/>
  <c r="G225" i="8"/>
  <c r="H225" i="8"/>
  <c r="I225" i="8"/>
  <c r="J225" i="8"/>
  <c r="K225" i="8"/>
  <c r="L225" i="8"/>
  <c r="M225" i="8"/>
  <c r="O225" i="8"/>
  <c r="P225" i="8"/>
  <c r="Q225" i="8"/>
  <c r="R225" i="8"/>
  <c r="S225" i="8"/>
  <c r="T225" i="8"/>
  <c r="D226" i="8"/>
  <c r="E226" i="8"/>
  <c r="F226" i="8"/>
  <c r="G226" i="8"/>
  <c r="H226" i="8"/>
  <c r="I226" i="8"/>
  <c r="J226" i="8"/>
  <c r="K226" i="8"/>
  <c r="L226" i="8"/>
  <c r="M226" i="8"/>
  <c r="O226" i="8"/>
  <c r="P226" i="8"/>
  <c r="T226" i="8" s="1"/>
  <c r="Q226" i="8"/>
  <c r="R226" i="8"/>
  <c r="S226" i="8"/>
  <c r="D227" i="8"/>
  <c r="E227" i="8"/>
  <c r="F227" i="8"/>
  <c r="G227" i="8"/>
  <c r="H227" i="8"/>
  <c r="I227" i="8"/>
  <c r="J227" i="8"/>
  <c r="K227" i="8"/>
  <c r="L227" i="8"/>
  <c r="M227" i="8"/>
  <c r="O227" i="8"/>
  <c r="P227" i="8"/>
  <c r="T227" i="8" s="1"/>
  <c r="Q227" i="8"/>
  <c r="R227" i="8"/>
  <c r="S227" i="8"/>
  <c r="D228" i="8"/>
  <c r="E228" i="8"/>
  <c r="F228" i="8"/>
  <c r="G228" i="8"/>
  <c r="H228" i="8"/>
  <c r="I228" i="8"/>
  <c r="J228" i="8"/>
  <c r="K228" i="8"/>
  <c r="L228" i="8"/>
  <c r="M228" i="8"/>
  <c r="O228" i="8"/>
  <c r="P228" i="8"/>
  <c r="T228" i="8" s="1"/>
  <c r="Q228" i="8"/>
  <c r="R228" i="8"/>
  <c r="S228" i="8"/>
  <c r="D229" i="8"/>
  <c r="E229" i="8"/>
  <c r="F229" i="8"/>
  <c r="G229" i="8"/>
  <c r="H229" i="8"/>
  <c r="I229" i="8"/>
  <c r="J229" i="8"/>
  <c r="K229" i="8"/>
  <c r="L229" i="8"/>
  <c r="M229" i="8"/>
  <c r="O229" i="8"/>
  <c r="P229" i="8"/>
  <c r="Q229" i="8"/>
  <c r="R229" i="8"/>
  <c r="S229" i="8"/>
  <c r="T229" i="8"/>
  <c r="D230" i="8"/>
  <c r="E230" i="8"/>
  <c r="F230" i="8"/>
  <c r="G230" i="8"/>
  <c r="H230" i="8"/>
  <c r="I230" i="8"/>
  <c r="J230" i="8"/>
  <c r="K230" i="8"/>
  <c r="L230" i="8"/>
  <c r="M230" i="8"/>
  <c r="O230" i="8"/>
  <c r="P230" i="8"/>
  <c r="T230" i="8" s="1"/>
  <c r="Q230" i="8"/>
  <c r="R230" i="8"/>
  <c r="S230" i="8"/>
  <c r="D231" i="8"/>
  <c r="E231" i="8"/>
  <c r="F231" i="8"/>
  <c r="G231" i="8"/>
  <c r="H231" i="8"/>
  <c r="I231" i="8"/>
  <c r="J231" i="8"/>
  <c r="K231" i="8"/>
  <c r="L231" i="8"/>
  <c r="M231" i="8"/>
  <c r="O231" i="8"/>
  <c r="P231" i="8"/>
  <c r="Q231" i="8"/>
  <c r="R231" i="8"/>
  <c r="S231" i="8"/>
  <c r="T231" i="8"/>
  <c r="D232" i="8"/>
  <c r="E232" i="8"/>
  <c r="F232" i="8"/>
  <c r="G232" i="8"/>
  <c r="H232" i="8"/>
  <c r="I232" i="8"/>
  <c r="J232" i="8"/>
  <c r="K232" i="8"/>
  <c r="L232" i="8"/>
  <c r="M232" i="8"/>
  <c r="O232" i="8"/>
  <c r="P232" i="8"/>
  <c r="Q232" i="8"/>
  <c r="R232" i="8"/>
  <c r="S232" i="8"/>
  <c r="T232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U197" i="2"/>
  <c r="V197" i="2"/>
  <c r="W197" i="2"/>
  <c r="AC197" i="2" s="1"/>
  <c r="X197" i="2"/>
  <c r="AA197" i="2" s="1"/>
  <c r="Y197" i="2"/>
  <c r="Z197" i="2"/>
  <c r="AB197" i="2"/>
  <c r="U198" i="2"/>
  <c r="V198" i="2"/>
  <c r="AB198" i="2" s="1"/>
  <c r="W198" i="2"/>
  <c r="AC198" i="2" s="1"/>
  <c r="X198" i="2"/>
  <c r="Y198" i="2"/>
  <c r="Z198" i="2"/>
  <c r="AA198" i="2"/>
  <c r="U199" i="2"/>
  <c r="AA199" i="2" s="1"/>
  <c r="V199" i="2"/>
  <c r="AB199" i="2" s="1"/>
  <c r="W199" i="2"/>
  <c r="X199" i="2"/>
  <c r="Y199" i="2"/>
  <c r="Z199" i="2"/>
  <c r="AC199" i="2" s="1"/>
  <c r="U200" i="2"/>
  <c r="AA200" i="2" s="1"/>
  <c r="V200" i="2"/>
  <c r="W200" i="2"/>
  <c r="X200" i="2"/>
  <c r="Y200" i="2"/>
  <c r="AB200" i="2" s="1"/>
  <c r="Z200" i="2"/>
  <c r="AC200" i="2"/>
  <c r="U201" i="2"/>
  <c r="V201" i="2"/>
  <c r="W201" i="2"/>
  <c r="AC201" i="2" s="1"/>
  <c r="X201" i="2"/>
  <c r="AA201" i="2" s="1"/>
  <c r="Y201" i="2"/>
  <c r="Z201" i="2"/>
  <c r="AB201" i="2"/>
  <c r="U202" i="2"/>
  <c r="V202" i="2"/>
  <c r="AB202" i="2" s="1"/>
  <c r="W202" i="2"/>
  <c r="AC202" i="2" s="1"/>
  <c r="X202" i="2"/>
  <c r="Y202" i="2"/>
  <c r="Z202" i="2"/>
  <c r="AA202" i="2"/>
  <c r="U203" i="2"/>
  <c r="AA203" i="2" s="1"/>
  <c r="V203" i="2"/>
  <c r="AB203" i="2" s="1"/>
  <c r="W203" i="2"/>
  <c r="X203" i="2"/>
  <c r="Y203" i="2"/>
  <c r="Z203" i="2"/>
  <c r="AC203" i="2" s="1"/>
  <c r="U204" i="2"/>
  <c r="AA204" i="2" s="1"/>
  <c r="V204" i="2"/>
  <c r="W204" i="2"/>
  <c r="X204" i="2"/>
  <c r="Y204" i="2"/>
  <c r="AB204" i="2" s="1"/>
  <c r="Z204" i="2"/>
  <c r="AC204" i="2"/>
  <c r="U205" i="2"/>
  <c r="V205" i="2"/>
  <c r="W205" i="2"/>
  <c r="AC205" i="2" s="1"/>
  <c r="X205" i="2"/>
  <c r="AA205" i="2" s="1"/>
  <c r="Y205" i="2"/>
  <c r="Z205" i="2"/>
  <c r="AB205" i="2"/>
  <c r="U206" i="2"/>
  <c r="V206" i="2"/>
  <c r="AB206" i="2" s="1"/>
  <c r="W206" i="2"/>
  <c r="AC206" i="2" s="1"/>
  <c r="X206" i="2"/>
  <c r="Y206" i="2"/>
  <c r="Z206" i="2"/>
  <c r="AA206" i="2"/>
  <c r="U207" i="2"/>
  <c r="AA207" i="2" s="1"/>
  <c r="V207" i="2"/>
  <c r="AB207" i="2" s="1"/>
  <c r="W207" i="2"/>
  <c r="X207" i="2"/>
  <c r="Y207" i="2"/>
  <c r="Z207" i="2"/>
  <c r="AC207" i="2" s="1"/>
  <c r="U208" i="2"/>
  <c r="AA208" i="2" s="1"/>
  <c r="V208" i="2"/>
  <c r="W208" i="2"/>
  <c r="X208" i="2"/>
  <c r="Y208" i="2"/>
  <c r="AB208" i="2" s="1"/>
  <c r="Z208" i="2"/>
  <c r="AC208" i="2"/>
  <c r="U209" i="2"/>
  <c r="V209" i="2"/>
  <c r="W209" i="2"/>
  <c r="AC209" i="2" s="1"/>
  <c r="X209" i="2"/>
  <c r="AA209" i="2" s="1"/>
  <c r="Y209" i="2"/>
  <c r="Z209" i="2"/>
  <c r="AB209" i="2"/>
  <c r="U210" i="2"/>
  <c r="V210" i="2"/>
  <c r="AB210" i="2" s="1"/>
  <c r="W210" i="2"/>
  <c r="AC210" i="2" s="1"/>
  <c r="X210" i="2"/>
  <c r="Y210" i="2"/>
  <c r="Z210" i="2"/>
  <c r="AA210" i="2"/>
  <c r="U211" i="2"/>
  <c r="AA211" i="2" s="1"/>
  <c r="V211" i="2"/>
  <c r="AB211" i="2" s="1"/>
  <c r="W211" i="2"/>
  <c r="X211" i="2"/>
  <c r="Y211" i="2"/>
  <c r="Z211" i="2"/>
  <c r="AC211" i="2" s="1"/>
  <c r="U212" i="2"/>
  <c r="AA212" i="2" s="1"/>
  <c r="V212" i="2"/>
  <c r="W212" i="2"/>
  <c r="X212" i="2"/>
  <c r="Y212" i="2"/>
  <c r="AB212" i="2" s="1"/>
  <c r="Z212" i="2"/>
  <c r="AC212" i="2"/>
  <c r="U213" i="2"/>
  <c r="V213" i="2"/>
  <c r="W213" i="2"/>
  <c r="AC213" i="2" s="1"/>
  <c r="X213" i="2"/>
  <c r="AA213" i="2" s="1"/>
  <c r="Y213" i="2"/>
  <c r="Z213" i="2"/>
  <c r="AB213" i="2"/>
  <c r="U214" i="2"/>
  <c r="V214" i="2"/>
  <c r="AB214" i="2" s="1"/>
  <c r="W214" i="2"/>
  <c r="AC214" i="2" s="1"/>
  <c r="X214" i="2"/>
  <c r="Y214" i="2"/>
  <c r="Z214" i="2"/>
  <c r="AA214" i="2"/>
  <c r="U215" i="2"/>
  <c r="AA215" i="2" s="1"/>
  <c r="V215" i="2"/>
  <c r="AB215" i="2" s="1"/>
  <c r="W215" i="2"/>
  <c r="X215" i="2"/>
  <c r="Y215" i="2"/>
  <c r="Z215" i="2"/>
  <c r="AC215" i="2" s="1"/>
  <c r="U216" i="2"/>
  <c r="AA216" i="2" s="1"/>
  <c r="V216" i="2"/>
  <c r="W216" i="2"/>
  <c r="X216" i="2"/>
  <c r="Y216" i="2"/>
  <c r="AB216" i="2" s="1"/>
  <c r="Z216" i="2"/>
  <c r="AC216" i="2"/>
  <c r="U217" i="2"/>
  <c r="V217" i="2"/>
  <c r="W217" i="2"/>
  <c r="AC217" i="2" s="1"/>
  <c r="X217" i="2"/>
  <c r="AA217" i="2" s="1"/>
  <c r="Y217" i="2"/>
  <c r="Z217" i="2"/>
  <c r="AB217" i="2"/>
  <c r="U218" i="2"/>
  <c r="V218" i="2"/>
  <c r="AB218" i="2" s="1"/>
  <c r="W218" i="2"/>
  <c r="AC218" i="2" s="1"/>
  <c r="X218" i="2"/>
  <c r="Y218" i="2"/>
  <c r="Z218" i="2"/>
  <c r="AA218" i="2"/>
  <c r="U219" i="2"/>
  <c r="AA219" i="2" s="1"/>
  <c r="V219" i="2"/>
  <c r="AB219" i="2" s="1"/>
  <c r="W219" i="2"/>
  <c r="X219" i="2"/>
  <c r="Y219" i="2"/>
  <c r="Z219" i="2"/>
  <c r="AC219" i="2" s="1"/>
  <c r="U220" i="2"/>
  <c r="AA220" i="2" s="1"/>
  <c r="V220" i="2"/>
  <c r="W220" i="2"/>
  <c r="X220" i="2"/>
  <c r="Y220" i="2"/>
  <c r="AB220" i="2" s="1"/>
  <c r="Z220" i="2"/>
  <c r="AC220" i="2"/>
  <c r="U221" i="2"/>
  <c r="V221" i="2"/>
  <c r="W221" i="2"/>
  <c r="AC221" i="2" s="1"/>
  <c r="X221" i="2"/>
  <c r="AA221" i="2" s="1"/>
  <c r="Y221" i="2"/>
  <c r="Z221" i="2"/>
  <c r="AB221" i="2"/>
  <c r="U222" i="2"/>
  <c r="V222" i="2"/>
  <c r="AB222" i="2" s="1"/>
  <c r="W222" i="2"/>
  <c r="AC222" i="2" s="1"/>
  <c r="X222" i="2"/>
  <c r="Y222" i="2"/>
  <c r="Z222" i="2"/>
  <c r="AA222" i="2"/>
  <c r="U223" i="2"/>
  <c r="AA223" i="2" s="1"/>
  <c r="V223" i="2"/>
  <c r="AB223" i="2" s="1"/>
  <c r="W223" i="2"/>
  <c r="X223" i="2"/>
  <c r="Y223" i="2"/>
  <c r="Z223" i="2"/>
  <c r="AC223" i="2" s="1"/>
  <c r="U224" i="2"/>
  <c r="AA224" i="2" s="1"/>
  <c r="V224" i="2"/>
  <c r="W224" i="2"/>
  <c r="X224" i="2"/>
  <c r="Y224" i="2"/>
  <c r="AB224" i="2" s="1"/>
  <c r="Z224" i="2"/>
  <c r="AC224" i="2"/>
  <c r="U225" i="2"/>
  <c r="V225" i="2"/>
  <c r="W225" i="2"/>
  <c r="AC225" i="2" s="1"/>
  <c r="X225" i="2"/>
  <c r="AA225" i="2" s="1"/>
  <c r="Y225" i="2"/>
  <c r="Z225" i="2"/>
  <c r="AB225" i="2"/>
  <c r="U226" i="2"/>
  <c r="V226" i="2"/>
  <c r="AB226" i="2" s="1"/>
  <c r="W226" i="2"/>
  <c r="AC226" i="2" s="1"/>
  <c r="X226" i="2"/>
  <c r="Y226" i="2"/>
  <c r="Z226" i="2"/>
  <c r="AA226" i="2"/>
  <c r="U227" i="2"/>
  <c r="AA227" i="2" s="1"/>
  <c r="V227" i="2"/>
  <c r="AB227" i="2" s="1"/>
  <c r="W227" i="2"/>
  <c r="X227" i="2"/>
  <c r="Y227" i="2"/>
  <c r="Z227" i="2"/>
  <c r="AC227" i="2" s="1"/>
  <c r="U228" i="2"/>
  <c r="AA228" i="2" s="1"/>
  <c r="V228" i="2"/>
  <c r="W228" i="2"/>
  <c r="X228" i="2"/>
  <c r="Y228" i="2"/>
  <c r="AB228" i="2" s="1"/>
  <c r="Z228" i="2"/>
  <c r="AC228" i="2"/>
  <c r="U229" i="2"/>
  <c r="V229" i="2"/>
  <c r="W229" i="2"/>
  <c r="AC229" i="2" s="1"/>
  <c r="X229" i="2"/>
  <c r="AA229" i="2" s="1"/>
  <c r="Y229" i="2"/>
  <c r="Z229" i="2"/>
  <c r="AB229" i="2"/>
  <c r="U230" i="2"/>
  <c r="V230" i="2"/>
  <c r="AB230" i="2" s="1"/>
  <c r="W230" i="2"/>
  <c r="AC230" i="2" s="1"/>
  <c r="X230" i="2"/>
  <c r="Y230" i="2"/>
  <c r="Z230" i="2"/>
  <c r="AA230" i="2"/>
  <c r="U231" i="2"/>
  <c r="AA231" i="2" s="1"/>
  <c r="V231" i="2"/>
  <c r="AB231" i="2" s="1"/>
  <c r="W231" i="2"/>
  <c r="X231" i="2"/>
  <c r="Y231" i="2"/>
  <c r="Z231" i="2"/>
  <c r="AC231" i="2" s="1"/>
  <c r="U232" i="2"/>
  <c r="AA232" i="2" s="1"/>
  <c r="V232" i="2"/>
  <c r="W232" i="2"/>
  <c r="X232" i="2"/>
  <c r="Y232" i="2"/>
  <c r="AB232" i="2" s="1"/>
  <c r="Z232" i="2"/>
  <c r="AC232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E202" i="2"/>
  <c r="N202" i="2" s="1"/>
  <c r="F202" i="2"/>
  <c r="G202" i="2"/>
  <c r="H202" i="2"/>
  <c r="I202" i="2"/>
  <c r="J202" i="2"/>
  <c r="K202" i="2"/>
  <c r="L202" i="2"/>
  <c r="M202" i="2"/>
  <c r="O202" i="2"/>
  <c r="P202" i="2"/>
  <c r="E203" i="2"/>
  <c r="N203" i="2" s="1"/>
  <c r="F203" i="2"/>
  <c r="G203" i="2"/>
  <c r="H203" i="2"/>
  <c r="I203" i="2"/>
  <c r="J203" i="2"/>
  <c r="K203" i="2"/>
  <c r="L203" i="2"/>
  <c r="M203" i="2"/>
  <c r="O203" i="2"/>
  <c r="P203" i="2"/>
  <c r="E204" i="2"/>
  <c r="N204" i="2" s="1"/>
  <c r="F204" i="2"/>
  <c r="G204" i="2"/>
  <c r="H204" i="2"/>
  <c r="I204" i="2"/>
  <c r="J204" i="2"/>
  <c r="K204" i="2"/>
  <c r="L204" i="2"/>
  <c r="M204" i="2"/>
  <c r="O204" i="2"/>
  <c r="P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E226" i="2"/>
  <c r="N226" i="2" s="1"/>
  <c r="F226" i="2"/>
  <c r="G226" i="2"/>
  <c r="H226" i="2"/>
  <c r="I226" i="2"/>
  <c r="J226" i="2"/>
  <c r="K226" i="2"/>
  <c r="L226" i="2"/>
  <c r="M226" i="2"/>
  <c r="O226" i="2"/>
  <c r="P226" i="2"/>
  <c r="E227" i="2"/>
  <c r="N227" i="2" s="1"/>
  <c r="F227" i="2"/>
  <c r="G227" i="2"/>
  <c r="H227" i="2"/>
  <c r="I227" i="2"/>
  <c r="J227" i="2"/>
  <c r="K227" i="2"/>
  <c r="L227" i="2"/>
  <c r="M227" i="2"/>
  <c r="O227" i="2"/>
  <c r="P227" i="2"/>
  <c r="E228" i="2"/>
  <c r="N228" i="2" s="1"/>
  <c r="F228" i="2"/>
  <c r="G228" i="2"/>
  <c r="H228" i="2"/>
  <c r="I228" i="2"/>
  <c r="J228" i="2"/>
  <c r="K228" i="2"/>
  <c r="L228" i="2"/>
  <c r="M228" i="2"/>
  <c r="O228" i="2"/>
  <c r="P228" i="2"/>
  <c r="E229" i="2"/>
  <c r="N229" i="2" s="1"/>
  <c r="F229" i="2"/>
  <c r="G229" i="2"/>
  <c r="H229" i="2"/>
  <c r="I229" i="2"/>
  <c r="J229" i="2"/>
  <c r="K229" i="2"/>
  <c r="L229" i="2"/>
  <c r="M229" i="2"/>
  <c r="O229" i="2"/>
  <c r="P229" i="2"/>
  <c r="E230" i="2"/>
  <c r="N230" i="2" s="1"/>
  <c r="F230" i="2"/>
  <c r="G230" i="2"/>
  <c r="H230" i="2"/>
  <c r="I230" i="2"/>
  <c r="J230" i="2"/>
  <c r="K230" i="2"/>
  <c r="L230" i="2"/>
  <c r="M230" i="2"/>
  <c r="O230" i="2"/>
  <c r="P230" i="2"/>
  <c r="E231" i="2"/>
  <c r="N231" i="2" s="1"/>
  <c r="F231" i="2"/>
  <c r="G231" i="2"/>
  <c r="H231" i="2"/>
  <c r="I231" i="2"/>
  <c r="J231" i="2"/>
  <c r="K231" i="2"/>
  <c r="L231" i="2"/>
  <c r="M231" i="2"/>
  <c r="O231" i="2"/>
  <c r="P231" i="2"/>
  <c r="E232" i="2"/>
  <c r="N232" i="2" s="1"/>
  <c r="F232" i="2"/>
  <c r="G232" i="2"/>
  <c r="H232" i="2"/>
  <c r="I232" i="2"/>
  <c r="J232" i="2"/>
  <c r="K232" i="2"/>
  <c r="L232" i="2"/>
  <c r="M232" i="2"/>
  <c r="O232" i="2"/>
  <c r="P232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S60" i="8" s="1"/>
  <c r="R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S61" i="8" s="1"/>
  <c r="R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S62" i="8" s="1"/>
  <c r="R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S63" i="8" s="1"/>
  <c r="R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S64" i="8" s="1"/>
  <c r="R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S65" i="8" s="1"/>
  <c r="R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S66" i="8" s="1"/>
  <c r="R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S67" i="8" s="1"/>
  <c r="R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S68" i="8" s="1"/>
  <c r="R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S69" i="8" s="1"/>
  <c r="R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S70" i="8" s="1"/>
  <c r="R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S71" i="8" s="1"/>
  <c r="R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S72" i="8" s="1"/>
  <c r="R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S73" i="8" s="1"/>
  <c r="R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S74" i="8" s="1"/>
  <c r="R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S75" i="8" s="1"/>
  <c r="R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S76" i="8" s="1"/>
  <c r="R76" i="8"/>
  <c r="T76" i="8" s="1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S77" i="8" s="1"/>
  <c r="R77" i="8"/>
  <c r="T77" i="8" s="1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S78" i="8" s="1"/>
  <c r="R78" i="8"/>
  <c r="T78" i="8" s="1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S79" i="8" s="1"/>
  <c r="R79" i="8"/>
  <c r="T79" i="8" s="1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S80" i="8" s="1"/>
  <c r="R80" i="8"/>
  <c r="T80" i="8" s="1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S81" i="8" s="1"/>
  <c r="R81" i="8"/>
  <c r="T81" i="8" s="1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S82" i="8" s="1"/>
  <c r="R82" i="8"/>
  <c r="T82" i="8" s="1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S83" i="8" s="1"/>
  <c r="R83" i="8"/>
  <c r="T83" i="8" s="1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S84" i="8" s="1"/>
  <c r="R84" i="8"/>
  <c r="T84" i="8" s="1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S85" i="8" s="1"/>
  <c r="R85" i="8"/>
  <c r="T85" i="8" s="1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S86" i="8" s="1"/>
  <c r="R86" i="8"/>
  <c r="T86" i="8" s="1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S87" i="8" s="1"/>
  <c r="R87" i="8"/>
  <c r="T87" i="8" s="1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S88" i="8" s="1"/>
  <c r="R88" i="8"/>
  <c r="T88" i="8" s="1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S89" i="8" s="1"/>
  <c r="R89" i="8"/>
  <c r="T89" i="8" s="1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S90" i="8" s="1"/>
  <c r="R90" i="8"/>
  <c r="T90" i="8" s="1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S91" i="8" s="1"/>
  <c r="R91" i="8"/>
  <c r="T91" i="8" s="1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S92" i="8" s="1"/>
  <c r="R92" i="8"/>
  <c r="T92" i="8" s="1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S93" i="8" s="1"/>
  <c r="R93" i="8"/>
  <c r="T93" i="8" s="1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S94" i="8" s="1"/>
  <c r="R94" i="8"/>
  <c r="T94" i="8" s="1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S95" i="8" s="1"/>
  <c r="R95" i="8"/>
  <c r="T95" i="8" s="1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S96" i="8" s="1"/>
  <c r="R96" i="8"/>
  <c r="T96" i="8" s="1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S97" i="8" s="1"/>
  <c r="R97" i="8"/>
  <c r="T97" i="8" s="1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S98" i="8" s="1"/>
  <c r="R98" i="8"/>
  <c r="T98" i="8" s="1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S99" i="8" s="1"/>
  <c r="R99" i="8"/>
  <c r="T99" i="8" s="1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S100" i="8" s="1"/>
  <c r="R100" i="8"/>
  <c r="T100" i="8" s="1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S101" i="8" s="1"/>
  <c r="R101" i="8"/>
  <c r="T101" i="8" s="1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S102" i="8" s="1"/>
  <c r="R102" i="8"/>
  <c r="T102" i="8" s="1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S103" i="8" s="1"/>
  <c r="R103" i="8"/>
  <c r="T103" i="8" s="1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S104" i="8" s="1"/>
  <c r="R104" i="8"/>
  <c r="T104" i="8" s="1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S105" i="8" s="1"/>
  <c r="R105" i="8"/>
  <c r="T105" i="8" s="1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S106" i="8" s="1"/>
  <c r="R106" i="8"/>
  <c r="T106" i="8" s="1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S107" i="8" s="1"/>
  <c r="R107" i="8"/>
  <c r="T107" i="8" s="1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S108" i="8" s="1"/>
  <c r="R108" i="8"/>
  <c r="T108" i="8" s="1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S109" i="8" s="1"/>
  <c r="R109" i="8"/>
  <c r="T109" i="8" s="1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S110" i="8" s="1"/>
  <c r="R110" i="8"/>
  <c r="T110" i="8" s="1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S111" i="8" s="1"/>
  <c r="R111" i="8"/>
  <c r="T111" i="8" s="1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S112" i="8" s="1"/>
  <c r="R112" i="8"/>
  <c r="T112" i="8" s="1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S113" i="8" s="1"/>
  <c r="R113" i="8"/>
  <c r="T113" i="8" s="1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S114" i="8" s="1"/>
  <c r="R114" i="8"/>
  <c r="T114" i="8" s="1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S115" i="8" s="1"/>
  <c r="R115" i="8"/>
  <c r="T115" i="8" s="1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S116" i="8" s="1"/>
  <c r="R116" i="8"/>
  <c r="T116" i="8" s="1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S117" i="8" s="1"/>
  <c r="R117" i="8"/>
  <c r="T117" i="8" s="1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S118" i="8" s="1"/>
  <c r="R118" i="8"/>
  <c r="T118" i="8" s="1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S119" i="8" s="1"/>
  <c r="R119" i="8"/>
  <c r="T119" i="8" s="1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S120" i="8" s="1"/>
  <c r="R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S121" i="8" s="1"/>
  <c r="R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S122" i="8" s="1"/>
  <c r="R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S123" i="8" s="1"/>
  <c r="R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S124" i="8" s="1"/>
  <c r="R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S125" i="8" s="1"/>
  <c r="R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S126" i="8" s="1"/>
  <c r="R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S127" i="8" s="1"/>
  <c r="R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S128" i="8" s="1"/>
  <c r="R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S129" i="8" s="1"/>
  <c r="R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S130" i="8" s="1"/>
  <c r="R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S131" i="8" s="1"/>
  <c r="R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S132" i="8" s="1"/>
  <c r="R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S133" i="8" s="1"/>
  <c r="R133" i="8"/>
  <c r="T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S134" i="8" s="1"/>
  <c r="R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Q135" i="8"/>
  <c r="R135" i="8"/>
  <c r="S135" i="8"/>
  <c r="T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R150" i="8"/>
  <c r="S150" i="8"/>
  <c r="T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Q153" i="8"/>
  <c r="R153" i="8"/>
  <c r="S153" i="8"/>
  <c r="T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Q161" i="8"/>
  <c r="R161" i="8"/>
  <c r="S161" i="8"/>
  <c r="T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Q168" i="8"/>
  <c r="R168" i="8"/>
  <c r="S168" i="8"/>
  <c r="T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Q170" i="8"/>
  <c r="R170" i="8"/>
  <c r="S170" i="8"/>
  <c r="T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S171" i="8"/>
  <c r="T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Q174" i="8"/>
  <c r="R174" i="8"/>
  <c r="S174" i="8"/>
  <c r="T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S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R178" i="8"/>
  <c r="S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Q179" i="8"/>
  <c r="R179" i="8"/>
  <c r="S179" i="8"/>
  <c r="T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Q183" i="8"/>
  <c r="R183" i="8"/>
  <c r="S183" i="8"/>
  <c r="T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S184" i="8"/>
  <c r="T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Q185" i="8"/>
  <c r="R185" i="8"/>
  <c r="S185" i="8"/>
  <c r="T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R188" i="8"/>
  <c r="S188" i="8"/>
  <c r="T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Q189" i="8"/>
  <c r="R189" i="8"/>
  <c r="S189" i="8"/>
  <c r="T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R190" i="8"/>
  <c r="S190" i="8"/>
  <c r="T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Q191" i="8"/>
  <c r="R191" i="8"/>
  <c r="S191" i="8"/>
  <c r="T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R192" i="8"/>
  <c r="S192" i="8"/>
  <c r="T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Q194" i="8"/>
  <c r="R194" i="8"/>
  <c r="S194" i="8"/>
  <c r="T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Q196" i="8"/>
  <c r="R196" i="8"/>
  <c r="S196" i="8"/>
  <c r="T196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U5" i="2"/>
  <c r="V5" i="2"/>
  <c r="W5" i="2"/>
  <c r="X5" i="2"/>
  <c r="Y5" i="2"/>
  <c r="AB5" i="2" s="1"/>
  <c r="Z5" i="2"/>
  <c r="AA5" i="2"/>
  <c r="AC5" i="2"/>
  <c r="U6" i="2"/>
  <c r="V6" i="2"/>
  <c r="W6" i="2"/>
  <c r="X6" i="2"/>
  <c r="Y6" i="2"/>
  <c r="Z6" i="2"/>
  <c r="AA6" i="2"/>
  <c r="AB6" i="2"/>
  <c r="AC6" i="2"/>
  <c r="U7" i="2"/>
  <c r="V7" i="2"/>
  <c r="W7" i="2"/>
  <c r="AC7" i="2" s="1"/>
  <c r="X7" i="2"/>
  <c r="Y7" i="2"/>
  <c r="Z7" i="2"/>
  <c r="AA7" i="2"/>
  <c r="AB7" i="2"/>
  <c r="U8" i="2"/>
  <c r="V8" i="2"/>
  <c r="W8" i="2"/>
  <c r="X8" i="2"/>
  <c r="Y8" i="2"/>
  <c r="AB8" i="2" s="1"/>
  <c r="Z8" i="2"/>
  <c r="AA8" i="2"/>
  <c r="AC8" i="2"/>
  <c r="U9" i="2"/>
  <c r="AA9" i="2" s="1"/>
  <c r="V9" i="2"/>
  <c r="W9" i="2"/>
  <c r="X9" i="2"/>
  <c r="Y9" i="2"/>
  <c r="AB9" i="2" s="1"/>
  <c r="Z9" i="2"/>
  <c r="AC9" i="2"/>
  <c r="U10" i="2"/>
  <c r="V10" i="2"/>
  <c r="W10" i="2"/>
  <c r="X10" i="2"/>
  <c r="AA10" i="2" s="1"/>
  <c r="Y10" i="2"/>
  <c r="Z10" i="2"/>
  <c r="AB10" i="2"/>
  <c r="AC10" i="2"/>
  <c r="U11" i="2"/>
  <c r="V11" i="2"/>
  <c r="W11" i="2"/>
  <c r="AC11" i="2" s="1"/>
  <c r="X11" i="2"/>
  <c r="Y11" i="2"/>
  <c r="Z11" i="2"/>
  <c r="AA11" i="2"/>
  <c r="AB11" i="2"/>
  <c r="U12" i="2"/>
  <c r="V12" i="2"/>
  <c r="AB12" i="2" s="1"/>
  <c r="W12" i="2"/>
  <c r="X12" i="2"/>
  <c r="Y12" i="2"/>
  <c r="Z12" i="2"/>
  <c r="AA12" i="2"/>
  <c r="AC12" i="2"/>
  <c r="U13" i="2"/>
  <c r="AA13" i="2" s="1"/>
  <c r="V13" i="2"/>
  <c r="W13" i="2"/>
  <c r="X13" i="2"/>
  <c r="Y13" i="2"/>
  <c r="AB13" i="2" s="1"/>
  <c r="Z13" i="2"/>
  <c r="AC13" i="2"/>
  <c r="U14" i="2"/>
  <c r="V14" i="2"/>
  <c r="W14" i="2"/>
  <c r="X14" i="2"/>
  <c r="AA14" i="2" s="1"/>
  <c r="Y14" i="2"/>
  <c r="Z14" i="2"/>
  <c r="AB14" i="2"/>
  <c r="AC14" i="2"/>
  <c r="U15" i="2"/>
  <c r="V15" i="2"/>
  <c r="W15" i="2"/>
  <c r="AC15" i="2" s="1"/>
  <c r="X15" i="2"/>
  <c r="Y15" i="2"/>
  <c r="Z15" i="2"/>
  <c r="AA15" i="2"/>
  <c r="AB15" i="2"/>
  <c r="U16" i="2"/>
  <c r="V16" i="2"/>
  <c r="AB16" i="2" s="1"/>
  <c r="W16" i="2"/>
  <c r="X16" i="2"/>
  <c r="Y16" i="2"/>
  <c r="Z16" i="2"/>
  <c r="AC16" i="2" s="1"/>
  <c r="AA16" i="2"/>
  <c r="U17" i="2"/>
  <c r="AA17" i="2" s="1"/>
  <c r="V17" i="2"/>
  <c r="W17" i="2"/>
  <c r="X17" i="2"/>
  <c r="Y17" i="2"/>
  <c r="AB17" i="2" s="1"/>
  <c r="Z17" i="2"/>
  <c r="AC17" i="2"/>
  <c r="U18" i="2"/>
  <c r="V18" i="2"/>
  <c r="W18" i="2"/>
  <c r="X18" i="2"/>
  <c r="AA18" i="2" s="1"/>
  <c r="Y18" i="2"/>
  <c r="Z18" i="2"/>
  <c r="AB18" i="2"/>
  <c r="AC18" i="2"/>
  <c r="U19" i="2"/>
  <c r="V19" i="2"/>
  <c r="W19" i="2"/>
  <c r="AC19" i="2" s="1"/>
  <c r="X19" i="2"/>
  <c r="Y19" i="2"/>
  <c r="Z19" i="2"/>
  <c r="AA19" i="2"/>
  <c r="AB19" i="2"/>
  <c r="U20" i="2"/>
  <c r="V20" i="2"/>
  <c r="AB20" i="2" s="1"/>
  <c r="W20" i="2"/>
  <c r="X20" i="2"/>
  <c r="Y20" i="2"/>
  <c r="Z20" i="2"/>
  <c r="AC20" i="2" s="1"/>
  <c r="AA20" i="2"/>
  <c r="U21" i="2"/>
  <c r="AA21" i="2" s="1"/>
  <c r="V21" i="2"/>
  <c r="AB21" i="2" s="1"/>
  <c r="W21" i="2"/>
  <c r="X21" i="2"/>
  <c r="Y21" i="2"/>
  <c r="Z21" i="2"/>
  <c r="AC21" i="2"/>
  <c r="U22" i="2"/>
  <c r="AA22" i="2" s="1"/>
  <c r="V22" i="2"/>
  <c r="W22" i="2"/>
  <c r="X22" i="2"/>
  <c r="Y22" i="2"/>
  <c r="AB22" i="2" s="1"/>
  <c r="Z22" i="2"/>
  <c r="AC22" i="2"/>
  <c r="U23" i="2"/>
  <c r="V23" i="2"/>
  <c r="W23" i="2"/>
  <c r="AC23" i="2" s="1"/>
  <c r="X23" i="2"/>
  <c r="Y23" i="2"/>
  <c r="Z23" i="2"/>
  <c r="AA23" i="2"/>
  <c r="AB23" i="2"/>
  <c r="U24" i="2"/>
  <c r="V24" i="2"/>
  <c r="AB24" i="2" s="1"/>
  <c r="W24" i="2"/>
  <c r="X24" i="2"/>
  <c r="Y24" i="2"/>
  <c r="Z24" i="2"/>
  <c r="AC24" i="2" s="1"/>
  <c r="AA24" i="2"/>
  <c r="U25" i="2"/>
  <c r="AA25" i="2" s="1"/>
  <c r="V25" i="2"/>
  <c r="AB25" i="2" s="1"/>
  <c r="W25" i="2"/>
  <c r="X25" i="2"/>
  <c r="Y25" i="2"/>
  <c r="Z25" i="2"/>
  <c r="AC25" i="2"/>
  <c r="U26" i="2"/>
  <c r="AA26" i="2" s="1"/>
  <c r="V26" i="2"/>
  <c r="W26" i="2"/>
  <c r="X26" i="2"/>
  <c r="Y26" i="2"/>
  <c r="Z26" i="2"/>
  <c r="AB26" i="2"/>
  <c r="AC26" i="2"/>
  <c r="U27" i="2"/>
  <c r="V27" i="2"/>
  <c r="W27" i="2"/>
  <c r="AC27" i="2" s="1"/>
  <c r="X27" i="2"/>
  <c r="Y27" i="2"/>
  <c r="Z27" i="2"/>
  <c r="AA27" i="2"/>
  <c r="AB27" i="2"/>
  <c r="U28" i="2"/>
  <c r="V28" i="2"/>
  <c r="AB28" i="2" s="1"/>
  <c r="W28" i="2"/>
  <c r="X28" i="2"/>
  <c r="Y28" i="2"/>
  <c r="Z28" i="2"/>
  <c r="AA28" i="2"/>
  <c r="AC28" i="2"/>
  <c r="U29" i="2"/>
  <c r="AA29" i="2" s="1"/>
  <c r="V29" i="2"/>
  <c r="W29" i="2"/>
  <c r="X29" i="2"/>
  <c r="Y29" i="2"/>
  <c r="AB29" i="2" s="1"/>
  <c r="Z29" i="2"/>
  <c r="AC29" i="2" s="1"/>
  <c r="U30" i="2"/>
  <c r="AA30" i="2" s="1"/>
  <c r="V30" i="2"/>
  <c r="W30" i="2"/>
  <c r="X30" i="2"/>
  <c r="Y30" i="2"/>
  <c r="AB30" i="2" s="1"/>
  <c r="Z30" i="2"/>
  <c r="AC30" i="2"/>
  <c r="U31" i="2"/>
  <c r="V31" i="2"/>
  <c r="W31" i="2"/>
  <c r="AC31" i="2" s="1"/>
  <c r="X31" i="2"/>
  <c r="AA31" i="2" s="1"/>
  <c r="Y31" i="2"/>
  <c r="Z31" i="2"/>
  <c r="AB31" i="2"/>
  <c r="U32" i="2"/>
  <c r="V32" i="2"/>
  <c r="AB32" i="2" s="1"/>
  <c r="W32" i="2"/>
  <c r="X32" i="2"/>
  <c r="Y32" i="2"/>
  <c r="Z32" i="2"/>
  <c r="AA32" i="2"/>
  <c r="AC32" i="2"/>
  <c r="U33" i="2"/>
  <c r="AA33" i="2" s="1"/>
  <c r="V33" i="2"/>
  <c r="W33" i="2"/>
  <c r="X33" i="2"/>
  <c r="Y33" i="2"/>
  <c r="Z33" i="2"/>
  <c r="AB33" i="2"/>
  <c r="AC33" i="2"/>
  <c r="U34" i="2"/>
  <c r="AA34" i="2" s="1"/>
  <c r="V34" i="2"/>
  <c r="W34" i="2"/>
  <c r="X34" i="2"/>
  <c r="Y34" i="2"/>
  <c r="AB34" i="2" s="1"/>
  <c r="Z34" i="2"/>
  <c r="AC34" i="2"/>
  <c r="U35" i="2"/>
  <c r="V35" i="2"/>
  <c r="W35" i="2"/>
  <c r="AC35" i="2" s="1"/>
  <c r="X35" i="2"/>
  <c r="AA35" i="2" s="1"/>
  <c r="Y35" i="2"/>
  <c r="Z35" i="2"/>
  <c r="AB35" i="2"/>
  <c r="U36" i="2"/>
  <c r="V36" i="2"/>
  <c r="AB36" i="2" s="1"/>
  <c r="W36" i="2"/>
  <c r="AC36" i="2" s="1"/>
  <c r="X36" i="2"/>
  <c r="Y36" i="2"/>
  <c r="Z36" i="2"/>
  <c r="AA36" i="2"/>
  <c r="U37" i="2"/>
  <c r="AA37" i="2" s="1"/>
  <c r="V37" i="2"/>
  <c r="AB37" i="2" s="1"/>
  <c r="W37" i="2"/>
  <c r="X37" i="2"/>
  <c r="Y37" i="2"/>
  <c r="Z37" i="2"/>
  <c r="AC37" i="2" s="1"/>
  <c r="U38" i="2"/>
  <c r="AA38" i="2" s="1"/>
  <c r="V38" i="2"/>
  <c r="W38" i="2"/>
  <c r="X38" i="2"/>
  <c r="Y38" i="2"/>
  <c r="AB38" i="2" s="1"/>
  <c r="Z38" i="2"/>
  <c r="AC38" i="2"/>
  <c r="U39" i="2"/>
  <c r="V39" i="2"/>
  <c r="W39" i="2"/>
  <c r="AC39" i="2" s="1"/>
  <c r="X39" i="2"/>
  <c r="AA39" i="2" s="1"/>
  <c r="Y39" i="2"/>
  <c r="Z39" i="2"/>
  <c r="AB39" i="2"/>
  <c r="U40" i="2"/>
  <c r="V40" i="2"/>
  <c r="AB40" i="2" s="1"/>
  <c r="W40" i="2"/>
  <c r="AC40" i="2" s="1"/>
  <c r="X40" i="2"/>
  <c r="Y40" i="2"/>
  <c r="Z40" i="2"/>
  <c r="AA40" i="2"/>
  <c r="U41" i="2"/>
  <c r="AA41" i="2" s="1"/>
  <c r="V41" i="2"/>
  <c r="AB41" i="2" s="1"/>
  <c r="W41" i="2"/>
  <c r="X41" i="2"/>
  <c r="Y41" i="2"/>
  <c r="Z41" i="2"/>
  <c r="AC41" i="2" s="1"/>
  <c r="U42" i="2"/>
  <c r="AA42" i="2" s="1"/>
  <c r="V42" i="2"/>
  <c r="W42" i="2"/>
  <c r="X42" i="2"/>
  <c r="Y42" i="2"/>
  <c r="AB42" i="2" s="1"/>
  <c r="Z42" i="2"/>
  <c r="AC42" i="2"/>
  <c r="U43" i="2"/>
  <c r="V43" i="2"/>
  <c r="W43" i="2"/>
  <c r="AC43" i="2" s="1"/>
  <c r="X43" i="2"/>
  <c r="AA43" i="2" s="1"/>
  <c r="Y43" i="2"/>
  <c r="Z43" i="2"/>
  <c r="AB43" i="2"/>
  <c r="U44" i="2"/>
  <c r="V44" i="2"/>
  <c r="AB44" i="2" s="1"/>
  <c r="W44" i="2"/>
  <c r="AC44" i="2" s="1"/>
  <c r="X44" i="2"/>
  <c r="Y44" i="2"/>
  <c r="Z44" i="2"/>
  <c r="AA44" i="2"/>
  <c r="U45" i="2"/>
  <c r="AA45" i="2" s="1"/>
  <c r="V45" i="2"/>
  <c r="AB45" i="2" s="1"/>
  <c r="W45" i="2"/>
  <c r="X45" i="2"/>
  <c r="Y45" i="2"/>
  <c r="Z45" i="2"/>
  <c r="AC45" i="2" s="1"/>
  <c r="U46" i="2"/>
  <c r="AA46" i="2" s="1"/>
  <c r="V46" i="2"/>
  <c r="W46" i="2"/>
  <c r="X46" i="2"/>
  <c r="Y46" i="2"/>
  <c r="AB46" i="2" s="1"/>
  <c r="Z46" i="2"/>
  <c r="AC46" i="2"/>
  <c r="U47" i="2"/>
  <c r="V47" i="2"/>
  <c r="W47" i="2"/>
  <c r="AC47" i="2" s="1"/>
  <c r="X47" i="2"/>
  <c r="AA47" i="2" s="1"/>
  <c r="Y47" i="2"/>
  <c r="Z47" i="2"/>
  <c r="AB47" i="2"/>
  <c r="U48" i="2"/>
  <c r="V48" i="2"/>
  <c r="AB48" i="2" s="1"/>
  <c r="W48" i="2"/>
  <c r="AC48" i="2" s="1"/>
  <c r="X48" i="2"/>
  <c r="Y48" i="2"/>
  <c r="Z48" i="2"/>
  <c r="AA48" i="2"/>
  <c r="U49" i="2"/>
  <c r="AA49" i="2" s="1"/>
  <c r="V49" i="2"/>
  <c r="AB49" i="2" s="1"/>
  <c r="W49" i="2"/>
  <c r="X49" i="2"/>
  <c r="Y49" i="2"/>
  <c r="Z49" i="2"/>
  <c r="AC49" i="2" s="1"/>
  <c r="U50" i="2"/>
  <c r="AA50" i="2" s="1"/>
  <c r="V50" i="2"/>
  <c r="W50" i="2"/>
  <c r="X50" i="2"/>
  <c r="Y50" i="2"/>
  <c r="AB50" i="2" s="1"/>
  <c r="Z50" i="2"/>
  <c r="AC50" i="2"/>
  <c r="U51" i="2"/>
  <c r="V51" i="2"/>
  <c r="W51" i="2"/>
  <c r="AC51" i="2" s="1"/>
  <c r="X51" i="2"/>
  <c r="AA51" i="2" s="1"/>
  <c r="Y51" i="2"/>
  <c r="Z51" i="2"/>
  <c r="AB51" i="2"/>
  <c r="U52" i="2"/>
  <c r="V52" i="2"/>
  <c r="AB52" i="2" s="1"/>
  <c r="W52" i="2"/>
  <c r="AC52" i="2" s="1"/>
  <c r="X52" i="2"/>
  <c r="Y52" i="2"/>
  <c r="Z52" i="2"/>
  <c r="AA52" i="2"/>
  <c r="U53" i="2"/>
  <c r="AA53" i="2" s="1"/>
  <c r="V53" i="2"/>
  <c r="AB53" i="2" s="1"/>
  <c r="W53" i="2"/>
  <c r="X53" i="2"/>
  <c r="Y53" i="2"/>
  <c r="Z53" i="2"/>
  <c r="AC53" i="2" s="1"/>
  <c r="U54" i="2"/>
  <c r="AA54" i="2" s="1"/>
  <c r="V54" i="2"/>
  <c r="W54" i="2"/>
  <c r="X54" i="2"/>
  <c r="Y54" i="2"/>
  <c r="AB54" i="2" s="1"/>
  <c r="Z54" i="2"/>
  <c r="AC54" i="2"/>
  <c r="U55" i="2"/>
  <c r="V55" i="2"/>
  <c r="W55" i="2"/>
  <c r="AC55" i="2" s="1"/>
  <c r="X55" i="2"/>
  <c r="AA55" i="2" s="1"/>
  <c r="Y55" i="2"/>
  <c r="Z55" i="2"/>
  <c r="AB55" i="2"/>
  <c r="U56" i="2"/>
  <c r="V56" i="2"/>
  <c r="AB56" i="2" s="1"/>
  <c r="W56" i="2"/>
  <c r="AC56" i="2" s="1"/>
  <c r="X56" i="2"/>
  <c r="Y56" i="2"/>
  <c r="Z56" i="2"/>
  <c r="AA56" i="2"/>
  <c r="U57" i="2"/>
  <c r="AA57" i="2" s="1"/>
  <c r="V57" i="2"/>
  <c r="AB57" i="2" s="1"/>
  <c r="W57" i="2"/>
  <c r="X57" i="2"/>
  <c r="Y57" i="2"/>
  <c r="Z57" i="2"/>
  <c r="AC57" i="2" s="1"/>
  <c r="U58" i="2"/>
  <c r="AA58" i="2" s="1"/>
  <c r="V58" i="2"/>
  <c r="W58" i="2"/>
  <c r="X58" i="2"/>
  <c r="Y58" i="2"/>
  <c r="AB58" i="2" s="1"/>
  <c r="Z58" i="2"/>
  <c r="AC58" i="2"/>
  <c r="U59" i="2"/>
  <c r="V59" i="2"/>
  <c r="W59" i="2"/>
  <c r="AC59" i="2" s="1"/>
  <c r="X59" i="2"/>
  <c r="AA59" i="2" s="1"/>
  <c r="Y59" i="2"/>
  <c r="Z59" i="2"/>
  <c r="AB59" i="2"/>
  <c r="U60" i="2"/>
  <c r="V60" i="2"/>
  <c r="AB60" i="2" s="1"/>
  <c r="W60" i="2"/>
  <c r="AC60" i="2" s="1"/>
  <c r="X60" i="2"/>
  <c r="Y60" i="2"/>
  <c r="Z60" i="2"/>
  <c r="AA60" i="2"/>
  <c r="U61" i="2"/>
  <c r="AA61" i="2" s="1"/>
  <c r="V61" i="2"/>
  <c r="AB61" i="2" s="1"/>
  <c r="W61" i="2"/>
  <c r="X61" i="2"/>
  <c r="Y61" i="2"/>
  <c r="Z61" i="2"/>
  <c r="AC61" i="2" s="1"/>
  <c r="U62" i="2"/>
  <c r="AA62" i="2" s="1"/>
  <c r="V62" i="2"/>
  <c r="W62" i="2"/>
  <c r="X62" i="2"/>
  <c r="Y62" i="2"/>
  <c r="AB62" i="2" s="1"/>
  <c r="Z62" i="2"/>
  <c r="AC62" i="2"/>
  <c r="U63" i="2"/>
  <c r="V63" i="2"/>
  <c r="W63" i="2"/>
  <c r="AC63" i="2" s="1"/>
  <c r="X63" i="2"/>
  <c r="AA63" i="2" s="1"/>
  <c r="Y63" i="2"/>
  <c r="Z63" i="2"/>
  <c r="AB63" i="2"/>
  <c r="U64" i="2"/>
  <c r="V64" i="2"/>
  <c r="AB64" i="2" s="1"/>
  <c r="W64" i="2"/>
  <c r="AC64" i="2" s="1"/>
  <c r="X64" i="2"/>
  <c r="Y64" i="2"/>
  <c r="Z64" i="2"/>
  <c r="AA64" i="2"/>
  <c r="U65" i="2"/>
  <c r="AA65" i="2" s="1"/>
  <c r="V65" i="2"/>
  <c r="AB65" i="2" s="1"/>
  <c r="W65" i="2"/>
  <c r="X65" i="2"/>
  <c r="Y65" i="2"/>
  <c r="Z65" i="2"/>
  <c r="AC65" i="2" s="1"/>
  <c r="U66" i="2"/>
  <c r="AA66" i="2" s="1"/>
  <c r="V66" i="2"/>
  <c r="W66" i="2"/>
  <c r="X66" i="2"/>
  <c r="Y66" i="2"/>
  <c r="AB66" i="2" s="1"/>
  <c r="Z66" i="2"/>
  <c r="AC66" i="2"/>
  <c r="U67" i="2"/>
  <c r="V67" i="2"/>
  <c r="W67" i="2"/>
  <c r="AC67" i="2" s="1"/>
  <c r="X67" i="2"/>
  <c r="AA67" i="2" s="1"/>
  <c r="Y67" i="2"/>
  <c r="Z67" i="2"/>
  <c r="AB67" i="2"/>
  <c r="U68" i="2"/>
  <c r="V68" i="2"/>
  <c r="AB68" i="2" s="1"/>
  <c r="W68" i="2"/>
  <c r="AC68" i="2" s="1"/>
  <c r="X68" i="2"/>
  <c r="Y68" i="2"/>
  <c r="Z68" i="2"/>
  <c r="AA68" i="2"/>
  <c r="U69" i="2"/>
  <c r="AA69" i="2" s="1"/>
  <c r="V69" i="2"/>
  <c r="AB69" i="2" s="1"/>
  <c r="W69" i="2"/>
  <c r="X69" i="2"/>
  <c r="Y69" i="2"/>
  <c r="Z69" i="2"/>
  <c r="AC69" i="2" s="1"/>
  <c r="U70" i="2"/>
  <c r="AA70" i="2" s="1"/>
  <c r="V70" i="2"/>
  <c r="W70" i="2"/>
  <c r="X70" i="2"/>
  <c r="Y70" i="2"/>
  <c r="AB70" i="2" s="1"/>
  <c r="Z70" i="2"/>
  <c r="AC70" i="2"/>
  <c r="U71" i="2"/>
  <c r="V71" i="2"/>
  <c r="W71" i="2"/>
  <c r="AC71" i="2" s="1"/>
  <c r="X71" i="2"/>
  <c r="AA71" i="2" s="1"/>
  <c r="Y71" i="2"/>
  <c r="Z71" i="2"/>
  <c r="AB71" i="2"/>
  <c r="U72" i="2"/>
  <c r="V72" i="2"/>
  <c r="AB72" i="2" s="1"/>
  <c r="W72" i="2"/>
  <c r="AC72" i="2" s="1"/>
  <c r="X72" i="2"/>
  <c r="Y72" i="2"/>
  <c r="Z72" i="2"/>
  <c r="AA72" i="2"/>
  <c r="U73" i="2"/>
  <c r="AA73" i="2" s="1"/>
  <c r="V73" i="2"/>
  <c r="AB73" i="2" s="1"/>
  <c r="W73" i="2"/>
  <c r="X73" i="2"/>
  <c r="Y73" i="2"/>
  <c r="Z73" i="2"/>
  <c r="AC73" i="2" s="1"/>
  <c r="U74" i="2"/>
  <c r="AA74" i="2" s="1"/>
  <c r="V74" i="2"/>
  <c r="W74" i="2"/>
  <c r="X74" i="2"/>
  <c r="Y74" i="2"/>
  <c r="AB74" i="2" s="1"/>
  <c r="Z74" i="2"/>
  <c r="AC74" i="2"/>
  <c r="U75" i="2"/>
  <c r="V75" i="2"/>
  <c r="W75" i="2"/>
  <c r="AC75" i="2" s="1"/>
  <c r="X75" i="2"/>
  <c r="AA75" i="2" s="1"/>
  <c r="Y75" i="2"/>
  <c r="Z75" i="2"/>
  <c r="AB75" i="2"/>
  <c r="U76" i="2"/>
  <c r="V76" i="2"/>
  <c r="AB76" i="2" s="1"/>
  <c r="W76" i="2"/>
  <c r="AC76" i="2" s="1"/>
  <c r="X76" i="2"/>
  <c r="Y76" i="2"/>
  <c r="Z76" i="2"/>
  <c r="AA76" i="2"/>
  <c r="U77" i="2"/>
  <c r="AA77" i="2" s="1"/>
  <c r="V77" i="2"/>
  <c r="AB77" i="2" s="1"/>
  <c r="W77" i="2"/>
  <c r="X77" i="2"/>
  <c r="Y77" i="2"/>
  <c r="Z77" i="2"/>
  <c r="AC77" i="2" s="1"/>
  <c r="U78" i="2"/>
  <c r="AA78" i="2" s="1"/>
  <c r="V78" i="2"/>
  <c r="W78" i="2"/>
  <c r="X78" i="2"/>
  <c r="Y78" i="2"/>
  <c r="AB78" i="2" s="1"/>
  <c r="Z78" i="2"/>
  <c r="AC78" i="2"/>
  <c r="U79" i="2"/>
  <c r="V79" i="2"/>
  <c r="W79" i="2"/>
  <c r="AC79" i="2" s="1"/>
  <c r="X79" i="2"/>
  <c r="AA79" i="2" s="1"/>
  <c r="Y79" i="2"/>
  <c r="Z79" i="2"/>
  <c r="AB79" i="2"/>
  <c r="U80" i="2"/>
  <c r="V80" i="2"/>
  <c r="AB80" i="2" s="1"/>
  <c r="W80" i="2"/>
  <c r="AC80" i="2" s="1"/>
  <c r="X80" i="2"/>
  <c r="Y80" i="2"/>
  <c r="Z80" i="2"/>
  <c r="AA80" i="2"/>
  <c r="U81" i="2"/>
  <c r="AA81" i="2" s="1"/>
  <c r="V81" i="2"/>
  <c r="AB81" i="2" s="1"/>
  <c r="W81" i="2"/>
  <c r="X81" i="2"/>
  <c r="Y81" i="2"/>
  <c r="Z81" i="2"/>
  <c r="AC81" i="2" s="1"/>
  <c r="U82" i="2"/>
  <c r="AA82" i="2" s="1"/>
  <c r="V82" i="2"/>
  <c r="W82" i="2"/>
  <c r="X82" i="2"/>
  <c r="Y82" i="2"/>
  <c r="AB82" i="2" s="1"/>
  <c r="Z82" i="2"/>
  <c r="AC82" i="2"/>
  <c r="U83" i="2"/>
  <c r="V83" i="2"/>
  <c r="W83" i="2"/>
  <c r="AC83" i="2" s="1"/>
  <c r="X83" i="2"/>
  <c r="AA83" i="2" s="1"/>
  <c r="Y83" i="2"/>
  <c r="Z83" i="2"/>
  <c r="AB83" i="2"/>
  <c r="U84" i="2"/>
  <c r="V84" i="2"/>
  <c r="AB84" i="2" s="1"/>
  <c r="W84" i="2"/>
  <c r="AC84" i="2" s="1"/>
  <c r="X84" i="2"/>
  <c r="Y84" i="2"/>
  <c r="Z84" i="2"/>
  <c r="AA84" i="2"/>
  <c r="U85" i="2"/>
  <c r="AA85" i="2" s="1"/>
  <c r="V85" i="2"/>
  <c r="AB85" i="2" s="1"/>
  <c r="W85" i="2"/>
  <c r="X85" i="2"/>
  <c r="Y85" i="2"/>
  <c r="Z85" i="2"/>
  <c r="AC85" i="2" s="1"/>
  <c r="U86" i="2"/>
  <c r="AA86" i="2" s="1"/>
  <c r="V86" i="2"/>
  <c r="W86" i="2"/>
  <c r="X86" i="2"/>
  <c r="Y86" i="2"/>
  <c r="AB86" i="2" s="1"/>
  <c r="Z86" i="2"/>
  <c r="AC86" i="2"/>
  <c r="U87" i="2"/>
  <c r="V87" i="2"/>
  <c r="W87" i="2"/>
  <c r="AC87" i="2" s="1"/>
  <c r="X87" i="2"/>
  <c r="AA87" i="2" s="1"/>
  <c r="Y87" i="2"/>
  <c r="Z87" i="2"/>
  <c r="AB87" i="2"/>
  <c r="U88" i="2"/>
  <c r="V88" i="2"/>
  <c r="AB88" i="2" s="1"/>
  <c r="W88" i="2"/>
  <c r="AC88" i="2" s="1"/>
  <c r="X88" i="2"/>
  <c r="Y88" i="2"/>
  <c r="Z88" i="2"/>
  <c r="AA88" i="2"/>
  <c r="U89" i="2"/>
  <c r="AA89" i="2" s="1"/>
  <c r="V89" i="2"/>
  <c r="AB89" i="2" s="1"/>
  <c r="W89" i="2"/>
  <c r="X89" i="2"/>
  <c r="Y89" i="2"/>
  <c r="Z89" i="2"/>
  <c r="AC89" i="2" s="1"/>
  <c r="U90" i="2"/>
  <c r="AA90" i="2" s="1"/>
  <c r="V90" i="2"/>
  <c r="W90" i="2"/>
  <c r="X90" i="2"/>
  <c r="Y90" i="2"/>
  <c r="AB90" i="2" s="1"/>
  <c r="Z90" i="2"/>
  <c r="AC90" i="2"/>
  <c r="U91" i="2"/>
  <c r="V91" i="2"/>
  <c r="W91" i="2"/>
  <c r="AC91" i="2" s="1"/>
  <c r="X91" i="2"/>
  <c r="AA91" i="2" s="1"/>
  <c r="Y91" i="2"/>
  <c r="Z91" i="2"/>
  <c r="AB91" i="2"/>
  <c r="U92" i="2"/>
  <c r="V92" i="2"/>
  <c r="AB92" i="2" s="1"/>
  <c r="W92" i="2"/>
  <c r="AC92" i="2" s="1"/>
  <c r="X92" i="2"/>
  <c r="Y92" i="2"/>
  <c r="Z92" i="2"/>
  <c r="AA92" i="2"/>
  <c r="U93" i="2"/>
  <c r="AA93" i="2" s="1"/>
  <c r="V93" i="2"/>
  <c r="AB93" i="2" s="1"/>
  <c r="W93" i="2"/>
  <c r="X93" i="2"/>
  <c r="Y93" i="2"/>
  <c r="Z93" i="2"/>
  <c r="AC93" i="2" s="1"/>
  <c r="U94" i="2"/>
  <c r="AA94" i="2" s="1"/>
  <c r="V94" i="2"/>
  <c r="W94" i="2"/>
  <c r="X94" i="2"/>
  <c r="Y94" i="2"/>
  <c r="AB94" i="2" s="1"/>
  <c r="Z94" i="2"/>
  <c r="AC94" i="2"/>
  <c r="U95" i="2"/>
  <c r="V95" i="2"/>
  <c r="W95" i="2"/>
  <c r="AC95" i="2" s="1"/>
  <c r="X95" i="2"/>
  <c r="AA95" i="2" s="1"/>
  <c r="Y95" i="2"/>
  <c r="Z95" i="2"/>
  <c r="AB95" i="2"/>
  <c r="U96" i="2"/>
  <c r="V96" i="2"/>
  <c r="AB96" i="2" s="1"/>
  <c r="W96" i="2"/>
  <c r="AC96" i="2" s="1"/>
  <c r="X96" i="2"/>
  <c r="Y96" i="2"/>
  <c r="Z96" i="2"/>
  <c r="AA96" i="2"/>
  <c r="U97" i="2"/>
  <c r="AA97" i="2" s="1"/>
  <c r="V97" i="2"/>
  <c r="AB97" i="2" s="1"/>
  <c r="W97" i="2"/>
  <c r="X97" i="2"/>
  <c r="Y97" i="2"/>
  <c r="Z97" i="2"/>
  <c r="AC97" i="2" s="1"/>
  <c r="U98" i="2"/>
  <c r="AA98" i="2" s="1"/>
  <c r="V98" i="2"/>
  <c r="W98" i="2"/>
  <c r="X98" i="2"/>
  <c r="Y98" i="2"/>
  <c r="AB98" i="2" s="1"/>
  <c r="Z98" i="2"/>
  <c r="AC98" i="2"/>
  <c r="U99" i="2"/>
  <c r="V99" i="2"/>
  <c r="W99" i="2"/>
  <c r="AC99" i="2" s="1"/>
  <c r="X99" i="2"/>
  <c r="AA99" i="2" s="1"/>
  <c r="Y99" i="2"/>
  <c r="Z99" i="2"/>
  <c r="AB99" i="2"/>
  <c r="U100" i="2"/>
  <c r="V100" i="2"/>
  <c r="AB100" i="2" s="1"/>
  <c r="W100" i="2"/>
  <c r="AC100" i="2" s="1"/>
  <c r="X100" i="2"/>
  <c r="Y100" i="2"/>
  <c r="Z100" i="2"/>
  <c r="AA100" i="2"/>
  <c r="U101" i="2"/>
  <c r="AA101" i="2" s="1"/>
  <c r="V101" i="2"/>
  <c r="AB101" i="2" s="1"/>
  <c r="W101" i="2"/>
  <c r="X101" i="2"/>
  <c r="Y101" i="2"/>
  <c r="Z101" i="2"/>
  <c r="AC101" i="2" s="1"/>
  <c r="U102" i="2"/>
  <c r="AA102" i="2" s="1"/>
  <c r="V102" i="2"/>
  <c r="W102" i="2"/>
  <c r="X102" i="2"/>
  <c r="Y102" i="2"/>
  <c r="AB102" i="2" s="1"/>
  <c r="Z102" i="2"/>
  <c r="AC102" i="2"/>
  <c r="U103" i="2"/>
  <c r="V103" i="2"/>
  <c r="W103" i="2"/>
  <c r="AC103" i="2" s="1"/>
  <c r="X103" i="2"/>
  <c r="AA103" i="2" s="1"/>
  <c r="Y103" i="2"/>
  <c r="Z103" i="2"/>
  <c r="AB103" i="2"/>
  <c r="U104" i="2"/>
  <c r="V104" i="2"/>
  <c r="AB104" i="2" s="1"/>
  <c r="W104" i="2"/>
  <c r="AC104" i="2" s="1"/>
  <c r="X104" i="2"/>
  <c r="Y104" i="2"/>
  <c r="Z104" i="2"/>
  <c r="AA104" i="2"/>
  <c r="U105" i="2"/>
  <c r="AA105" i="2" s="1"/>
  <c r="V105" i="2"/>
  <c r="AB105" i="2" s="1"/>
  <c r="W105" i="2"/>
  <c r="X105" i="2"/>
  <c r="Y105" i="2"/>
  <c r="Z105" i="2"/>
  <c r="AC105" i="2" s="1"/>
  <c r="U106" i="2"/>
  <c r="AA106" i="2" s="1"/>
  <c r="V106" i="2"/>
  <c r="W106" i="2"/>
  <c r="X106" i="2"/>
  <c r="Y106" i="2"/>
  <c r="AB106" i="2" s="1"/>
  <c r="Z106" i="2"/>
  <c r="AC106" i="2"/>
  <c r="U107" i="2"/>
  <c r="V107" i="2"/>
  <c r="W107" i="2"/>
  <c r="AC107" i="2" s="1"/>
  <c r="X107" i="2"/>
  <c r="AA107" i="2" s="1"/>
  <c r="Y107" i="2"/>
  <c r="Z107" i="2"/>
  <c r="AB107" i="2"/>
  <c r="U108" i="2"/>
  <c r="V108" i="2"/>
  <c r="AB108" i="2" s="1"/>
  <c r="W108" i="2"/>
  <c r="AC108" i="2" s="1"/>
  <c r="X108" i="2"/>
  <c r="Y108" i="2"/>
  <c r="Z108" i="2"/>
  <c r="AA108" i="2"/>
  <c r="U109" i="2"/>
  <c r="AA109" i="2" s="1"/>
  <c r="V109" i="2"/>
  <c r="AB109" i="2" s="1"/>
  <c r="W109" i="2"/>
  <c r="X109" i="2"/>
  <c r="Y109" i="2"/>
  <c r="Z109" i="2"/>
  <c r="AC109" i="2" s="1"/>
  <c r="U110" i="2"/>
  <c r="AA110" i="2" s="1"/>
  <c r="V110" i="2"/>
  <c r="W110" i="2"/>
  <c r="X110" i="2"/>
  <c r="Y110" i="2"/>
  <c r="AB110" i="2" s="1"/>
  <c r="Z110" i="2"/>
  <c r="AC110" i="2"/>
  <c r="U111" i="2"/>
  <c r="V111" i="2"/>
  <c r="W111" i="2"/>
  <c r="AC111" i="2" s="1"/>
  <c r="X111" i="2"/>
  <c r="AA111" i="2" s="1"/>
  <c r="Y111" i="2"/>
  <c r="Z111" i="2"/>
  <c r="AB111" i="2"/>
  <c r="U112" i="2"/>
  <c r="V112" i="2"/>
  <c r="AB112" i="2" s="1"/>
  <c r="W112" i="2"/>
  <c r="X112" i="2"/>
  <c r="Y112" i="2"/>
  <c r="Z112" i="2"/>
  <c r="AA112" i="2"/>
  <c r="AC112" i="2"/>
  <c r="U113" i="2"/>
  <c r="V113" i="2"/>
  <c r="W113" i="2"/>
  <c r="X113" i="2"/>
  <c r="Y113" i="2"/>
  <c r="Z113" i="2"/>
  <c r="AB113" i="2"/>
  <c r="AC113" i="2"/>
  <c r="U114" i="2"/>
  <c r="V114" i="2"/>
  <c r="W114" i="2"/>
  <c r="AC114" i="2" s="1"/>
  <c r="X114" i="2"/>
  <c r="AA114" i="2" s="1"/>
  <c r="Y114" i="2"/>
  <c r="Z114" i="2"/>
  <c r="AB114" i="2"/>
  <c r="U115" i="2"/>
  <c r="V115" i="2"/>
  <c r="AB115" i="2" s="1"/>
  <c r="W115" i="2"/>
  <c r="X115" i="2"/>
  <c r="Y115" i="2"/>
  <c r="Z115" i="2"/>
  <c r="AA115" i="2"/>
  <c r="U116" i="2"/>
  <c r="V116" i="2"/>
  <c r="AB116" i="2" s="1"/>
  <c r="W116" i="2"/>
  <c r="AC116" i="2" s="1"/>
  <c r="X116" i="2"/>
  <c r="Y116" i="2"/>
  <c r="Z116" i="2"/>
  <c r="AA116" i="2"/>
  <c r="U117" i="2"/>
  <c r="V117" i="2"/>
  <c r="AB117" i="2" s="1"/>
  <c r="W117" i="2"/>
  <c r="X117" i="2"/>
  <c r="Y117" i="2"/>
  <c r="Z117" i="2"/>
  <c r="AC117" i="2" s="1"/>
  <c r="U118" i="2"/>
  <c r="V118" i="2"/>
  <c r="W118" i="2"/>
  <c r="AC118" i="2" s="1"/>
  <c r="X118" i="2"/>
  <c r="Y118" i="2"/>
  <c r="Z118" i="2"/>
  <c r="AA118" i="2"/>
  <c r="AB118" i="2"/>
  <c r="U119" i="2"/>
  <c r="V119" i="2"/>
  <c r="AB119" i="2" s="1"/>
  <c r="W119" i="2"/>
  <c r="X119" i="2"/>
  <c r="Y119" i="2"/>
  <c r="Z119" i="2"/>
  <c r="AA119" i="2"/>
  <c r="U120" i="2"/>
  <c r="AA120" i="2" s="1"/>
  <c r="V120" i="2"/>
  <c r="AB120" i="2" s="1"/>
  <c r="W120" i="2"/>
  <c r="X120" i="2"/>
  <c r="Y120" i="2"/>
  <c r="Z120" i="2"/>
  <c r="AC120" i="2" s="1"/>
  <c r="U121" i="2"/>
  <c r="AA121" i="2" s="1"/>
  <c r="V121" i="2"/>
  <c r="W121" i="2"/>
  <c r="X121" i="2"/>
  <c r="Y121" i="2"/>
  <c r="AB121" i="2" s="1"/>
  <c r="Z121" i="2"/>
  <c r="AC121" i="2"/>
  <c r="U122" i="2"/>
  <c r="V122" i="2"/>
  <c r="W122" i="2"/>
  <c r="AC122" i="2" s="1"/>
  <c r="X122" i="2"/>
  <c r="AA122" i="2" s="1"/>
  <c r="Y122" i="2"/>
  <c r="Z122" i="2"/>
  <c r="AB122" i="2"/>
  <c r="U123" i="2"/>
  <c r="V123" i="2"/>
  <c r="AB123" i="2" s="1"/>
  <c r="W123" i="2"/>
  <c r="AC123" i="2" s="1"/>
  <c r="X123" i="2"/>
  <c r="Y123" i="2"/>
  <c r="Z123" i="2"/>
  <c r="AA123" i="2"/>
  <c r="U124" i="2"/>
  <c r="AA124" i="2" s="1"/>
  <c r="V124" i="2"/>
  <c r="AB124" i="2" s="1"/>
  <c r="W124" i="2"/>
  <c r="X124" i="2"/>
  <c r="Y124" i="2"/>
  <c r="Z124" i="2"/>
  <c r="AC124" i="2" s="1"/>
  <c r="U125" i="2"/>
  <c r="AA125" i="2" s="1"/>
  <c r="V125" i="2"/>
  <c r="W125" i="2"/>
  <c r="X125" i="2"/>
  <c r="Y125" i="2"/>
  <c r="AB125" i="2" s="1"/>
  <c r="Z125" i="2"/>
  <c r="AC125" i="2"/>
  <c r="U126" i="2"/>
  <c r="V126" i="2"/>
  <c r="W126" i="2"/>
  <c r="AC126" i="2" s="1"/>
  <c r="X126" i="2"/>
  <c r="AA126" i="2" s="1"/>
  <c r="Y126" i="2"/>
  <c r="Z126" i="2"/>
  <c r="AB126" i="2"/>
  <c r="U127" i="2"/>
  <c r="V127" i="2"/>
  <c r="AB127" i="2" s="1"/>
  <c r="W127" i="2"/>
  <c r="AC127" i="2" s="1"/>
  <c r="X127" i="2"/>
  <c r="Y127" i="2"/>
  <c r="Z127" i="2"/>
  <c r="AA127" i="2"/>
  <c r="U128" i="2"/>
  <c r="AA128" i="2" s="1"/>
  <c r="V128" i="2"/>
  <c r="AB128" i="2" s="1"/>
  <c r="W128" i="2"/>
  <c r="X128" i="2"/>
  <c r="Y128" i="2"/>
  <c r="Z128" i="2"/>
  <c r="AC128" i="2" s="1"/>
  <c r="U129" i="2"/>
  <c r="AA129" i="2" s="1"/>
  <c r="V129" i="2"/>
  <c r="W129" i="2"/>
  <c r="X129" i="2"/>
  <c r="Y129" i="2"/>
  <c r="AB129" i="2" s="1"/>
  <c r="Z129" i="2"/>
  <c r="AC129" i="2"/>
  <c r="U130" i="2"/>
  <c r="V130" i="2"/>
  <c r="W130" i="2"/>
  <c r="AC130" i="2" s="1"/>
  <c r="X130" i="2"/>
  <c r="AA130" i="2" s="1"/>
  <c r="Y130" i="2"/>
  <c r="Z130" i="2"/>
  <c r="AB130" i="2"/>
  <c r="U131" i="2"/>
  <c r="V131" i="2"/>
  <c r="AB131" i="2" s="1"/>
  <c r="W131" i="2"/>
  <c r="AC131" i="2" s="1"/>
  <c r="X131" i="2"/>
  <c r="Y131" i="2"/>
  <c r="Z131" i="2"/>
  <c r="AA131" i="2"/>
  <c r="U132" i="2"/>
  <c r="AA132" i="2" s="1"/>
  <c r="V132" i="2"/>
  <c r="AB132" i="2" s="1"/>
  <c r="W132" i="2"/>
  <c r="X132" i="2"/>
  <c r="Y132" i="2"/>
  <c r="Z132" i="2"/>
  <c r="AC132" i="2" s="1"/>
  <c r="U133" i="2"/>
  <c r="AA133" i="2" s="1"/>
  <c r="V133" i="2"/>
  <c r="W133" i="2"/>
  <c r="X133" i="2"/>
  <c r="Y133" i="2"/>
  <c r="AB133" i="2" s="1"/>
  <c r="Z133" i="2"/>
  <c r="AC133" i="2"/>
  <c r="U134" i="2"/>
  <c r="V134" i="2"/>
  <c r="W134" i="2"/>
  <c r="AC134" i="2" s="1"/>
  <c r="X134" i="2"/>
  <c r="AA134" i="2" s="1"/>
  <c r="Y134" i="2"/>
  <c r="Z134" i="2"/>
  <c r="AB134" i="2"/>
  <c r="U135" i="2"/>
  <c r="V135" i="2"/>
  <c r="AB135" i="2" s="1"/>
  <c r="W135" i="2"/>
  <c r="AC135" i="2" s="1"/>
  <c r="X135" i="2"/>
  <c r="Y135" i="2"/>
  <c r="Z135" i="2"/>
  <c r="AA135" i="2"/>
  <c r="U136" i="2"/>
  <c r="AA136" i="2" s="1"/>
  <c r="V136" i="2"/>
  <c r="AB136" i="2" s="1"/>
  <c r="W136" i="2"/>
  <c r="X136" i="2"/>
  <c r="Y136" i="2"/>
  <c r="Z136" i="2"/>
  <c r="AC136" i="2" s="1"/>
  <c r="U137" i="2"/>
  <c r="AA137" i="2" s="1"/>
  <c r="V137" i="2"/>
  <c r="W137" i="2"/>
  <c r="X137" i="2"/>
  <c r="Y137" i="2"/>
  <c r="AB137" i="2" s="1"/>
  <c r="Z137" i="2"/>
  <c r="AC137" i="2"/>
  <c r="U138" i="2"/>
  <c r="V138" i="2"/>
  <c r="W138" i="2"/>
  <c r="AC138" i="2" s="1"/>
  <c r="X138" i="2"/>
  <c r="AA138" i="2" s="1"/>
  <c r="Y138" i="2"/>
  <c r="Z138" i="2"/>
  <c r="AB138" i="2"/>
  <c r="U139" i="2"/>
  <c r="V139" i="2"/>
  <c r="AB139" i="2" s="1"/>
  <c r="W139" i="2"/>
  <c r="AC139" i="2" s="1"/>
  <c r="X139" i="2"/>
  <c r="Y139" i="2"/>
  <c r="Z139" i="2"/>
  <c r="AA139" i="2"/>
  <c r="U140" i="2"/>
  <c r="AA140" i="2" s="1"/>
  <c r="V140" i="2"/>
  <c r="AB140" i="2" s="1"/>
  <c r="W140" i="2"/>
  <c r="X140" i="2"/>
  <c r="Y140" i="2"/>
  <c r="Z140" i="2"/>
  <c r="AC140" i="2" s="1"/>
  <c r="U141" i="2"/>
  <c r="AA141" i="2" s="1"/>
  <c r="V141" i="2"/>
  <c r="W141" i="2"/>
  <c r="X141" i="2"/>
  <c r="Y141" i="2"/>
  <c r="AB141" i="2" s="1"/>
  <c r="Z141" i="2"/>
  <c r="AC141" i="2"/>
  <c r="U142" i="2"/>
  <c r="V142" i="2"/>
  <c r="W142" i="2"/>
  <c r="AC142" i="2" s="1"/>
  <c r="X142" i="2"/>
  <c r="AA142" i="2" s="1"/>
  <c r="Y142" i="2"/>
  <c r="Z142" i="2"/>
  <c r="AB142" i="2"/>
  <c r="U143" i="2"/>
  <c r="V143" i="2"/>
  <c r="AB143" i="2" s="1"/>
  <c r="W143" i="2"/>
  <c r="AC143" i="2" s="1"/>
  <c r="X143" i="2"/>
  <c r="Y143" i="2"/>
  <c r="Z143" i="2"/>
  <c r="AA143" i="2"/>
  <c r="U144" i="2"/>
  <c r="AA144" i="2" s="1"/>
  <c r="V144" i="2"/>
  <c r="AB144" i="2" s="1"/>
  <c r="W144" i="2"/>
  <c r="X144" i="2"/>
  <c r="Y144" i="2"/>
  <c r="Z144" i="2"/>
  <c r="AC144" i="2" s="1"/>
  <c r="U145" i="2"/>
  <c r="AA145" i="2" s="1"/>
  <c r="V145" i="2"/>
  <c r="W145" i="2"/>
  <c r="X145" i="2"/>
  <c r="Y145" i="2"/>
  <c r="AB145" i="2" s="1"/>
  <c r="Z145" i="2"/>
  <c r="AC145" i="2"/>
  <c r="U146" i="2"/>
  <c r="V146" i="2"/>
  <c r="W146" i="2"/>
  <c r="AC146" i="2" s="1"/>
  <c r="X146" i="2"/>
  <c r="AA146" i="2" s="1"/>
  <c r="Y146" i="2"/>
  <c r="Z146" i="2"/>
  <c r="AB146" i="2"/>
  <c r="U147" i="2"/>
  <c r="V147" i="2"/>
  <c r="AB147" i="2" s="1"/>
  <c r="W147" i="2"/>
  <c r="AC147" i="2" s="1"/>
  <c r="X147" i="2"/>
  <c r="Y147" i="2"/>
  <c r="Z147" i="2"/>
  <c r="AA147" i="2"/>
  <c r="U148" i="2"/>
  <c r="AA148" i="2" s="1"/>
  <c r="V148" i="2"/>
  <c r="AB148" i="2" s="1"/>
  <c r="W148" i="2"/>
  <c r="X148" i="2"/>
  <c r="Y148" i="2"/>
  <c r="Z148" i="2"/>
  <c r="AC148" i="2" s="1"/>
  <c r="U149" i="2"/>
  <c r="AA149" i="2" s="1"/>
  <c r="V149" i="2"/>
  <c r="W149" i="2"/>
  <c r="X149" i="2"/>
  <c r="Y149" i="2"/>
  <c r="AB149" i="2" s="1"/>
  <c r="Z149" i="2"/>
  <c r="AC149" i="2"/>
  <c r="U150" i="2"/>
  <c r="V150" i="2"/>
  <c r="W150" i="2"/>
  <c r="AC150" i="2" s="1"/>
  <c r="X150" i="2"/>
  <c r="AA150" i="2" s="1"/>
  <c r="Y150" i="2"/>
  <c r="Z150" i="2"/>
  <c r="AB150" i="2"/>
  <c r="U151" i="2"/>
  <c r="V151" i="2"/>
  <c r="AB151" i="2" s="1"/>
  <c r="W151" i="2"/>
  <c r="AC151" i="2" s="1"/>
  <c r="X151" i="2"/>
  <c r="Y151" i="2"/>
  <c r="Z151" i="2"/>
  <c r="AA151" i="2"/>
  <c r="U152" i="2"/>
  <c r="AA152" i="2" s="1"/>
  <c r="V152" i="2"/>
  <c r="AB152" i="2" s="1"/>
  <c r="W152" i="2"/>
  <c r="X152" i="2"/>
  <c r="Y152" i="2"/>
  <c r="Z152" i="2"/>
  <c r="AC152" i="2" s="1"/>
  <c r="U153" i="2"/>
  <c r="AA153" i="2" s="1"/>
  <c r="V153" i="2"/>
  <c r="W153" i="2"/>
  <c r="X153" i="2"/>
  <c r="Y153" i="2"/>
  <c r="AB153" i="2" s="1"/>
  <c r="Z153" i="2"/>
  <c r="AC153" i="2"/>
  <c r="U154" i="2"/>
  <c r="V154" i="2"/>
  <c r="W154" i="2"/>
  <c r="AC154" i="2" s="1"/>
  <c r="X154" i="2"/>
  <c r="AA154" i="2" s="1"/>
  <c r="Y154" i="2"/>
  <c r="Z154" i="2"/>
  <c r="AB154" i="2"/>
  <c r="U155" i="2"/>
  <c r="V155" i="2"/>
  <c r="AB155" i="2" s="1"/>
  <c r="W155" i="2"/>
  <c r="AC155" i="2" s="1"/>
  <c r="X155" i="2"/>
  <c r="Y155" i="2"/>
  <c r="Z155" i="2"/>
  <c r="AA155" i="2"/>
  <c r="U156" i="2"/>
  <c r="AA156" i="2" s="1"/>
  <c r="V156" i="2"/>
  <c r="AB156" i="2" s="1"/>
  <c r="W156" i="2"/>
  <c r="X156" i="2"/>
  <c r="Y156" i="2"/>
  <c r="Z156" i="2"/>
  <c r="AC156" i="2" s="1"/>
  <c r="U157" i="2"/>
  <c r="AA157" i="2" s="1"/>
  <c r="V157" i="2"/>
  <c r="W157" i="2"/>
  <c r="X157" i="2"/>
  <c r="Y157" i="2"/>
  <c r="AB157" i="2" s="1"/>
  <c r="Z157" i="2"/>
  <c r="AC157" i="2"/>
  <c r="U158" i="2"/>
  <c r="V158" i="2"/>
  <c r="W158" i="2"/>
  <c r="AC158" i="2" s="1"/>
  <c r="X158" i="2"/>
  <c r="AA158" i="2" s="1"/>
  <c r="Y158" i="2"/>
  <c r="Z158" i="2"/>
  <c r="AB158" i="2"/>
  <c r="U159" i="2"/>
  <c r="V159" i="2"/>
  <c r="AB159" i="2" s="1"/>
  <c r="W159" i="2"/>
  <c r="AC159" i="2" s="1"/>
  <c r="X159" i="2"/>
  <c r="Y159" i="2"/>
  <c r="Z159" i="2"/>
  <c r="AA159" i="2"/>
  <c r="U160" i="2"/>
  <c r="AA160" i="2" s="1"/>
  <c r="V160" i="2"/>
  <c r="AB160" i="2" s="1"/>
  <c r="W160" i="2"/>
  <c r="X160" i="2"/>
  <c r="Y160" i="2"/>
  <c r="Z160" i="2"/>
  <c r="AC160" i="2" s="1"/>
  <c r="U161" i="2"/>
  <c r="AA161" i="2" s="1"/>
  <c r="V161" i="2"/>
  <c r="W161" i="2"/>
  <c r="X161" i="2"/>
  <c r="Y161" i="2"/>
  <c r="AB161" i="2" s="1"/>
  <c r="Z161" i="2"/>
  <c r="AC161" i="2"/>
  <c r="U162" i="2"/>
  <c r="V162" i="2"/>
  <c r="W162" i="2"/>
  <c r="AC162" i="2" s="1"/>
  <c r="X162" i="2"/>
  <c r="AA162" i="2" s="1"/>
  <c r="Y162" i="2"/>
  <c r="Z162" i="2"/>
  <c r="AB162" i="2"/>
  <c r="U163" i="2"/>
  <c r="V163" i="2"/>
  <c r="AB163" i="2" s="1"/>
  <c r="W163" i="2"/>
  <c r="AC163" i="2" s="1"/>
  <c r="X163" i="2"/>
  <c r="Y163" i="2"/>
  <c r="Z163" i="2"/>
  <c r="AA163" i="2"/>
  <c r="U164" i="2"/>
  <c r="AA164" i="2" s="1"/>
  <c r="V164" i="2"/>
  <c r="AB164" i="2" s="1"/>
  <c r="W164" i="2"/>
  <c r="X164" i="2"/>
  <c r="Y164" i="2"/>
  <c r="Z164" i="2"/>
  <c r="AC164" i="2"/>
  <c r="U165" i="2"/>
  <c r="AA165" i="2" s="1"/>
  <c r="V165" i="2"/>
  <c r="W165" i="2"/>
  <c r="X165" i="2"/>
  <c r="Y165" i="2"/>
  <c r="Z165" i="2"/>
  <c r="AB165" i="2"/>
  <c r="AC165" i="2"/>
  <c r="U166" i="2"/>
  <c r="V166" i="2"/>
  <c r="W166" i="2"/>
  <c r="AC166" i="2" s="1"/>
  <c r="X166" i="2"/>
  <c r="Y166" i="2"/>
  <c r="Z166" i="2"/>
  <c r="AA166" i="2"/>
  <c r="AB166" i="2"/>
  <c r="U167" i="2"/>
  <c r="V167" i="2"/>
  <c r="AB167" i="2" s="1"/>
  <c r="W167" i="2"/>
  <c r="AC167" i="2" s="1"/>
  <c r="X167" i="2"/>
  <c r="Y167" i="2"/>
  <c r="Z167" i="2"/>
  <c r="AA167" i="2"/>
  <c r="U168" i="2"/>
  <c r="AA168" i="2" s="1"/>
  <c r="V168" i="2"/>
  <c r="AB168" i="2" s="1"/>
  <c r="W168" i="2"/>
  <c r="X168" i="2"/>
  <c r="Y168" i="2"/>
  <c r="Z168" i="2"/>
  <c r="AC168" i="2"/>
  <c r="U169" i="2"/>
  <c r="AA169" i="2" s="1"/>
  <c r="V169" i="2"/>
  <c r="W169" i="2"/>
  <c r="X169" i="2"/>
  <c r="Y169" i="2"/>
  <c r="Z169" i="2"/>
  <c r="AB169" i="2"/>
  <c r="AC169" i="2"/>
  <c r="U170" i="2"/>
  <c r="V170" i="2"/>
  <c r="W170" i="2"/>
  <c r="AC170" i="2" s="1"/>
  <c r="X170" i="2"/>
  <c r="Y170" i="2"/>
  <c r="Z170" i="2"/>
  <c r="AA170" i="2"/>
  <c r="AB170" i="2"/>
  <c r="U171" i="2"/>
  <c r="V171" i="2"/>
  <c r="AB171" i="2" s="1"/>
  <c r="W171" i="2"/>
  <c r="AC171" i="2" s="1"/>
  <c r="X171" i="2"/>
  <c r="Y171" i="2"/>
  <c r="Z171" i="2"/>
  <c r="AA171" i="2"/>
  <c r="U172" i="2"/>
  <c r="AA172" i="2" s="1"/>
  <c r="V172" i="2"/>
  <c r="AB172" i="2" s="1"/>
  <c r="W172" i="2"/>
  <c r="X172" i="2"/>
  <c r="Y172" i="2"/>
  <c r="Z172" i="2"/>
  <c r="AC172" i="2"/>
  <c r="U173" i="2"/>
  <c r="AA173" i="2" s="1"/>
  <c r="V173" i="2"/>
  <c r="W173" i="2"/>
  <c r="X173" i="2"/>
  <c r="Y173" i="2"/>
  <c r="Z173" i="2"/>
  <c r="AB173" i="2"/>
  <c r="AC173" i="2"/>
  <c r="U174" i="2"/>
  <c r="V174" i="2"/>
  <c r="W174" i="2"/>
  <c r="AC174" i="2" s="1"/>
  <c r="X174" i="2"/>
  <c r="Y174" i="2"/>
  <c r="Z174" i="2"/>
  <c r="AA174" i="2"/>
  <c r="AB174" i="2"/>
  <c r="U175" i="2"/>
  <c r="V175" i="2"/>
  <c r="AB175" i="2" s="1"/>
  <c r="W175" i="2"/>
  <c r="AC175" i="2" s="1"/>
  <c r="X175" i="2"/>
  <c r="Y175" i="2"/>
  <c r="Z175" i="2"/>
  <c r="AA175" i="2"/>
  <c r="U176" i="2"/>
  <c r="AA176" i="2" s="1"/>
  <c r="V176" i="2"/>
  <c r="AB176" i="2" s="1"/>
  <c r="W176" i="2"/>
  <c r="X176" i="2"/>
  <c r="Y176" i="2"/>
  <c r="Z176" i="2"/>
  <c r="AC176" i="2"/>
  <c r="U177" i="2"/>
  <c r="AA177" i="2" s="1"/>
  <c r="V177" i="2"/>
  <c r="W177" i="2"/>
  <c r="X177" i="2"/>
  <c r="Y177" i="2"/>
  <c r="Z177" i="2"/>
  <c r="AB177" i="2"/>
  <c r="AC177" i="2"/>
  <c r="U178" i="2"/>
  <c r="V178" i="2"/>
  <c r="W178" i="2"/>
  <c r="AC178" i="2" s="1"/>
  <c r="X178" i="2"/>
  <c r="Y178" i="2"/>
  <c r="Z178" i="2"/>
  <c r="AA178" i="2"/>
  <c r="AB178" i="2"/>
  <c r="U179" i="2"/>
  <c r="V179" i="2"/>
  <c r="AB179" i="2" s="1"/>
  <c r="W179" i="2"/>
  <c r="AC179" i="2" s="1"/>
  <c r="X179" i="2"/>
  <c r="Y179" i="2"/>
  <c r="Z179" i="2"/>
  <c r="AA179" i="2"/>
  <c r="U180" i="2"/>
  <c r="AA180" i="2" s="1"/>
  <c r="V180" i="2"/>
  <c r="AB180" i="2" s="1"/>
  <c r="W180" i="2"/>
  <c r="X180" i="2"/>
  <c r="Y180" i="2"/>
  <c r="Z180" i="2"/>
  <c r="AC180" i="2"/>
  <c r="U181" i="2"/>
  <c r="AA181" i="2" s="1"/>
  <c r="V181" i="2"/>
  <c r="W181" i="2"/>
  <c r="X181" i="2"/>
  <c r="Y181" i="2"/>
  <c r="Z181" i="2"/>
  <c r="AB181" i="2"/>
  <c r="AC181" i="2"/>
  <c r="U182" i="2"/>
  <c r="V182" i="2"/>
  <c r="W182" i="2"/>
  <c r="AC182" i="2" s="1"/>
  <c r="X182" i="2"/>
  <c r="Y182" i="2"/>
  <c r="Z182" i="2"/>
  <c r="AA182" i="2"/>
  <c r="AB182" i="2"/>
  <c r="U183" i="2"/>
  <c r="V183" i="2"/>
  <c r="AB183" i="2" s="1"/>
  <c r="W183" i="2"/>
  <c r="AC183" i="2" s="1"/>
  <c r="X183" i="2"/>
  <c r="Y183" i="2"/>
  <c r="Z183" i="2"/>
  <c r="AA183" i="2"/>
  <c r="U184" i="2"/>
  <c r="AA184" i="2" s="1"/>
  <c r="V184" i="2"/>
  <c r="AB184" i="2" s="1"/>
  <c r="W184" i="2"/>
  <c r="X184" i="2"/>
  <c r="Y184" i="2"/>
  <c r="Z184" i="2"/>
  <c r="AC184" i="2"/>
  <c r="U185" i="2"/>
  <c r="AA185" i="2" s="1"/>
  <c r="V185" i="2"/>
  <c r="W185" i="2"/>
  <c r="X185" i="2"/>
  <c r="Y185" i="2"/>
  <c r="Z185" i="2"/>
  <c r="AB185" i="2"/>
  <c r="AC185" i="2"/>
  <c r="U186" i="2"/>
  <c r="V186" i="2"/>
  <c r="W186" i="2"/>
  <c r="AC186" i="2" s="1"/>
  <c r="X186" i="2"/>
  <c r="Y186" i="2"/>
  <c r="Z186" i="2"/>
  <c r="AA186" i="2"/>
  <c r="AB186" i="2"/>
  <c r="U187" i="2"/>
  <c r="V187" i="2"/>
  <c r="AB187" i="2" s="1"/>
  <c r="W187" i="2"/>
  <c r="AC187" i="2" s="1"/>
  <c r="X187" i="2"/>
  <c r="Y187" i="2"/>
  <c r="Z187" i="2"/>
  <c r="AA187" i="2"/>
  <c r="U188" i="2"/>
  <c r="AA188" i="2" s="1"/>
  <c r="V188" i="2"/>
  <c r="AB188" i="2" s="1"/>
  <c r="W188" i="2"/>
  <c r="X188" i="2"/>
  <c r="Y188" i="2"/>
  <c r="Z188" i="2"/>
  <c r="AC188" i="2"/>
  <c r="U189" i="2"/>
  <c r="AA189" i="2" s="1"/>
  <c r="V189" i="2"/>
  <c r="W189" i="2"/>
  <c r="X189" i="2"/>
  <c r="Y189" i="2"/>
  <c r="Z189" i="2"/>
  <c r="AB189" i="2"/>
  <c r="AC189" i="2"/>
  <c r="U190" i="2"/>
  <c r="V190" i="2"/>
  <c r="W190" i="2"/>
  <c r="AC190" i="2" s="1"/>
  <c r="X190" i="2"/>
  <c r="Y190" i="2"/>
  <c r="Z190" i="2"/>
  <c r="AA190" i="2"/>
  <c r="AB190" i="2"/>
  <c r="U191" i="2"/>
  <c r="V191" i="2"/>
  <c r="AB191" i="2" s="1"/>
  <c r="W191" i="2"/>
  <c r="AC191" i="2" s="1"/>
  <c r="X191" i="2"/>
  <c r="Y191" i="2"/>
  <c r="Z191" i="2"/>
  <c r="AA191" i="2"/>
  <c r="U192" i="2"/>
  <c r="AA192" i="2" s="1"/>
  <c r="V192" i="2"/>
  <c r="AB192" i="2" s="1"/>
  <c r="W192" i="2"/>
  <c r="X192" i="2"/>
  <c r="Y192" i="2"/>
  <c r="Z192" i="2"/>
  <c r="AC192" i="2"/>
  <c r="U193" i="2"/>
  <c r="AA193" i="2" s="1"/>
  <c r="V193" i="2"/>
  <c r="W193" i="2"/>
  <c r="X193" i="2"/>
  <c r="Y193" i="2"/>
  <c r="Z193" i="2"/>
  <c r="AB193" i="2"/>
  <c r="AC193" i="2"/>
  <c r="U194" i="2"/>
  <c r="V194" i="2"/>
  <c r="W194" i="2"/>
  <c r="AC194" i="2" s="1"/>
  <c r="X194" i="2"/>
  <c r="Y194" i="2"/>
  <c r="Z194" i="2"/>
  <c r="AA194" i="2"/>
  <c r="AB194" i="2"/>
  <c r="U195" i="2"/>
  <c r="V195" i="2"/>
  <c r="AB195" i="2" s="1"/>
  <c r="W195" i="2"/>
  <c r="AC195" i="2" s="1"/>
  <c r="X195" i="2"/>
  <c r="Y195" i="2"/>
  <c r="Z195" i="2"/>
  <c r="AA195" i="2"/>
  <c r="U196" i="2"/>
  <c r="AA196" i="2" s="1"/>
  <c r="V196" i="2"/>
  <c r="W196" i="2"/>
  <c r="X196" i="2"/>
  <c r="Y196" i="2"/>
  <c r="Z196" i="2"/>
  <c r="AC196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F10" i="2"/>
  <c r="G10" i="2"/>
  <c r="H10" i="2"/>
  <c r="I10" i="2"/>
  <c r="J10" i="2"/>
  <c r="K10" i="2"/>
  <c r="L10" i="2"/>
  <c r="M10" i="2"/>
  <c r="N10" i="2"/>
  <c r="O10" i="2"/>
  <c r="P10" i="2"/>
  <c r="E11" i="2"/>
  <c r="F11" i="2"/>
  <c r="G11" i="2"/>
  <c r="H11" i="2"/>
  <c r="I11" i="2"/>
  <c r="J11" i="2"/>
  <c r="K11" i="2"/>
  <c r="L11" i="2"/>
  <c r="M11" i="2"/>
  <c r="N11" i="2"/>
  <c r="O11" i="2"/>
  <c r="P11" i="2"/>
  <c r="E12" i="2"/>
  <c r="F12" i="2"/>
  <c r="G12" i="2"/>
  <c r="H12" i="2"/>
  <c r="I12" i="2"/>
  <c r="J12" i="2"/>
  <c r="K12" i="2"/>
  <c r="L12" i="2"/>
  <c r="M12" i="2"/>
  <c r="N12" i="2"/>
  <c r="O12" i="2"/>
  <c r="P12" i="2"/>
  <c r="E13" i="2"/>
  <c r="F13" i="2"/>
  <c r="G13" i="2"/>
  <c r="H13" i="2"/>
  <c r="I13" i="2"/>
  <c r="J13" i="2"/>
  <c r="K13" i="2"/>
  <c r="L13" i="2"/>
  <c r="M13" i="2"/>
  <c r="N13" i="2"/>
  <c r="O13" i="2"/>
  <c r="P13" i="2"/>
  <c r="E14" i="2"/>
  <c r="F14" i="2"/>
  <c r="G14" i="2"/>
  <c r="H14" i="2"/>
  <c r="I14" i="2"/>
  <c r="J14" i="2"/>
  <c r="K14" i="2"/>
  <c r="L14" i="2"/>
  <c r="M14" i="2"/>
  <c r="N14" i="2"/>
  <c r="O14" i="2"/>
  <c r="P14" i="2"/>
  <c r="E15" i="2"/>
  <c r="F15" i="2"/>
  <c r="G15" i="2"/>
  <c r="H15" i="2"/>
  <c r="I15" i="2"/>
  <c r="J15" i="2"/>
  <c r="K15" i="2"/>
  <c r="L15" i="2"/>
  <c r="M15" i="2"/>
  <c r="N15" i="2"/>
  <c r="O15" i="2"/>
  <c r="P15" i="2"/>
  <c r="E16" i="2"/>
  <c r="F16" i="2"/>
  <c r="G16" i="2"/>
  <c r="H16" i="2"/>
  <c r="I16" i="2"/>
  <c r="J16" i="2"/>
  <c r="K16" i="2"/>
  <c r="L16" i="2"/>
  <c r="M16" i="2"/>
  <c r="N16" i="2"/>
  <c r="O16" i="2"/>
  <c r="P16" i="2"/>
  <c r="E17" i="2"/>
  <c r="F17" i="2"/>
  <c r="G17" i="2"/>
  <c r="H17" i="2"/>
  <c r="I17" i="2"/>
  <c r="J17" i="2"/>
  <c r="K17" i="2"/>
  <c r="L17" i="2"/>
  <c r="M17" i="2"/>
  <c r="N17" i="2"/>
  <c r="O17" i="2"/>
  <c r="P17" i="2"/>
  <c r="E18" i="2"/>
  <c r="F18" i="2"/>
  <c r="G18" i="2"/>
  <c r="H18" i="2"/>
  <c r="I18" i="2"/>
  <c r="J18" i="2"/>
  <c r="K18" i="2"/>
  <c r="L18" i="2"/>
  <c r="M18" i="2"/>
  <c r="N18" i="2"/>
  <c r="O18" i="2"/>
  <c r="P18" i="2"/>
  <c r="E19" i="2"/>
  <c r="F19" i="2"/>
  <c r="G19" i="2"/>
  <c r="H19" i="2"/>
  <c r="I19" i="2"/>
  <c r="J19" i="2"/>
  <c r="K19" i="2"/>
  <c r="L19" i="2"/>
  <c r="M19" i="2"/>
  <c r="N19" i="2"/>
  <c r="O19" i="2"/>
  <c r="P19" i="2"/>
  <c r="E20" i="2"/>
  <c r="F20" i="2"/>
  <c r="G20" i="2"/>
  <c r="H20" i="2"/>
  <c r="I20" i="2"/>
  <c r="J20" i="2"/>
  <c r="K20" i="2"/>
  <c r="L20" i="2"/>
  <c r="M20" i="2"/>
  <c r="N20" i="2"/>
  <c r="O20" i="2"/>
  <c r="P20" i="2"/>
  <c r="E21" i="2"/>
  <c r="F21" i="2"/>
  <c r="G21" i="2"/>
  <c r="H21" i="2"/>
  <c r="I21" i="2"/>
  <c r="J21" i="2"/>
  <c r="K21" i="2"/>
  <c r="L21" i="2"/>
  <c r="M21" i="2"/>
  <c r="N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F23" i="2"/>
  <c r="G23" i="2"/>
  <c r="H23" i="2"/>
  <c r="I23" i="2"/>
  <c r="J23" i="2"/>
  <c r="K23" i="2"/>
  <c r="L23" i="2"/>
  <c r="M23" i="2"/>
  <c r="N23" i="2"/>
  <c r="O23" i="2"/>
  <c r="P23" i="2"/>
  <c r="E24" i="2"/>
  <c r="F24" i="2"/>
  <c r="G24" i="2"/>
  <c r="H24" i="2"/>
  <c r="I24" i="2"/>
  <c r="J24" i="2"/>
  <c r="K24" i="2"/>
  <c r="L24" i="2"/>
  <c r="M24" i="2"/>
  <c r="N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F49" i="2"/>
  <c r="G49" i="2"/>
  <c r="H49" i="2"/>
  <c r="I49" i="2"/>
  <c r="J49" i="2"/>
  <c r="K49" i="2"/>
  <c r="L49" i="2"/>
  <c r="M49" i="2"/>
  <c r="N49" i="2"/>
  <c r="O49" i="2"/>
  <c r="P49" i="2"/>
  <c r="E50" i="2"/>
  <c r="F50" i="2"/>
  <c r="O50" i="2" s="1"/>
  <c r="G50" i="2"/>
  <c r="H50" i="2"/>
  <c r="I50" i="2"/>
  <c r="J50" i="2"/>
  <c r="K50" i="2"/>
  <c r="L50" i="2"/>
  <c r="M50" i="2"/>
  <c r="N50" i="2"/>
  <c r="P50" i="2"/>
  <c r="E51" i="2"/>
  <c r="F51" i="2"/>
  <c r="O51" i="2" s="1"/>
  <c r="G51" i="2"/>
  <c r="H51" i="2"/>
  <c r="I51" i="2"/>
  <c r="J51" i="2"/>
  <c r="K51" i="2"/>
  <c r="L51" i="2"/>
  <c r="M51" i="2"/>
  <c r="N51" i="2"/>
  <c r="P51" i="2"/>
  <c r="E52" i="2"/>
  <c r="F52" i="2"/>
  <c r="O52" i="2" s="1"/>
  <c r="G52" i="2"/>
  <c r="H52" i="2"/>
  <c r="I52" i="2"/>
  <c r="J52" i="2"/>
  <c r="K52" i="2"/>
  <c r="L52" i="2"/>
  <c r="M52" i="2"/>
  <c r="N52" i="2"/>
  <c r="P52" i="2"/>
  <c r="E53" i="2"/>
  <c r="F53" i="2"/>
  <c r="O53" i="2" s="1"/>
  <c r="G53" i="2"/>
  <c r="H53" i="2"/>
  <c r="I53" i="2"/>
  <c r="J53" i="2"/>
  <c r="K53" i="2"/>
  <c r="L53" i="2"/>
  <c r="M53" i="2"/>
  <c r="N53" i="2"/>
  <c r="P53" i="2"/>
  <c r="E54" i="2"/>
  <c r="F54" i="2"/>
  <c r="O54" i="2" s="1"/>
  <c r="G54" i="2"/>
  <c r="H54" i="2"/>
  <c r="I54" i="2"/>
  <c r="J54" i="2"/>
  <c r="K54" i="2"/>
  <c r="L54" i="2"/>
  <c r="M54" i="2"/>
  <c r="N54" i="2"/>
  <c r="P54" i="2"/>
  <c r="E55" i="2"/>
  <c r="N55" i="2" s="1"/>
  <c r="F55" i="2"/>
  <c r="O55" i="2" s="1"/>
  <c r="G55" i="2"/>
  <c r="H55" i="2"/>
  <c r="I55" i="2"/>
  <c r="J55" i="2"/>
  <c r="K55" i="2"/>
  <c r="L55" i="2"/>
  <c r="M55" i="2"/>
  <c r="P55" i="2"/>
  <c r="E56" i="2"/>
  <c r="N56" i="2" s="1"/>
  <c r="F56" i="2"/>
  <c r="O56" i="2" s="1"/>
  <c r="G56" i="2"/>
  <c r="H56" i="2"/>
  <c r="I56" i="2"/>
  <c r="J56" i="2"/>
  <c r="K56" i="2"/>
  <c r="L56" i="2"/>
  <c r="M56" i="2"/>
  <c r="P56" i="2"/>
  <c r="E57" i="2"/>
  <c r="N57" i="2" s="1"/>
  <c r="F57" i="2"/>
  <c r="O57" i="2" s="1"/>
  <c r="G57" i="2"/>
  <c r="H57" i="2"/>
  <c r="I57" i="2"/>
  <c r="J57" i="2"/>
  <c r="K57" i="2"/>
  <c r="L57" i="2"/>
  <c r="M57" i="2"/>
  <c r="P57" i="2"/>
  <c r="E58" i="2"/>
  <c r="N58" i="2" s="1"/>
  <c r="F58" i="2"/>
  <c r="O58" i="2" s="1"/>
  <c r="G58" i="2"/>
  <c r="H58" i="2"/>
  <c r="I58" i="2"/>
  <c r="J58" i="2"/>
  <c r="K58" i="2"/>
  <c r="L58" i="2"/>
  <c r="M58" i="2"/>
  <c r="P58" i="2"/>
  <c r="E59" i="2"/>
  <c r="N59" i="2" s="1"/>
  <c r="F59" i="2"/>
  <c r="O59" i="2" s="1"/>
  <c r="G59" i="2"/>
  <c r="H59" i="2"/>
  <c r="I59" i="2"/>
  <c r="J59" i="2"/>
  <c r="K59" i="2"/>
  <c r="L59" i="2"/>
  <c r="M59" i="2"/>
  <c r="P59" i="2"/>
  <c r="E60" i="2"/>
  <c r="N60" i="2" s="1"/>
  <c r="F60" i="2"/>
  <c r="O60" i="2" s="1"/>
  <c r="G60" i="2"/>
  <c r="H60" i="2"/>
  <c r="I60" i="2"/>
  <c r="J60" i="2"/>
  <c r="K60" i="2"/>
  <c r="L60" i="2"/>
  <c r="M60" i="2"/>
  <c r="P60" i="2"/>
  <c r="E61" i="2"/>
  <c r="N61" i="2" s="1"/>
  <c r="F61" i="2"/>
  <c r="O61" i="2" s="1"/>
  <c r="G61" i="2"/>
  <c r="H61" i="2"/>
  <c r="I61" i="2"/>
  <c r="J61" i="2"/>
  <c r="K61" i="2"/>
  <c r="L61" i="2"/>
  <c r="M61" i="2"/>
  <c r="P61" i="2"/>
  <c r="E62" i="2"/>
  <c r="N62" i="2" s="1"/>
  <c r="F62" i="2"/>
  <c r="O62" i="2" s="1"/>
  <c r="G62" i="2"/>
  <c r="H62" i="2"/>
  <c r="I62" i="2"/>
  <c r="J62" i="2"/>
  <c r="K62" i="2"/>
  <c r="L62" i="2"/>
  <c r="M62" i="2"/>
  <c r="P62" i="2"/>
  <c r="E63" i="2"/>
  <c r="N63" i="2" s="1"/>
  <c r="F63" i="2"/>
  <c r="O63" i="2" s="1"/>
  <c r="G63" i="2"/>
  <c r="H63" i="2"/>
  <c r="I63" i="2"/>
  <c r="J63" i="2"/>
  <c r="K63" i="2"/>
  <c r="L63" i="2"/>
  <c r="M63" i="2"/>
  <c r="P63" i="2"/>
  <c r="E64" i="2"/>
  <c r="N64" i="2" s="1"/>
  <c r="F64" i="2"/>
  <c r="O64" i="2" s="1"/>
  <c r="G64" i="2"/>
  <c r="H64" i="2"/>
  <c r="I64" i="2"/>
  <c r="J64" i="2"/>
  <c r="K64" i="2"/>
  <c r="L64" i="2"/>
  <c r="M64" i="2"/>
  <c r="P64" i="2"/>
  <c r="E65" i="2"/>
  <c r="N65" i="2" s="1"/>
  <c r="F65" i="2"/>
  <c r="O65" i="2" s="1"/>
  <c r="G65" i="2"/>
  <c r="H65" i="2"/>
  <c r="I65" i="2"/>
  <c r="J65" i="2"/>
  <c r="K65" i="2"/>
  <c r="L65" i="2"/>
  <c r="M65" i="2"/>
  <c r="P65" i="2"/>
  <c r="E66" i="2"/>
  <c r="N66" i="2" s="1"/>
  <c r="F66" i="2"/>
  <c r="O66" i="2" s="1"/>
  <c r="G66" i="2"/>
  <c r="H66" i="2"/>
  <c r="I66" i="2"/>
  <c r="J66" i="2"/>
  <c r="K66" i="2"/>
  <c r="L66" i="2"/>
  <c r="M66" i="2"/>
  <c r="P66" i="2"/>
  <c r="E67" i="2"/>
  <c r="N67" i="2" s="1"/>
  <c r="F67" i="2"/>
  <c r="O67" i="2" s="1"/>
  <c r="G67" i="2"/>
  <c r="H67" i="2"/>
  <c r="I67" i="2"/>
  <c r="J67" i="2"/>
  <c r="K67" i="2"/>
  <c r="L67" i="2"/>
  <c r="M67" i="2"/>
  <c r="P67" i="2"/>
  <c r="E68" i="2"/>
  <c r="N68" i="2" s="1"/>
  <c r="F68" i="2"/>
  <c r="O68" i="2" s="1"/>
  <c r="G68" i="2"/>
  <c r="H68" i="2"/>
  <c r="I68" i="2"/>
  <c r="J68" i="2"/>
  <c r="K68" i="2"/>
  <c r="L68" i="2"/>
  <c r="M68" i="2"/>
  <c r="P68" i="2"/>
  <c r="E69" i="2"/>
  <c r="N69" i="2" s="1"/>
  <c r="F69" i="2"/>
  <c r="O69" i="2" s="1"/>
  <c r="G69" i="2"/>
  <c r="H69" i="2"/>
  <c r="I69" i="2"/>
  <c r="J69" i="2"/>
  <c r="K69" i="2"/>
  <c r="L69" i="2"/>
  <c r="M69" i="2"/>
  <c r="P69" i="2"/>
  <c r="E70" i="2"/>
  <c r="N70" i="2" s="1"/>
  <c r="F70" i="2"/>
  <c r="O70" i="2" s="1"/>
  <c r="G70" i="2"/>
  <c r="H70" i="2"/>
  <c r="I70" i="2"/>
  <c r="J70" i="2"/>
  <c r="K70" i="2"/>
  <c r="L70" i="2"/>
  <c r="M70" i="2"/>
  <c r="P70" i="2"/>
  <c r="E71" i="2"/>
  <c r="N71" i="2" s="1"/>
  <c r="F71" i="2"/>
  <c r="O71" i="2" s="1"/>
  <c r="G71" i="2"/>
  <c r="H71" i="2"/>
  <c r="I71" i="2"/>
  <c r="J71" i="2"/>
  <c r="K71" i="2"/>
  <c r="L71" i="2"/>
  <c r="M71" i="2"/>
  <c r="P71" i="2"/>
  <c r="E72" i="2"/>
  <c r="N72" i="2" s="1"/>
  <c r="F72" i="2"/>
  <c r="O72" i="2" s="1"/>
  <c r="G72" i="2"/>
  <c r="H72" i="2"/>
  <c r="I72" i="2"/>
  <c r="J72" i="2"/>
  <c r="K72" i="2"/>
  <c r="L72" i="2"/>
  <c r="M72" i="2"/>
  <c r="P72" i="2"/>
  <c r="E73" i="2"/>
  <c r="N73" i="2" s="1"/>
  <c r="F73" i="2"/>
  <c r="O73" i="2" s="1"/>
  <c r="G73" i="2"/>
  <c r="H73" i="2"/>
  <c r="I73" i="2"/>
  <c r="J73" i="2"/>
  <c r="K73" i="2"/>
  <c r="L73" i="2"/>
  <c r="M73" i="2"/>
  <c r="P73" i="2"/>
  <c r="E74" i="2"/>
  <c r="N74" i="2" s="1"/>
  <c r="F74" i="2"/>
  <c r="O74" i="2" s="1"/>
  <c r="G74" i="2"/>
  <c r="H74" i="2"/>
  <c r="I74" i="2"/>
  <c r="J74" i="2"/>
  <c r="K74" i="2"/>
  <c r="L74" i="2"/>
  <c r="M74" i="2"/>
  <c r="P74" i="2"/>
  <c r="E75" i="2"/>
  <c r="N75" i="2" s="1"/>
  <c r="F75" i="2"/>
  <c r="O75" i="2" s="1"/>
  <c r="G75" i="2"/>
  <c r="H75" i="2"/>
  <c r="I75" i="2"/>
  <c r="J75" i="2"/>
  <c r="K75" i="2"/>
  <c r="L75" i="2"/>
  <c r="M75" i="2"/>
  <c r="P75" i="2"/>
  <c r="E76" i="2"/>
  <c r="N76" i="2" s="1"/>
  <c r="F76" i="2"/>
  <c r="O76" i="2" s="1"/>
  <c r="G76" i="2"/>
  <c r="H76" i="2"/>
  <c r="I76" i="2"/>
  <c r="J76" i="2"/>
  <c r="K76" i="2"/>
  <c r="L76" i="2"/>
  <c r="M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H87" i="2"/>
  <c r="I87" i="2"/>
  <c r="J87" i="2"/>
  <c r="K87" i="2"/>
  <c r="L87" i="2"/>
  <c r="M87" i="2"/>
  <c r="O87" i="2"/>
  <c r="P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H89" i="2"/>
  <c r="I89" i="2"/>
  <c r="J89" i="2"/>
  <c r="K89" i="2"/>
  <c r="L89" i="2"/>
  <c r="M89" i="2"/>
  <c r="O89" i="2"/>
  <c r="P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H91" i="2"/>
  <c r="I91" i="2"/>
  <c r="J91" i="2"/>
  <c r="K91" i="2"/>
  <c r="L91" i="2"/>
  <c r="M91" i="2"/>
  <c r="O91" i="2"/>
  <c r="P91" i="2"/>
  <c r="E92" i="2"/>
  <c r="N92" i="2" s="1"/>
  <c r="F92" i="2"/>
  <c r="G92" i="2"/>
  <c r="H92" i="2"/>
  <c r="I92" i="2"/>
  <c r="J92" i="2"/>
  <c r="K92" i="2"/>
  <c r="L92" i="2"/>
  <c r="M92" i="2"/>
  <c r="O92" i="2"/>
  <c r="P92" i="2"/>
  <c r="E93" i="2"/>
  <c r="N93" i="2" s="1"/>
  <c r="F93" i="2"/>
  <c r="G93" i="2"/>
  <c r="H93" i="2"/>
  <c r="I93" i="2"/>
  <c r="J93" i="2"/>
  <c r="K93" i="2"/>
  <c r="L93" i="2"/>
  <c r="M93" i="2"/>
  <c r="O93" i="2"/>
  <c r="P93" i="2"/>
  <c r="E94" i="2"/>
  <c r="N94" i="2" s="1"/>
  <c r="F94" i="2"/>
  <c r="G94" i="2"/>
  <c r="H94" i="2"/>
  <c r="I94" i="2"/>
  <c r="J94" i="2"/>
  <c r="K94" i="2"/>
  <c r="L94" i="2"/>
  <c r="M94" i="2"/>
  <c r="O94" i="2"/>
  <c r="P94" i="2"/>
  <c r="E95" i="2"/>
  <c r="N95" i="2" s="1"/>
  <c r="F95" i="2"/>
  <c r="G95" i="2"/>
  <c r="H95" i="2"/>
  <c r="I95" i="2"/>
  <c r="J95" i="2"/>
  <c r="K95" i="2"/>
  <c r="L95" i="2"/>
  <c r="M95" i="2"/>
  <c r="O95" i="2"/>
  <c r="P95" i="2"/>
  <c r="E96" i="2"/>
  <c r="N96" i="2" s="1"/>
  <c r="F96" i="2"/>
  <c r="G96" i="2"/>
  <c r="H96" i="2"/>
  <c r="I96" i="2"/>
  <c r="J96" i="2"/>
  <c r="K96" i="2"/>
  <c r="L96" i="2"/>
  <c r="M96" i="2"/>
  <c r="O96" i="2"/>
  <c r="P96" i="2"/>
  <c r="E97" i="2"/>
  <c r="N97" i="2" s="1"/>
  <c r="F97" i="2"/>
  <c r="G97" i="2"/>
  <c r="H97" i="2"/>
  <c r="I97" i="2"/>
  <c r="J97" i="2"/>
  <c r="K97" i="2"/>
  <c r="L97" i="2"/>
  <c r="M97" i="2"/>
  <c r="O97" i="2"/>
  <c r="P97" i="2"/>
  <c r="E98" i="2"/>
  <c r="N98" i="2" s="1"/>
  <c r="F98" i="2"/>
  <c r="G98" i="2"/>
  <c r="H98" i="2"/>
  <c r="I98" i="2"/>
  <c r="J98" i="2"/>
  <c r="K98" i="2"/>
  <c r="L98" i="2"/>
  <c r="M98" i="2"/>
  <c r="O98" i="2"/>
  <c r="P98" i="2"/>
  <c r="E99" i="2"/>
  <c r="N99" i="2" s="1"/>
  <c r="F99" i="2"/>
  <c r="G99" i="2"/>
  <c r="H99" i="2"/>
  <c r="I99" i="2"/>
  <c r="J99" i="2"/>
  <c r="K99" i="2"/>
  <c r="L99" i="2"/>
  <c r="M99" i="2"/>
  <c r="O99" i="2"/>
  <c r="P99" i="2"/>
  <c r="E100" i="2"/>
  <c r="N100" i="2" s="1"/>
  <c r="F100" i="2"/>
  <c r="G100" i="2"/>
  <c r="H100" i="2"/>
  <c r="I100" i="2"/>
  <c r="J100" i="2"/>
  <c r="K100" i="2"/>
  <c r="L100" i="2"/>
  <c r="M100" i="2"/>
  <c r="O100" i="2"/>
  <c r="P100" i="2"/>
  <c r="E101" i="2"/>
  <c r="N101" i="2" s="1"/>
  <c r="F101" i="2"/>
  <c r="G101" i="2"/>
  <c r="H101" i="2"/>
  <c r="I101" i="2"/>
  <c r="J101" i="2"/>
  <c r="K101" i="2"/>
  <c r="L101" i="2"/>
  <c r="M101" i="2"/>
  <c r="O101" i="2"/>
  <c r="P101" i="2"/>
  <c r="E102" i="2"/>
  <c r="N102" i="2" s="1"/>
  <c r="F102" i="2"/>
  <c r="G102" i="2"/>
  <c r="H102" i="2"/>
  <c r="I102" i="2"/>
  <c r="J102" i="2"/>
  <c r="K102" i="2"/>
  <c r="L102" i="2"/>
  <c r="M102" i="2"/>
  <c r="O102" i="2"/>
  <c r="P102" i="2"/>
  <c r="E103" i="2"/>
  <c r="N103" i="2" s="1"/>
  <c r="F103" i="2"/>
  <c r="G103" i="2"/>
  <c r="H103" i="2"/>
  <c r="I103" i="2"/>
  <c r="J103" i="2"/>
  <c r="K103" i="2"/>
  <c r="L103" i="2"/>
  <c r="M103" i="2"/>
  <c r="O103" i="2"/>
  <c r="P103" i="2"/>
  <c r="E104" i="2"/>
  <c r="N104" i="2" s="1"/>
  <c r="F104" i="2"/>
  <c r="G104" i="2"/>
  <c r="H104" i="2"/>
  <c r="I104" i="2"/>
  <c r="J104" i="2"/>
  <c r="K104" i="2"/>
  <c r="L104" i="2"/>
  <c r="M104" i="2"/>
  <c r="O104" i="2"/>
  <c r="P104" i="2"/>
  <c r="E105" i="2"/>
  <c r="N105" i="2" s="1"/>
  <c r="F105" i="2"/>
  <c r="G105" i="2"/>
  <c r="H105" i="2"/>
  <c r="I105" i="2"/>
  <c r="J105" i="2"/>
  <c r="K105" i="2"/>
  <c r="L105" i="2"/>
  <c r="M105" i="2"/>
  <c r="O105" i="2"/>
  <c r="P105" i="2"/>
  <c r="E106" i="2"/>
  <c r="N106" i="2" s="1"/>
  <c r="F106" i="2"/>
  <c r="G106" i="2"/>
  <c r="H106" i="2"/>
  <c r="I106" i="2"/>
  <c r="J106" i="2"/>
  <c r="K106" i="2"/>
  <c r="L106" i="2"/>
  <c r="M106" i="2"/>
  <c r="O106" i="2"/>
  <c r="P106" i="2"/>
  <c r="E107" i="2"/>
  <c r="N107" i="2" s="1"/>
  <c r="F107" i="2"/>
  <c r="G107" i="2"/>
  <c r="H107" i="2"/>
  <c r="I107" i="2"/>
  <c r="J107" i="2"/>
  <c r="K107" i="2"/>
  <c r="L107" i="2"/>
  <c r="M107" i="2"/>
  <c r="O107" i="2"/>
  <c r="P107" i="2"/>
  <c r="E108" i="2"/>
  <c r="N108" i="2" s="1"/>
  <c r="F108" i="2"/>
  <c r="G108" i="2"/>
  <c r="H108" i="2"/>
  <c r="I108" i="2"/>
  <c r="J108" i="2"/>
  <c r="K108" i="2"/>
  <c r="L108" i="2"/>
  <c r="M108" i="2"/>
  <c r="O108" i="2"/>
  <c r="P108" i="2"/>
  <c r="E109" i="2"/>
  <c r="N109" i="2" s="1"/>
  <c r="F109" i="2"/>
  <c r="G109" i="2"/>
  <c r="H109" i="2"/>
  <c r="I109" i="2"/>
  <c r="J109" i="2"/>
  <c r="K109" i="2"/>
  <c r="L109" i="2"/>
  <c r="M109" i="2"/>
  <c r="O109" i="2"/>
  <c r="P109" i="2"/>
  <c r="E110" i="2"/>
  <c r="N110" i="2" s="1"/>
  <c r="F110" i="2"/>
  <c r="G110" i="2"/>
  <c r="H110" i="2"/>
  <c r="I110" i="2"/>
  <c r="J110" i="2"/>
  <c r="K110" i="2"/>
  <c r="L110" i="2"/>
  <c r="M110" i="2"/>
  <c r="O110" i="2"/>
  <c r="P110" i="2"/>
  <c r="E111" i="2"/>
  <c r="N111" i="2" s="1"/>
  <c r="F111" i="2"/>
  <c r="G111" i="2"/>
  <c r="H111" i="2"/>
  <c r="I111" i="2"/>
  <c r="J111" i="2"/>
  <c r="K111" i="2"/>
  <c r="L111" i="2"/>
  <c r="M111" i="2"/>
  <c r="O111" i="2"/>
  <c r="P111" i="2"/>
  <c r="E112" i="2"/>
  <c r="N112" i="2" s="1"/>
  <c r="F112" i="2"/>
  <c r="G112" i="2"/>
  <c r="H112" i="2"/>
  <c r="I112" i="2"/>
  <c r="J112" i="2"/>
  <c r="K112" i="2"/>
  <c r="L112" i="2"/>
  <c r="M112" i="2"/>
  <c r="O112" i="2"/>
  <c r="P112" i="2"/>
  <c r="E113" i="2"/>
  <c r="N113" i="2" s="1"/>
  <c r="F113" i="2"/>
  <c r="G113" i="2"/>
  <c r="H113" i="2"/>
  <c r="I113" i="2"/>
  <c r="J113" i="2"/>
  <c r="K113" i="2"/>
  <c r="L113" i="2"/>
  <c r="M113" i="2"/>
  <c r="O113" i="2"/>
  <c r="P113" i="2"/>
  <c r="E114" i="2"/>
  <c r="N114" i="2" s="1"/>
  <c r="F114" i="2"/>
  <c r="G114" i="2"/>
  <c r="P114" i="2" s="1"/>
  <c r="H114" i="2"/>
  <c r="I114" i="2"/>
  <c r="J114" i="2"/>
  <c r="K114" i="2"/>
  <c r="L114" i="2"/>
  <c r="M114" i="2"/>
  <c r="O114" i="2"/>
  <c r="E115" i="2"/>
  <c r="F115" i="2"/>
  <c r="O115" i="2" s="1"/>
  <c r="G115" i="2"/>
  <c r="H115" i="2"/>
  <c r="I115" i="2"/>
  <c r="J115" i="2"/>
  <c r="K115" i="2"/>
  <c r="L115" i="2"/>
  <c r="M115" i="2"/>
  <c r="N115" i="2"/>
  <c r="P115" i="2"/>
  <c r="E116" i="2"/>
  <c r="F116" i="2"/>
  <c r="O116" i="2" s="1"/>
  <c r="G116" i="2"/>
  <c r="H116" i="2"/>
  <c r="I116" i="2"/>
  <c r="J116" i="2"/>
  <c r="K116" i="2"/>
  <c r="L116" i="2"/>
  <c r="M116" i="2"/>
  <c r="N116" i="2"/>
  <c r="P116" i="2"/>
  <c r="E117" i="2"/>
  <c r="F117" i="2"/>
  <c r="O117" i="2" s="1"/>
  <c r="G117" i="2"/>
  <c r="H117" i="2"/>
  <c r="I117" i="2"/>
  <c r="J117" i="2"/>
  <c r="K117" i="2"/>
  <c r="L117" i="2"/>
  <c r="M117" i="2"/>
  <c r="N117" i="2"/>
  <c r="P117" i="2"/>
  <c r="E118" i="2"/>
  <c r="F118" i="2"/>
  <c r="O118" i="2" s="1"/>
  <c r="G118" i="2"/>
  <c r="H118" i="2"/>
  <c r="I118" i="2"/>
  <c r="J118" i="2"/>
  <c r="K118" i="2"/>
  <c r="L118" i="2"/>
  <c r="M118" i="2"/>
  <c r="N118" i="2"/>
  <c r="P118" i="2"/>
  <c r="E119" i="2"/>
  <c r="F119" i="2"/>
  <c r="O119" i="2" s="1"/>
  <c r="G119" i="2"/>
  <c r="H119" i="2"/>
  <c r="I119" i="2"/>
  <c r="J119" i="2"/>
  <c r="K119" i="2"/>
  <c r="L119" i="2"/>
  <c r="M119" i="2"/>
  <c r="N119" i="2"/>
  <c r="P119" i="2"/>
  <c r="E120" i="2"/>
  <c r="F120" i="2"/>
  <c r="O120" i="2" s="1"/>
  <c r="G120" i="2"/>
  <c r="H120" i="2"/>
  <c r="I120" i="2"/>
  <c r="J120" i="2"/>
  <c r="K120" i="2"/>
  <c r="L120" i="2"/>
  <c r="M120" i="2"/>
  <c r="N120" i="2"/>
  <c r="P120" i="2"/>
  <c r="E121" i="2"/>
  <c r="F121" i="2"/>
  <c r="O121" i="2" s="1"/>
  <c r="G121" i="2"/>
  <c r="H121" i="2"/>
  <c r="I121" i="2"/>
  <c r="J121" i="2"/>
  <c r="K121" i="2"/>
  <c r="L121" i="2"/>
  <c r="M121" i="2"/>
  <c r="N121" i="2"/>
  <c r="P121" i="2"/>
  <c r="E122" i="2"/>
  <c r="F122" i="2"/>
  <c r="O122" i="2" s="1"/>
  <c r="G122" i="2"/>
  <c r="H122" i="2"/>
  <c r="I122" i="2"/>
  <c r="J122" i="2"/>
  <c r="K122" i="2"/>
  <c r="L122" i="2"/>
  <c r="M122" i="2"/>
  <c r="N122" i="2"/>
  <c r="P122" i="2"/>
  <c r="E123" i="2"/>
  <c r="F123" i="2"/>
  <c r="O123" i="2" s="1"/>
  <c r="G123" i="2"/>
  <c r="H123" i="2"/>
  <c r="I123" i="2"/>
  <c r="J123" i="2"/>
  <c r="K123" i="2"/>
  <c r="L123" i="2"/>
  <c r="M123" i="2"/>
  <c r="N123" i="2"/>
  <c r="P123" i="2"/>
  <c r="E124" i="2"/>
  <c r="F124" i="2"/>
  <c r="O124" i="2" s="1"/>
  <c r="G124" i="2"/>
  <c r="H124" i="2"/>
  <c r="I124" i="2"/>
  <c r="J124" i="2"/>
  <c r="K124" i="2"/>
  <c r="L124" i="2"/>
  <c r="M124" i="2"/>
  <c r="N124" i="2"/>
  <c r="P124" i="2"/>
  <c r="E125" i="2"/>
  <c r="F125" i="2"/>
  <c r="O125" i="2" s="1"/>
  <c r="G125" i="2"/>
  <c r="H125" i="2"/>
  <c r="I125" i="2"/>
  <c r="J125" i="2"/>
  <c r="K125" i="2"/>
  <c r="L125" i="2"/>
  <c r="M125" i="2"/>
  <c r="N125" i="2"/>
  <c r="P125" i="2"/>
  <c r="E126" i="2"/>
  <c r="F126" i="2"/>
  <c r="O126" i="2" s="1"/>
  <c r="G126" i="2"/>
  <c r="H126" i="2"/>
  <c r="I126" i="2"/>
  <c r="J126" i="2"/>
  <c r="K126" i="2"/>
  <c r="L126" i="2"/>
  <c r="M126" i="2"/>
  <c r="N126" i="2"/>
  <c r="P126" i="2"/>
  <c r="E127" i="2"/>
  <c r="F127" i="2"/>
  <c r="O127" i="2" s="1"/>
  <c r="G127" i="2"/>
  <c r="H127" i="2"/>
  <c r="I127" i="2"/>
  <c r="J127" i="2"/>
  <c r="K127" i="2"/>
  <c r="L127" i="2"/>
  <c r="M127" i="2"/>
  <c r="N127" i="2"/>
  <c r="P127" i="2"/>
  <c r="E128" i="2"/>
  <c r="F128" i="2"/>
  <c r="O128" i="2" s="1"/>
  <c r="G128" i="2"/>
  <c r="H128" i="2"/>
  <c r="I128" i="2"/>
  <c r="J128" i="2"/>
  <c r="K128" i="2"/>
  <c r="L128" i="2"/>
  <c r="M128" i="2"/>
  <c r="N128" i="2"/>
  <c r="P128" i="2"/>
  <c r="E129" i="2"/>
  <c r="F129" i="2"/>
  <c r="O129" i="2" s="1"/>
  <c r="G129" i="2"/>
  <c r="H129" i="2"/>
  <c r="I129" i="2"/>
  <c r="J129" i="2"/>
  <c r="K129" i="2"/>
  <c r="L129" i="2"/>
  <c r="M129" i="2"/>
  <c r="N129" i="2"/>
  <c r="P129" i="2"/>
  <c r="E130" i="2"/>
  <c r="F130" i="2"/>
  <c r="O130" i="2" s="1"/>
  <c r="G130" i="2"/>
  <c r="H130" i="2"/>
  <c r="I130" i="2"/>
  <c r="J130" i="2"/>
  <c r="K130" i="2"/>
  <c r="L130" i="2"/>
  <c r="M130" i="2"/>
  <c r="N130" i="2"/>
  <c r="P130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E134" i="2"/>
  <c r="N134" i="2" s="1"/>
  <c r="F134" i="2"/>
  <c r="G134" i="2"/>
  <c r="H134" i="2"/>
  <c r="I134" i="2"/>
  <c r="J134" i="2"/>
  <c r="K134" i="2"/>
  <c r="L134" i="2"/>
  <c r="M134" i="2"/>
  <c r="O134" i="2"/>
  <c r="P134" i="2"/>
  <c r="E135" i="2"/>
  <c r="N135" i="2" s="1"/>
  <c r="F135" i="2"/>
  <c r="G135" i="2"/>
  <c r="H135" i="2"/>
  <c r="I135" i="2"/>
  <c r="J135" i="2"/>
  <c r="K135" i="2"/>
  <c r="L135" i="2"/>
  <c r="M135" i="2"/>
  <c r="O135" i="2"/>
  <c r="P135" i="2"/>
  <c r="E136" i="2"/>
  <c r="N136" i="2" s="1"/>
  <c r="F136" i="2"/>
  <c r="G136" i="2"/>
  <c r="H136" i="2"/>
  <c r="I136" i="2"/>
  <c r="J136" i="2"/>
  <c r="K136" i="2"/>
  <c r="L136" i="2"/>
  <c r="M136" i="2"/>
  <c r="O136" i="2"/>
  <c r="P136" i="2"/>
  <c r="E137" i="2"/>
  <c r="N137" i="2" s="1"/>
  <c r="F137" i="2"/>
  <c r="G137" i="2"/>
  <c r="H137" i="2"/>
  <c r="I137" i="2"/>
  <c r="J137" i="2"/>
  <c r="K137" i="2"/>
  <c r="L137" i="2"/>
  <c r="M137" i="2"/>
  <c r="O137" i="2"/>
  <c r="P137" i="2"/>
  <c r="E138" i="2"/>
  <c r="N138" i="2" s="1"/>
  <c r="F138" i="2"/>
  <c r="G138" i="2"/>
  <c r="H138" i="2"/>
  <c r="I138" i="2"/>
  <c r="J138" i="2"/>
  <c r="K138" i="2"/>
  <c r="L138" i="2"/>
  <c r="M138" i="2"/>
  <c r="O138" i="2"/>
  <c r="P138" i="2"/>
  <c r="E139" i="2"/>
  <c r="N139" i="2" s="1"/>
  <c r="F139" i="2"/>
  <c r="G139" i="2"/>
  <c r="H139" i="2"/>
  <c r="I139" i="2"/>
  <c r="J139" i="2"/>
  <c r="K139" i="2"/>
  <c r="L139" i="2"/>
  <c r="M139" i="2"/>
  <c r="O139" i="2"/>
  <c r="P139" i="2"/>
  <c r="E140" i="2"/>
  <c r="N140" i="2" s="1"/>
  <c r="F140" i="2"/>
  <c r="G140" i="2"/>
  <c r="H140" i="2"/>
  <c r="I140" i="2"/>
  <c r="J140" i="2"/>
  <c r="K140" i="2"/>
  <c r="L140" i="2"/>
  <c r="M140" i="2"/>
  <c r="O140" i="2"/>
  <c r="P140" i="2"/>
  <c r="E141" i="2"/>
  <c r="N141" i="2" s="1"/>
  <c r="F141" i="2"/>
  <c r="G141" i="2"/>
  <c r="H141" i="2"/>
  <c r="I141" i="2"/>
  <c r="J141" i="2"/>
  <c r="K141" i="2"/>
  <c r="L141" i="2"/>
  <c r="M141" i="2"/>
  <c r="O141" i="2"/>
  <c r="P141" i="2"/>
  <c r="E142" i="2"/>
  <c r="N142" i="2" s="1"/>
  <c r="F142" i="2"/>
  <c r="G142" i="2"/>
  <c r="H142" i="2"/>
  <c r="I142" i="2"/>
  <c r="J142" i="2"/>
  <c r="K142" i="2"/>
  <c r="L142" i="2"/>
  <c r="M142" i="2"/>
  <c r="O142" i="2"/>
  <c r="P142" i="2"/>
  <c r="E143" i="2"/>
  <c r="N143" i="2" s="1"/>
  <c r="F143" i="2"/>
  <c r="G143" i="2"/>
  <c r="H143" i="2"/>
  <c r="I143" i="2"/>
  <c r="J143" i="2"/>
  <c r="K143" i="2"/>
  <c r="L143" i="2"/>
  <c r="M143" i="2"/>
  <c r="O143" i="2"/>
  <c r="P143" i="2"/>
  <c r="E144" i="2"/>
  <c r="N144" i="2" s="1"/>
  <c r="F144" i="2"/>
  <c r="G144" i="2"/>
  <c r="H144" i="2"/>
  <c r="I144" i="2"/>
  <c r="J144" i="2"/>
  <c r="K144" i="2"/>
  <c r="L144" i="2"/>
  <c r="M144" i="2"/>
  <c r="O144" i="2"/>
  <c r="P144" i="2"/>
  <c r="E145" i="2"/>
  <c r="N145" i="2" s="1"/>
  <c r="F145" i="2"/>
  <c r="G145" i="2"/>
  <c r="H145" i="2"/>
  <c r="I145" i="2"/>
  <c r="J145" i="2"/>
  <c r="K145" i="2"/>
  <c r="L145" i="2"/>
  <c r="M145" i="2"/>
  <c r="O145" i="2"/>
  <c r="P145" i="2"/>
  <c r="E146" i="2"/>
  <c r="N146" i="2" s="1"/>
  <c r="F146" i="2"/>
  <c r="G146" i="2"/>
  <c r="H146" i="2"/>
  <c r="I146" i="2"/>
  <c r="J146" i="2"/>
  <c r="K146" i="2"/>
  <c r="L146" i="2"/>
  <c r="M146" i="2"/>
  <c r="O146" i="2"/>
  <c r="P146" i="2"/>
  <c r="E147" i="2"/>
  <c r="N147" i="2" s="1"/>
  <c r="F147" i="2"/>
  <c r="G147" i="2"/>
  <c r="H147" i="2"/>
  <c r="I147" i="2"/>
  <c r="J147" i="2"/>
  <c r="K147" i="2"/>
  <c r="L147" i="2"/>
  <c r="M147" i="2"/>
  <c r="O147" i="2"/>
  <c r="P147" i="2"/>
  <c r="E148" i="2"/>
  <c r="N148" i="2" s="1"/>
  <c r="F148" i="2"/>
  <c r="G148" i="2"/>
  <c r="H148" i="2"/>
  <c r="I148" i="2"/>
  <c r="J148" i="2"/>
  <c r="K148" i="2"/>
  <c r="L148" i="2"/>
  <c r="M148" i="2"/>
  <c r="O148" i="2"/>
  <c r="P148" i="2"/>
  <c r="E149" i="2"/>
  <c r="N149" i="2" s="1"/>
  <c r="F149" i="2"/>
  <c r="G149" i="2"/>
  <c r="H149" i="2"/>
  <c r="I149" i="2"/>
  <c r="J149" i="2"/>
  <c r="K149" i="2"/>
  <c r="L149" i="2"/>
  <c r="M149" i="2"/>
  <c r="O149" i="2"/>
  <c r="P149" i="2"/>
  <c r="E150" i="2"/>
  <c r="N150" i="2" s="1"/>
  <c r="F150" i="2"/>
  <c r="G150" i="2"/>
  <c r="H150" i="2"/>
  <c r="I150" i="2"/>
  <c r="J150" i="2"/>
  <c r="K150" i="2"/>
  <c r="L150" i="2"/>
  <c r="M150" i="2"/>
  <c r="O150" i="2"/>
  <c r="P150" i="2"/>
  <c r="E151" i="2"/>
  <c r="N151" i="2" s="1"/>
  <c r="F151" i="2"/>
  <c r="G151" i="2"/>
  <c r="H151" i="2"/>
  <c r="I151" i="2"/>
  <c r="J151" i="2"/>
  <c r="K151" i="2"/>
  <c r="L151" i="2"/>
  <c r="M151" i="2"/>
  <c r="O151" i="2"/>
  <c r="P151" i="2"/>
  <c r="E152" i="2"/>
  <c r="N152" i="2" s="1"/>
  <c r="F152" i="2"/>
  <c r="G152" i="2"/>
  <c r="H152" i="2"/>
  <c r="I152" i="2"/>
  <c r="J152" i="2"/>
  <c r="K152" i="2"/>
  <c r="L152" i="2"/>
  <c r="M152" i="2"/>
  <c r="O152" i="2"/>
  <c r="P152" i="2"/>
  <c r="E153" i="2"/>
  <c r="N153" i="2" s="1"/>
  <c r="F153" i="2"/>
  <c r="G153" i="2"/>
  <c r="H153" i="2"/>
  <c r="I153" i="2"/>
  <c r="J153" i="2"/>
  <c r="K153" i="2"/>
  <c r="L153" i="2"/>
  <c r="M153" i="2"/>
  <c r="O153" i="2"/>
  <c r="P153" i="2"/>
  <c r="E154" i="2"/>
  <c r="N154" i="2" s="1"/>
  <c r="F154" i="2"/>
  <c r="G154" i="2"/>
  <c r="H154" i="2"/>
  <c r="I154" i="2"/>
  <c r="J154" i="2"/>
  <c r="K154" i="2"/>
  <c r="L154" i="2"/>
  <c r="M154" i="2"/>
  <c r="O154" i="2"/>
  <c r="P154" i="2"/>
  <c r="E155" i="2"/>
  <c r="N155" i="2" s="1"/>
  <c r="F155" i="2"/>
  <c r="G155" i="2"/>
  <c r="H155" i="2"/>
  <c r="I155" i="2"/>
  <c r="J155" i="2"/>
  <c r="K155" i="2"/>
  <c r="L155" i="2"/>
  <c r="M155" i="2"/>
  <c r="O155" i="2"/>
  <c r="P155" i="2"/>
  <c r="E156" i="2"/>
  <c r="N156" i="2" s="1"/>
  <c r="F156" i="2"/>
  <c r="G156" i="2"/>
  <c r="H156" i="2"/>
  <c r="I156" i="2"/>
  <c r="J156" i="2"/>
  <c r="K156" i="2"/>
  <c r="L156" i="2"/>
  <c r="M156" i="2"/>
  <c r="O156" i="2"/>
  <c r="P156" i="2"/>
  <c r="E157" i="2"/>
  <c r="N157" i="2" s="1"/>
  <c r="F157" i="2"/>
  <c r="G157" i="2"/>
  <c r="H157" i="2"/>
  <c r="I157" i="2"/>
  <c r="J157" i="2"/>
  <c r="K157" i="2"/>
  <c r="L157" i="2"/>
  <c r="M157" i="2"/>
  <c r="O157" i="2"/>
  <c r="P157" i="2"/>
  <c r="E158" i="2"/>
  <c r="N158" i="2" s="1"/>
  <c r="F158" i="2"/>
  <c r="G158" i="2"/>
  <c r="H158" i="2"/>
  <c r="I158" i="2"/>
  <c r="J158" i="2"/>
  <c r="K158" i="2"/>
  <c r="L158" i="2"/>
  <c r="M158" i="2"/>
  <c r="O158" i="2"/>
  <c r="P158" i="2"/>
  <c r="E159" i="2"/>
  <c r="N159" i="2" s="1"/>
  <c r="F159" i="2"/>
  <c r="G159" i="2"/>
  <c r="H159" i="2"/>
  <c r="I159" i="2"/>
  <c r="J159" i="2"/>
  <c r="K159" i="2"/>
  <c r="L159" i="2"/>
  <c r="M159" i="2"/>
  <c r="O159" i="2"/>
  <c r="P159" i="2"/>
  <c r="E160" i="2"/>
  <c r="N160" i="2" s="1"/>
  <c r="F160" i="2"/>
  <c r="G160" i="2"/>
  <c r="H160" i="2"/>
  <c r="I160" i="2"/>
  <c r="J160" i="2"/>
  <c r="K160" i="2"/>
  <c r="L160" i="2"/>
  <c r="M160" i="2"/>
  <c r="O160" i="2"/>
  <c r="P160" i="2"/>
  <c r="E161" i="2"/>
  <c r="N161" i="2" s="1"/>
  <c r="F161" i="2"/>
  <c r="G161" i="2"/>
  <c r="H161" i="2"/>
  <c r="I161" i="2"/>
  <c r="J161" i="2"/>
  <c r="K161" i="2"/>
  <c r="L161" i="2"/>
  <c r="M161" i="2"/>
  <c r="O161" i="2"/>
  <c r="P161" i="2"/>
  <c r="E162" i="2"/>
  <c r="N162" i="2" s="1"/>
  <c r="F162" i="2"/>
  <c r="G162" i="2"/>
  <c r="H162" i="2"/>
  <c r="I162" i="2"/>
  <c r="J162" i="2"/>
  <c r="K162" i="2"/>
  <c r="L162" i="2"/>
  <c r="M162" i="2"/>
  <c r="O162" i="2"/>
  <c r="P162" i="2"/>
  <c r="E163" i="2"/>
  <c r="N163" i="2" s="1"/>
  <c r="F163" i="2"/>
  <c r="G163" i="2"/>
  <c r="H163" i="2"/>
  <c r="I163" i="2"/>
  <c r="J163" i="2"/>
  <c r="K163" i="2"/>
  <c r="L163" i="2"/>
  <c r="M163" i="2"/>
  <c r="O163" i="2"/>
  <c r="P163" i="2"/>
  <c r="E164" i="2"/>
  <c r="N164" i="2" s="1"/>
  <c r="F164" i="2"/>
  <c r="G164" i="2"/>
  <c r="H164" i="2"/>
  <c r="I164" i="2"/>
  <c r="J164" i="2"/>
  <c r="K164" i="2"/>
  <c r="L164" i="2"/>
  <c r="M164" i="2"/>
  <c r="O164" i="2"/>
  <c r="P164" i="2"/>
  <c r="E165" i="2"/>
  <c r="N165" i="2" s="1"/>
  <c r="F165" i="2"/>
  <c r="G165" i="2"/>
  <c r="H165" i="2"/>
  <c r="I165" i="2"/>
  <c r="J165" i="2"/>
  <c r="K165" i="2"/>
  <c r="L165" i="2"/>
  <c r="M165" i="2"/>
  <c r="O165" i="2"/>
  <c r="P165" i="2"/>
  <c r="E166" i="2"/>
  <c r="N166" i="2" s="1"/>
  <c r="F166" i="2"/>
  <c r="G166" i="2"/>
  <c r="H166" i="2"/>
  <c r="I166" i="2"/>
  <c r="J166" i="2"/>
  <c r="K166" i="2"/>
  <c r="L166" i="2"/>
  <c r="M166" i="2"/>
  <c r="O166" i="2"/>
  <c r="P166" i="2"/>
  <c r="E167" i="2"/>
  <c r="N167" i="2" s="1"/>
  <c r="F167" i="2"/>
  <c r="G167" i="2"/>
  <c r="H167" i="2"/>
  <c r="I167" i="2"/>
  <c r="J167" i="2"/>
  <c r="K167" i="2"/>
  <c r="L167" i="2"/>
  <c r="M167" i="2"/>
  <c r="O167" i="2"/>
  <c r="P167" i="2"/>
  <c r="E168" i="2"/>
  <c r="N168" i="2" s="1"/>
  <c r="F168" i="2"/>
  <c r="G168" i="2"/>
  <c r="H168" i="2"/>
  <c r="I168" i="2"/>
  <c r="J168" i="2"/>
  <c r="K168" i="2"/>
  <c r="L168" i="2"/>
  <c r="M168" i="2"/>
  <c r="O168" i="2"/>
  <c r="P168" i="2"/>
  <c r="E169" i="2"/>
  <c r="N169" i="2" s="1"/>
  <c r="F169" i="2"/>
  <c r="G169" i="2"/>
  <c r="H169" i="2"/>
  <c r="I169" i="2"/>
  <c r="J169" i="2"/>
  <c r="K169" i="2"/>
  <c r="L169" i="2"/>
  <c r="M169" i="2"/>
  <c r="O169" i="2"/>
  <c r="P169" i="2"/>
  <c r="E170" i="2"/>
  <c r="N170" i="2" s="1"/>
  <c r="F170" i="2"/>
  <c r="G170" i="2"/>
  <c r="H170" i="2"/>
  <c r="I170" i="2"/>
  <c r="J170" i="2"/>
  <c r="K170" i="2"/>
  <c r="L170" i="2"/>
  <c r="M170" i="2"/>
  <c r="O170" i="2"/>
  <c r="P170" i="2"/>
  <c r="E171" i="2"/>
  <c r="N171" i="2" s="1"/>
  <c r="F171" i="2"/>
  <c r="G171" i="2"/>
  <c r="H171" i="2"/>
  <c r="I171" i="2"/>
  <c r="J171" i="2"/>
  <c r="K171" i="2"/>
  <c r="L171" i="2"/>
  <c r="M171" i="2"/>
  <c r="O171" i="2"/>
  <c r="P171" i="2"/>
  <c r="E172" i="2"/>
  <c r="N172" i="2" s="1"/>
  <c r="F172" i="2"/>
  <c r="G172" i="2"/>
  <c r="H172" i="2"/>
  <c r="I172" i="2"/>
  <c r="J172" i="2"/>
  <c r="K172" i="2"/>
  <c r="L172" i="2"/>
  <c r="M172" i="2"/>
  <c r="O172" i="2"/>
  <c r="P172" i="2"/>
  <c r="E173" i="2"/>
  <c r="N173" i="2" s="1"/>
  <c r="F173" i="2"/>
  <c r="G173" i="2"/>
  <c r="H173" i="2"/>
  <c r="I173" i="2"/>
  <c r="J173" i="2"/>
  <c r="K173" i="2"/>
  <c r="L173" i="2"/>
  <c r="M173" i="2"/>
  <c r="O173" i="2"/>
  <c r="P173" i="2"/>
  <c r="E174" i="2"/>
  <c r="N174" i="2" s="1"/>
  <c r="F174" i="2"/>
  <c r="G174" i="2"/>
  <c r="H174" i="2"/>
  <c r="I174" i="2"/>
  <c r="J174" i="2"/>
  <c r="K174" i="2"/>
  <c r="L174" i="2"/>
  <c r="M174" i="2"/>
  <c r="O174" i="2"/>
  <c r="P174" i="2"/>
  <c r="E175" i="2"/>
  <c r="N175" i="2" s="1"/>
  <c r="F175" i="2"/>
  <c r="G175" i="2"/>
  <c r="H175" i="2"/>
  <c r="I175" i="2"/>
  <c r="J175" i="2"/>
  <c r="K175" i="2"/>
  <c r="L175" i="2"/>
  <c r="M175" i="2"/>
  <c r="O175" i="2"/>
  <c r="P175" i="2"/>
  <c r="E176" i="2"/>
  <c r="N176" i="2" s="1"/>
  <c r="F176" i="2"/>
  <c r="G176" i="2"/>
  <c r="H176" i="2"/>
  <c r="I176" i="2"/>
  <c r="J176" i="2"/>
  <c r="K176" i="2"/>
  <c r="L176" i="2"/>
  <c r="M176" i="2"/>
  <c r="O176" i="2"/>
  <c r="P176" i="2"/>
  <c r="E177" i="2"/>
  <c r="N177" i="2" s="1"/>
  <c r="F177" i="2"/>
  <c r="G177" i="2"/>
  <c r="H177" i="2"/>
  <c r="I177" i="2"/>
  <c r="J177" i="2"/>
  <c r="K177" i="2"/>
  <c r="L177" i="2"/>
  <c r="M177" i="2"/>
  <c r="O177" i="2"/>
  <c r="P177" i="2"/>
  <c r="E178" i="2"/>
  <c r="N178" i="2" s="1"/>
  <c r="F178" i="2"/>
  <c r="G178" i="2"/>
  <c r="H178" i="2"/>
  <c r="I178" i="2"/>
  <c r="J178" i="2"/>
  <c r="K178" i="2"/>
  <c r="L178" i="2"/>
  <c r="M178" i="2"/>
  <c r="O178" i="2"/>
  <c r="P178" i="2"/>
  <c r="E179" i="2"/>
  <c r="N179" i="2" s="1"/>
  <c r="F179" i="2"/>
  <c r="G179" i="2"/>
  <c r="H179" i="2"/>
  <c r="I179" i="2"/>
  <c r="J179" i="2"/>
  <c r="K179" i="2"/>
  <c r="L179" i="2"/>
  <c r="M179" i="2"/>
  <c r="O179" i="2"/>
  <c r="P179" i="2"/>
  <c r="E180" i="2"/>
  <c r="N180" i="2" s="1"/>
  <c r="F180" i="2"/>
  <c r="G180" i="2"/>
  <c r="H180" i="2"/>
  <c r="I180" i="2"/>
  <c r="J180" i="2"/>
  <c r="K180" i="2"/>
  <c r="L180" i="2"/>
  <c r="M180" i="2"/>
  <c r="O180" i="2"/>
  <c r="P180" i="2"/>
  <c r="E181" i="2"/>
  <c r="N181" i="2" s="1"/>
  <c r="F181" i="2"/>
  <c r="G181" i="2"/>
  <c r="H181" i="2"/>
  <c r="I181" i="2"/>
  <c r="J181" i="2"/>
  <c r="K181" i="2"/>
  <c r="L181" i="2"/>
  <c r="M181" i="2"/>
  <c r="O181" i="2"/>
  <c r="P181" i="2"/>
  <c r="E182" i="2"/>
  <c r="N182" i="2" s="1"/>
  <c r="F182" i="2"/>
  <c r="G182" i="2"/>
  <c r="H182" i="2"/>
  <c r="I182" i="2"/>
  <c r="J182" i="2"/>
  <c r="K182" i="2"/>
  <c r="L182" i="2"/>
  <c r="M182" i="2"/>
  <c r="O182" i="2"/>
  <c r="P182" i="2"/>
  <c r="E183" i="2"/>
  <c r="N183" i="2" s="1"/>
  <c r="F183" i="2"/>
  <c r="G183" i="2"/>
  <c r="H183" i="2"/>
  <c r="I183" i="2"/>
  <c r="J183" i="2"/>
  <c r="K183" i="2"/>
  <c r="L183" i="2"/>
  <c r="M183" i="2"/>
  <c r="O183" i="2"/>
  <c r="P183" i="2"/>
  <c r="E184" i="2"/>
  <c r="N184" i="2" s="1"/>
  <c r="F184" i="2"/>
  <c r="G184" i="2"/>
  <c r="H184" i="2"/>
  <c r="I184" i="2"/>
  <c r="J184" i="2"/>
  <c r="K184" i="2"/>
  <c r="L184" i="2"/>
  <c r="M184" i="2"/>
  <c r="O184" i="2"/>
  <c r="P184" i="2"/>
  <c r="E185" i="2"/>
  <c r="N185" i="2" s="1"/>
  <c r="F185" i="2"/>
  <c r="G185" i="2"/>
  <c r="H185" i="2"/>
  <c r="I185" i="2"/>
  <c r="J185" i="2"/>
  <c r="K185" i="2"/>
  <c r="L185" i="2"/>
  <c r="M185" i="2"/>
  <c r="O185" i="2"/>
  <c r="P185" i="2"/>
  <c r="E186" i="2"/>
  <c r="N186" i="2" s="1"/>
  <c r="F186" i="2"/>
  <c r="G186" i="2"/>
  <c r="H186" i="2"/>
  <c r="I186" i="2"/>
  <c r="J186" i="2"/>
  <c r="K186" i="2"/>
  <c r="L186" i="2"/>
  <c r="M186" i="2"/>
  <c r="O186" i="2"/>
  <c r="P186" i="2"/>
  <c r="E187" i="2"/>
  <c r="N187" i="2" s="1"/>
  <c r="F187" i="2"/>
  <c r="G187" i="2"/>
  <c r="H187" i="2"/>
  <c r="I187" i="2"/>
  <c r="J187" i="2"/>
  <c r="K187" i="2"/>
  <c r="L187" i="2"/>
  <c r="M187" i="2"/>
  <c r="O187" i="2"/>
  <c r="P187" i="2"/>
  <c r="E188" i="2"/>
  <c r="N188" i="2" s="1"/>
  <c r="F188" i="2"/>
  <c r="G188" i="2"/>
  <c r="H188" i="2"/>
  <c r="I188" i="2"/>
  <c r="J188" i="2"/>
  <c r="K188" i="2"/>
  <c r="L188" i="2"/>
  <c r="M188" i="2"/>
  <c r="O188" i="2"/>
  <c r="P188" i="2"/>
  <c r="E189" i="2"/>
  <c r="N189" i="2" s="1"/>
  <c r="F189" i="2"/>
  <c r="G189" i="2"/>
  <c r="H189" i="2"/>
  <c r="I189" i="2"/>
  <c r="J189" i="2"/>
  <c r="K189" i="2"/>
  <c r="L189" i="2"/>
  <c r="M189" i="2"/>
  <c r="O189" i="2"/>
  <c r="P189" i="2"/>
  <c r="E190" i="2"/>
  <c r="N190" i="2" s="1"/>
  <c r="F190" i="2"/>
  <c r="G190" i="2"/>
  <c r="H190" i="2"/>
  <c r="I190" i="2"/>
  <c r="J190" i="2"/>
  <c r="K190" i="2"/>
  <c r="L190" i="2"/>
  <c r="M190" i="2"/>
  <c r="O190" i="2"/>
  <c r="P190" i="2"/>
  <c r="E191" i="2"/>
  <c r="N191" i="2" s="1"/>
  <c r="F191" i="2"/>
  <c r="G191" i="2"/>
  <c r="H191" i="2"/>
  <c r="I191" i="2"/>
  <c r="J191" i="2"/>
  <c r="K191" i="2"/>
  <c r="L191" i="2"/>
  <c r="M191" i="2"/>
  <c r="O191" i="2"/>
  <c r="P191" i="2"/>
  <c r="E192" i="2"/>
  <c r="N192" i="2" s="1"/>
  <c r="F192" i="2"/>
  <c r="G192" i="2"/>
  <c r="H192" i="2"/>
  <c r="I192" i="2"/>
  <c r="J192" i="2"/>
  <c r="K192" i="2"/>
  <c r="L192" i="2"/>
  <c r="M192" i="2"/>
  <c r="O192" i="2"/>
  <c r="P192" i="2"/>
  <c r="E193" i="2"/>
  <c r="N193" i="2" s="1"/>
  <c r="F193" i="2"/>
  <c r="G193" i="2"/>
  <c r="H193" i="2"/>
  <c r="I193" i="2"/>
  <c r="J193" i="2"/>
  <c r="K193" i="2"/>
  <c r="L193" i="2"/>
  <c r="M193" i="2"/>
  <c r="O193" i="2"/>
  <c r="P193" i="2"/>
  <c r="E194" i="2"/>
  <c r="N194" i="2" s="1"/>
  <c r="F194" i="2"/>
  <c r="G194" i="2"/>
  <c r="H194" i="2"/>
  <c r="I194" i="2"/>
  <c r="J194" i="2"/>
  <c r="K194" i="2"/>
  <c r="L194" i="2"/>
  <c r="M194" i="2"/>
  <c r="O194" i="2"/>
  <c r="P194" i="2"/>
  <c r="E195" i="2"/>
  <c r="N195" i="2" s="1"/>
  <c r="F195" i="2"/>
  <c r="G195" i="2"/>
  <c r="H195" i="2"/>
  <c r="I195" i="2"/>
  <c r="J195" i="2"/>
  <c r="K195" i="2"/>
  <c r="L195" i="2"/>
  <c r="M195" i="2"/>
  <c r="O195" i="2"/>
  <c r="P195" i="2"/>
  <c r="E196" i="2"/>
  <c r="N196" i="2" s="1"/>
  <c r="F196" i="2"/>
  <c r="G196" i="2"/>
  <c r="H196" i="2"/>
  <c r="I196" i="2"/>
  <c r="J196" i="2"/>
  <c r="K196" i="2"/>
  <c r="L196" i="2"/>
  <c r="M196" i="2"/>
  <c r="O196" i="2"/>
  <c r="P196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AB196" i="2" l="1"/>
  <c r="AC119" i="2"/>
  <c r="AA113" i="2"/>
  <c r="AC115" i="2"/>
  <c r="AA117" i="2"/>
  <c r="D3" i="2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F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E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L946" i="11"/>
  <c r="N942" i="11"/>
  <c r="N936" i="11"/>
  <c r="L932" i="11"/>
  <c r="L930" i="11"/>
  <c r="N920" i="11"/>
  <c r="N916" i="11"/>
  <c r="N914" i="11"/>
  <c r="L914" i="11"/>
  <c r="L910" i="11"/>
  <c r="K906" i="11"/>
  <c r="N904" i="11"/>
  <c r="N899" i="11"/>
  <c r="L882" i="11"/>
  <c r="K869" i="11"/>
  <c r="N862" i="11"/>
  <c r="M860" i="11"/>
  <c r="L856" i="11"/>
  <c r="M845" i="11"/>
  <c r="N836" i="11"/>
  <c r="M987" i="11"/>
  <c r="L956" i="11"/>
  <c r="N954" i="11"/>
  <c r="N950" i="11"/>
  <c r="L950" i="11"/>
  <c r="L944" i="11"/>
  <c r="N943" i="11"/>
  <c r="N940" i="11"/>
  <c r="N938" i="11"/>
  <c r="L938" i="11"/>
  <c r="N934" i="11"/>
  <c r="N928" i="11"/>
  <c r="N927" i="11"/>
  <c r="N924" i="11"/>
  <c r="L924" i="11"/>
  <c r="L922" i="11"/>
  <c r="N918" i="11"/>
  <c r="N912" i="11"/>
  <c r="L912" i="11"/>
  <c r="M909" i="11"/>
  <c r="L902" i="11"/>
  <c r="L897" i="11"/>
  <c r="N891" i="11"/>
  <c r="L891" i="11"/>
  <c r="M867" i="11"/>
  <c r="N865" i="11"/>
  <c r="L860" i="11"/>
  <c r="L846" i="11"/>
  <c r="N838" i="11"/>
  <c r="K835" i="11"/>
  <c r="L826" i="11"/>
  <c r="N820" i="11"/>
  <c r="E869" i="11"/>
  <c r="H78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N893" i="11" l="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I801" i="11" s="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H945" i="11" s="1"/>
  <c r="M945" i="11"/>
  <c r="K945" i="11"/>
  <c r="C939" i="11"/>
  <c r="M939" i="11"/>
  <c r="K939" i="11"/>
  <c r="C933" i="11"/>
  <c r="M933" i="11"/>
  <c r="K933" i="11"/>
  <c r="C923" i="11"/>
  <c r="E923" i="11" s="1"/>
  <c r="M923" i="11"/>
  <c r="K923" i="11"/>
  <c r="C917" i="11"/>
  <c r="E917" i="11" s="1"/>
  <c r="M917" i="11"/>
  <c r="K917" i="11"/>
  <c r="D900" i="11"/>
  <c r="N900" i="11"/>
  <c r="L900" i="11"/>
  <c r="D881" i="11"/>
  <c r="N881" i="11"/>
  <c r="D875" i="11"/>
  <c r="N875" i="11"/>
  <c r="L875" i="11"/>
  <c r="C868" i="1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H959" i="11" s="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F925" i="11" s="1"/>
  <c r="M925" i="11"/>
  <c r="K925" i="11"/>
  <c r="C921" i="11"/>
  <c r="F921" i="11" s="1"/>
  <c r="M921" i="11"/>
  <c r="K921" i="11"/>
  <c r="C913" i="11"/>
  <c r="M913" i="11"/>
  <c r="K913" i="11"/>
  <c r="D898" i="11"/>
  <c r="N898" i="11"/>
  <c r="L898" i="11"/>
  <c r="D894" i="11"/>
  <c r="E894" i="11" s="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F948" i="11"/>
  <c r="H948" i="11"/>
  <c r="H932" i="11"/>
  <c r="F932" i="11"/>
  <c r="H922" i="11"/>
  <c r="E922" i="11"/>
  <c r="H900" i="11"/>
  <c r="F900" i="11"/>
  <c r="C875" i="11"/>
  <c r="K875" i="11"/>
  <c r="M875" i="11"/>
  <c r="C861" i="11"/>
  <c r="F861" i="11" s="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E963" i="11"/>
  <c r="H963" i="11"/>
  <c r="F963" i="11"/>
  <c r="E955" i="11"/>
  <c r="F952" i="11"/>
  <c r="E952" i="11"/>
  <c r="H952" i="11"/>
  <c r="E946" i="11"/>
  <c r="H946" i="11"/>
  <c r="F946" i="11"/>
  <c r="H943" i="11"/>
  <c r="E931" i="11"/>
  <c r="H929" i="11"/>
  <c r="E929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27" i="11"/>
  <c r="H913" i="11"/>
  <c r="H903" i="11"/>
  <c r="E899" i="11"/>
  <c r="F899" i="11"/>
  <c r="H899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57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I858" i="11" s="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F929" i="11"/>
  <c r="J929" i="11" s="1"/>
  <c r="H918" i="11"/>
  <c r="E908" i="11"/>
  <c r="E900" i="1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E972" i="11"/>
  <c r="F968" i="11"/>
  <c r="H912" i="11"/>
  <c r="E909" i="11"/>
  <c r="H907" i="11"/>
  <c r="H904" i="11"/>
  <c r="F904" i="11"/>
  <c r="E904" i="11"/>
  <c r="E882" i="11"/>
  <c r="H882" i="11"/>
  <c r="F882" i="11"/>
  <c r="E876" i="11"/>
  <c r="E871" i="11"/>
  <c r="F871" i="11"/>
  <c r="H871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J916" i="11"/>
  <c r="F701" i="11"/>
  <c r="I701" i="11" s="1"/>
  <c r="E337" i="9"/>
  <c r="G337" i="9"/>
  <c r="H810" i="11"/>
  <c r="E810" i="11"/>
  <c r="F810" i="11"/>
  <c r="I929" i="11"/>
  <c r="I425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I771" i="11"/>
  <c r="H797" i="11"/>
  <c r="H807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C983" i="11"/>
  <c r="K983" i="11"/>
  <c r="C980" i="11"/>
  <c r="M980" i="11"/>
  <c r="K980" i="11"/>
  <c r="H974" i="11"/>
  <c r="H906" i="11"/>
  <c r="F906" i="11"/>
  <c r="E866" i="11"/>
  <c r="F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E951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8" i="11"/>
  <c r="E896" i="11"/>
  <c r="H896" i="11"/>
  <c r="H892" i="11"/>
  <c r="E881" i="11"/>
  <c r="E868" i="11"/>
  <c r="H868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I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E812" i="4" s="1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F916" i="4" s="1"/>
  <c r="H916" i="4"/>
  <c r="K915" i="4"/>
  <c r="AR915" i="4"/>
  <c r="K914" i="4"/>
  <c r="D914" i="4" s="1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E902" i="4" s="1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G887" i="4" s="1"/>
  <c r="H887" i="4"/>
  <c r="K886" i="4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N873" i="4" s="1"/>
  <c r="R873" i="4" s="1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D981" i="4" s="1"/>
  <c r="AR981" i="4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D909" i="4" s="1"/>
  <c r="AR909" i="4"/>
  <c r="H909" i="4"/>
  <c r="L906" i="4"/>
  <c r="P906" i="4" s="1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985" i="4"/>
  <c r="R985" i="4" s="1"/>
  <c r="N59" i="4"/>
  <c r="J979" i="4"/>
  <c r="M979" i="4"/>
  <c r="N979" i="4" s="1"/>
  <c r="R979" i="4" s="1"/>
  <c r="D956" i="4"/>
  <c r="E941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I759" i="11"/>
  <c r="J75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665" i="11"/>
  <c r="L665" i="11" s="1"/>
  <c r="N665" i="11" s="1"/>
  <c r="J715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D880" i="4"/>
  <c r="F880" i="4"/>
  <c r="F888" i="4"/>
  <c r="D888" i="4"/>
  <c r="F979" i="4"/>
  <c r="D959" i="4"/>
  <c r="R928" i="4"/>
  <c r="F975" i="4"/>
  <c r="E975" i="4"/>
  <c r="G975" i="4"/>
  <c r="G880" i="4"/>
  <c r="G961" i="4"/>
  <c r="F961" i="4"/>
  <c r="D961" i="4"/>
  <c r="F995" i="4"/>
  <c r="F812" i="4"/>
  <c r="D812" i="4"/>
  <c r="E959" i="4"/>
  <c r="F878" i="4"/>
  <c r="G886" i="4"/>
  <c r="G894" i="4"/>
  <c r="E894" i="4"/>
  <c r="F930" i="4"/>
  <c r="D930" i="4"/>
  <c r="F904" i="4"/>
  <c r="E904" i="4"/>
  <c r="E967" i="4"/>
  <c r="F967" i="4"/>
  <c r="G909" i="4"/>
  <c r="F917" i="4"/>
  <c r="G917" i="4"/>
  <c r="E943" i="4"/>
  <c r="D943" i="4"/>
  <c r="G958" i="4"/>
  <c r="F958" i="4"/>
  <c r="E958" i="4"/>
  <c r="D984" i="4"/>
  <c r="F984" i="4"/>
  <c r="R910" i="4"/>
  <c r="R789" i="4"/>
  <c r="N736" i="4"/>
  <c r="R736" i="4" s="1"/>
  <c r="P736" i="4"/>
  <c r="N870" i="4"/>
  <c r="S870" i="4" s="1"/>
  <c r="N878" i="4"/>
  <c r="E878" i="4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U985" i="4" s="1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L889" i="4"/>
  <c r="P889" i="4" s="1"/>
  <c r="I889" i="4"/>
  <c r="N888" i="4"/>
  <c r="R888" i="4" s="1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J816" i="4"/>
  <c r="N813" i="4"/>
  <c r="R813" i="4" s="1"/>
  <c r="N812" i="4"/>
  <c r="R812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F118" i="5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T630" i="4" s="1"/>
  <c r="Q638" i="4"/>
  <c r="T638" i="4" s="1"/>
  <c r="Q650" i="4"/>
  <c r="N666" i="4"/>
  <c r="R666" i="4" s="1"/>
  <c r="N67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D911" i="4"/>
  <c r="G911" i="4"/>
  <c r="D999" i="4"/>
  <c r="G999" i="4"/>
  <c r="E887" i="4"/>
  <c r="D991" i="4"/>
  <c r="E991" i="4"/>
  <c r="G991" i="4"/>
  <c r="F903" i="4"/>
  <c r="D903" i="4"/>
  <c r="G903" i="4"/>
  <c r="G941" i="4"/>
  <c r="F883" i="4"/>
  <c r="G978" i="4"/>
  <c r="G944" i="4"/>
  <c r="D970" i="4"/>
  <c r="F970" i="4"/>
  <c r="E970" i="4"/>
  <c r="F994" i="4"/>
  <c r="G994" i="4"/>
  <c r="E994" i="4"/>
  <c r="D962" i="4"/>
  <c r="F962" i="4"/>
  <c r="E962" i="4"/>
  <c r="D998" i="4"/>
  <c r="F954" i="4"/>
  <c r="F936" i="4"/>
  <c r="D936" i="4"/>
  <c r="E936" i="4"/>
  <c r="F882" i="4"/>
  <c r="D882" i="4"/>
  <c r="E882" i="4"/>
  <c r="F948" i="4"/>
  <c r="E948" i="4"/>
  <c r="F938" i="4"/>
  <c r="G938" i="4"/>
  <c r="E875" i="4"/>
  <c r="D875" i="4"/>
  <c r="F920" i="4"/>
  <c r="D920" i="4"/>
  <c r="D996" i="4"/>
  <c r="D924" i="4"/>
  <c r="F924" i="4"/>
  <c r="E924" i="4"/>
  <c r="D992" i="4"/>
  <c r="F992" i="4"/>
  <c r="E992" i="4"/>
  <c r="E981" i="4"/>
  <c r="F981" i="4"/>
  <c r="G981" i="4"/>
  <c r="E977" i="4"/>
  <c r="F914" i="4"/>
  <c r="E914" i="4"/>
  <c r="E913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D871" i="4"/>
  <c r="G871" i="4"/>
  <c r="G915" i="4"/>
  <c r="F915" i="4"/>
  <c r="D883" i="4"/>
  <c r="D994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E968" i="4"/>
  <c r="F874" i="4"/>
  <c r="E874" i="4"/>
  <c r="D874" i="4"/>
  <c r="F890" i="4"/>
  <c r="D906" i="4"/>
  <c r="E906" i="4"/>
  <c r="F881" i="4"/>
  <c r="F913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36" i="5"/>
  <c r="G136" i="5"/>
  <c r="Q698" i="4"/>
  <c r="Q714" i="4"/>
  <c r="P714" i="4"/>
  <c r="E71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I153" i="5"/>
  <c r="E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68" i="4"/>
  <c r="T993" i="4"/>
  <c r="P954" i="4"/>
  <c r="P916" i="4"/>
  <c r="N826" i="4"/>
  <c r="R826" i="4" s="1"/>
  <c r="R770" i="4"/>
  <c r="P764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S806" i="4" s="1"/>
  <c r="Q838" i="4"/>
  <c r="P838" i="4"/>
  <c r="Q922" i="4"/>
  <c r="N922" i="4"/>
  <c r="R922" i="4" s="1"/>
  <c r="P922" i="4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T912" i="4" s="1"/>
  <c r="V912" i="4" s="1"/>
  <c r="Q822" i="4"/>
  <c r="P822" i="4"/>
  <c r="Q834" i="4"/>
  <c r="T834" i="4" s="1"/>
  <c r="P834" i="4"/>
  <c r="Q882" i="4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2" i="4"/>
  <c r="R992" i="4" s="1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N982" i="4"/>
  <c r="P982" i="4"/>
  <c r="N980" i="4"/>
  <c r="P980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4" i="4"/>
  <c r="P891" i="4"/>
  <c r="N891" i="4"/>
  <c r="Q880" i="4"/>
  <c r="Q879" i="4"/>
  <c r="N879" i="4"/>
  <c r="R879" i="4" s="1"/>
  <c r="Q878" i="4"/>
  <c r="T878" i="4" s="1"/>
  <c r="Q876" i="4"/>
  <c r="P875" i="4"/>
  <c r="N875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69" i="5"/>
  <c r="I75" i="5"/>
  <c r="I83" i="5"/>
  <c r="E83" i="5"/>
  <c r="I85" i="5"/>
  <c r="I101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N939" i="4"/>
  <c r="R939" i="4" s="1"/>
  <c r="Q935" i="4"/>
  <c r="P935" i="4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F165" i="5"/>
  <c r="D164" i="5"/>
  <c r="G164" i="5" s="1"/>
  <c r="D163" i="5"/>
  <c r="F163" i="5" s="1"/>
  <c r="D158" i="5"/>
  <c r="G158" i="5" s="1"/>
  <c r="D155" i="5"/>
  <c r="F155" i="5" s="1"/>
  <c r="D154" i="5"/>
  <c r="I154" i="5" s="1"/>
  <c r="I152" i="5"/>
  <c r="D151" i="5"/>
  <c r="F151" i="5" s="1"/>
  <c r="D150" i="5"/>
  <c r="G150" i="5" s="1"/>
  <c r="D148" i="5"/>
  <c r="G148" i="5" s="1"/>
  <c r="D147" i="5"/>
  <c r="F147" i="5" s="1"/>
  <c r="E142" i="5"/>
  <c r="E140" i="5"/>
  <c r="E136" i="5"/>
  <c r="E131" i="5"/>
  <c r="E124" i="5"/>
  <c r="E115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F95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E40" i="5"/>
  <c r="D37" i="5"/>
  <c r="F37" i="5" s="1"/>
  <c r="D35" i="5"/>
  <c r="D34" i="5"/>
  <c r="E34" i="5" s="1"/>
  <c r="D32" i="5"/>
  <c r="E32" i="5" s="1"/>
  <c r="D30" i="5"/>
  <c r="E30" i="5" s="1"/>
  <c r="D28" i="5"/>
  <c r="E26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U704" i="4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R341" i="4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D141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T20" i="4" l="1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T890" i="4" s="1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T888" i="4" s="1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W985" i="4" s="1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I867" i="11" s="1"/>
  <c r="H887" i="11"/>
  <c r="I887" i="11" s="1"/>
  <c r="F887" i="11"/>
  <c r="H901" i="11"/>
  <c r="F901" i="11"/>
  <c r="I695" i="11"/>
  <c r="J695" i="11"/>
  <c r="D155" i="9"/>
  <c r="D145" i="9"/>
  <c r="G87" i="9"/>
  <c r="H973" i="11"/>
  <c r="E973" i="11"/>
  <c r="F973" i="11"/>
  <c r="J973" i="11" s="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J937" i="11" s="1"/>
  <c r="F959" i="11"/>
  <c r="J959" i="11" s="1"/>
  <c r="E959" i="11"/>
  <c r="H881" i="11"/>
  <c r="F881" i="11"/>
  <c r="H933" i="11"/>
  <c r="F933" i="1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J971" i="11" s="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J923" i="11" s="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I874" i="11" s="1"/>
  <c r="F874" i="11"/>
  <c r="E874" i="11"/>
  <c r="H970" i="11"/>
  <c r="F970" i="11"/>
  <c r="I970" i="11" s="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S968" i="4"/>
  <c r="U968" i="4" s="1"/>
  <c r="P888" i="4"/>
  <c r="E912" i="4"/>
  <c r="D912" i="4"/>
  <c r="T412" i="4"/>
  <c r="T120" i="4"/>
  <c r="T147" i="4"/>
  <c r="T6" i="4"/>
  <c r="T107" i="4"/>
  <c r="S699" i="4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V547" i="4" s="1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V586" i="4" s="1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I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3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J876" i="11"/>
  <c r="I876" i="11"/>
  <c r="J882" i="11"/>
  <c r="I882" i="11"/>
  <c r="J904" i="11"/>
  <c r="I904" i="11"/>
  <c r="J967" i="11"/>
  <c r="I967" i="11"/>
  <c r="I968" i="11"/>
  <c r="J974" i="11"/>
  <c r="I974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V12" i="4" s="1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V656" i="4"/>
  <c r="W656" i="4" s="1"/>
  <c r="X656" i="4" s="1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V873" i="4" s="1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562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V986" i="4" s="1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S557" i="4"/>
  <c r="U557" i="4" s="1"/>
  <c r="S861" i="4"/>
  <c r="U861" i="4" s="1"/>
  <c r="S120" i="4"/>
  <c r="V120" i="4" s="1"/>
  <c r="S888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V790" i="4"/>
  <c r="R807" i="4"/>
  <c r="S807" i="4"/>
  <c r="T811" i="4"/>
  <c r="R815" i="4"/>
  <c r="S815" i="4"/>
  <c r="R816" i="4"/>
  <c r="U818" i="4"/>
  <c r="V818" i="4"/>
  <c r="T819" i="4"/>
  <c r="R85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V959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U80" i="4"/>
  <c r="V638" i="4"/>
  <c r="W638" i="4" s="1"/>
  <c r="R978" i="4"/>
  <c r="T978" i="4"/>
  <c r="T182" i="4"/>
  <c r="R748" i="4"/>
  <c r="T748" i="4"/>
  <c r="S681" i="4"/>
  <c r="S927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R111" i="4"/>
  <c r="S111" i="4"/>
  <c r="U115" i="4"/>
  <c r="R119" i="4"/>
  <c r="S119" i="4"/>
  <c r="T127" i="4"/>
  <c r="R135" i="4"/>
  <c r="S135" i="4"/>
  <c r="T143" i="4"/>
  <c r="Y727" i="4"/>
  <c r="AK727" i="4" s="1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W517" i="4" s="1"/>
  <c r="S167" i="4"/>
  <c r="S716" i="4"/>
  <c r="Q2" i="4"/>
  <c r="P2" i="4"/>
  <c r="N2" i="4"/>
  <c r="R2" i="4" s="1"/>
  <c r="R16" i="4"/>
  <c r="T16" i="4"/>
  <c r="S7" i="4"/>
  <c r="T7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V995" i="4"/>
  <c r="S999" i="4"/>
  <c r="U537" i="4"/>
  <c r="V537" i="4"/>
  <c r="S142" i="4"/>
  <c r="S126" i="4"/>
  <c r="T104" i="4"/>
  <c r="U100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V47" i="4" s="1"/>
  <c r="S158" i="4"/>
  <c r="S431" i="4"/>
  <c r="U431" i="4" s="1"/>
  <c r="S457" i="4"/>
  <c r="S551" i="4"/>
  <c r="R618" i="4"/>
  <c r="S618" i="4"/>
  <c r="V643" i="4"/>
  <c r="S743" i="4"/>
  <c r="S775" i="4"/>
  <c r="R940" i="4"/>
  <c r="U699" i="4"/>
  <c r="R934" i="4"/>
  <c r="U954" i="4"/>
  <c r="T991" i="4"/>
  <c r="U896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U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U526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U986" i="4" l="1"/>
  <c r="U928" i="4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S905" i="4"/>
  <c r="U905" i="4" s="1"/>
  <c r="V834" i="4"/>
  <c r="V979" i="4"/>
  <c r="S943" i="4"/>
  <c r="X912" i="4"/>
  <c r="T943" i="4"/>
  <c r="S890" i="4"/>
  <c r="U890" i="4" s="1"/>
  <c r="T960" i="4"/>
  <c r="V786" i="4"/>
  <c r="S946" i="4"/>
  <c r="J889" i="11"/>
  <c r="J885" i="11"/>
  <c r="J842" i="11"/>
  <c r="V601" i="4"/>
  <c r="V383" i="4"/>
  <c r="W383" i="4" s="1"/>
  <c r="I909" i="11"/>
  <c r="T884" i="4"/>
  <c r="T478" i="4"/>
  <c r="U378" i="4"/>
  <c r="V655" i="4"/>
  <c r="U897" i="4"/>
  <c r="U594" i="4"/>
  <c r="U658" i="4"/>
  <c r="W658" i="4" s="1"/>
  <c r="V808" i="4"/>
  <c r="W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T846" i="4"/>
  <c r="L37" i="11"/>
  <c r="N37" i="11" s="1"/>
  <c r="L140" i="11"/>
  <c r="N140" i="11" s="1"/>
  <c r="V134" i="4"/>
  <c r="V39" i="4"/>
  <c r="W39" i="4" s="1"/>
  <c r="X39" i="4" s="1"/>
  <c r="Y39" i="4" s="1"/>
  <c r="Z39" i="4" s="1"/>
  <c r="V170" i="4"/>
  <c r="V108" i="4"/>
  <c r="V166" i="4"/>
  <c r="U170" i="4"/>
  <c r="V77" i="4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U556" i="4"/>
  <c r="W556" i="4" s="1"/>
  <c r="V499" i="4"/>
  <c r="V983" i="4"/>
  <c r="W983" i="4" s="1"/>
  <c r="X983" i="4" s="1"/>
  <c r="V464" i="4"/>
  <c r="V779" i="4"/>
  <c r="W779" i="4" s="1"/>
  <c r="X779" i="4" s="1"/>
  <c r="V641" i="4"/>
  <c r="S942" i="4"/>
  <c r="U942" i="4" s="1"/>
  <c r="V526" i="4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888" i="4"/>
  <c r="W888" i="4" s="1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U91" i="4"/>
  <c r="V171" i="4"/>
  <c r="W171" i="4" s="1"/>
  <c r="X171" i="4" s="1"/>
  <c r="Y171" i="4" s="1"/>
  <c r="U136" i="4"/>
  <c r="W136" i="4" s="1"/>
  <c r="X136" i="4" s="1"/>
  <c r="V92" i="4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Y985" i="4"/>
  <c r="AF985" i="4" s="1"/>
  <c r="X985" i="4"/>
  <c r="K172" i="11"/>
  <c r="M172" i="11" s="1"/>
  <c r="L101" i="11"/>
  <c r="N101" i="11" s="1"/>
  <c r="V538" i="4"/>
  <c r="W538" i="4" s="1"/>
  <c r="V823" i="4"/>
  <c r="V968" i="4"/>
  <c r="V483" i="4"/>
  <c r="V784" i="4"/>
  <c r="W784" i="4" s="1"/>
  <c r="X784" i="4" s="1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V756" i="4"/>
  <c r="W756" i="4" s="1"/>
  <c r="X756" i="4" s="1"/>
  <c r="U525" i="4"/>
  <c r="V532" i="4"/>
  <c r="W532" i="4" s="1"/>
  <c r="X532" i="4" s="1"/>
  <c r="V316" i="4"/>
  <c r="V879" i="4"/>
  <c r="W879" i="4" s="1"/>
  <c r="X879" i="4" s="1"/>
  <c r="V632" i="4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W66" i="4" s="1"/>
  <c r="X66" i="4" s="1"/>
  <c r="Y66" i="4" s="1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V140" i="4"/>
  <c r="W140" i="4" s="1"/>
  <c r="X140" i="4" s="1"/>
  <c r="U41" i="4"/>
  <c r="U120" i="4"/>
  <c r="W120" i="4" s="1"/>
  <c r="X120" i="4" s="1"/>
  <c r="Y120" i="4" s="1"/>
  <c r="V109" i="4"/>
  <c r="W109" i="4" s="1"/>
  <c r="X109" i="4" s="1"/>
  <c r="Y109" i="4" s="1"/>
  <c r="U22" i="4"/>
  <c r="U20" i="4"/>
  <c r="W20" i="4" s="1"/>
  <c r="X20" i="4" s="1"/>
  <c r="Y20" i="4" s="1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Y944" i="4"/>
  <c r="AG912" i="4"/>
  <c r="W1000" i="4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W893" i="4" s="1"/>
  <c r="V442" i="4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Y928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V787" i="4"/>
  <c r="W787" i="4" s="1"/>
  <c r="X787" i="4" s="1"/>
  <c r="Y787" i="4" s="1"/>
  <c r="U576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W166" i="4"/>
  <c r="X166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168" i="4"/>
  <c r="X168" i="4" s="1"/>
  <c r="V150" i="4"/>
  <c r="V56" i="4"/>
  <c r="W139" i="4"/>
  <c r="X139" i="4" s="1"/>
  <c r="Y139" i="4" s="1"/>
  <c r="W12" i="4"/>
  <c r="X12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2" i="4"/>
  <c r="X92" i="4" s="1"/>
  <c r="Y92" i="4" s="1"/>
  <c r="W995" i="4"/>
  <c r="Y995" i="4" s="1"/>
  <c r="V982" i="4"/>
  <c r="W959" i="4"/>
  <c r="X959" i="4" s="1"/>
  <c r="W857" i="4"/>
  <c r="X857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W873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W145" i="4"/>
  <c r="X145" i="4" s="1"/>
  <c r="S950" i="4"/>
  <c r="U950" i="4" s="1"/>
  <c r="T973" i="4"/>
  <c r="T966" i="4"/>
  <c r="S885" i="4"/>
  <c r="U885" i="4" s="1"/>
  <c r="W40" i="4"/>
  <c r="X40" i="4" s="1"/>
  <c r="Y40" i="4" s="1"/>
  <c r="AG40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S869" i="4"/>
  <c r="U869" i="4" s="1"/>
  <c r="X797" i="4"/>
  <c r="Y797" i="4" s="1"/>
  <c r="V719" i="4"/>
  <c r="W719" i="4" s="1"/>
  <c r="T842" i="4"/>
  <c r="W737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W534" i="4" s="1"/>
  <c r="V460" i="4"/>
  <c r="W460" i="4" s="1"/>
  <c r="X460" i="4" s="1"/>
  <c r="Y460" i="4" s="1"/>
  <c r="V462" i="4"/>
  <c r="W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622" i="4" s="1"/>
  <c r="W766" i="4"/>
  <c r="X766" i="4" s="1"/>
  <c r="V607" i="4"/>
  <c r="W607" i="4" s="1"/>
  <c r="X607" i="4" s="1"/>
  <c r="V653" i="4"/>
  <c r="W653" i="4" s="1"/>
  <c r="W823" i="4"/>
  <c r="X823" i="4" s="1"/>
  <c r="W834" i="4"/>
  <c r="X834" i="4" s="1"/>
  <c r="Y834" i="4" s="1"/>
  <c r="U635" i="4"/>
  <c r="W635" i="4" s="1"/>
  <c r="X635" i="4" s="1"/>
  <c r="W802" i="4"/>
  <c r="X802" i="4" s="1"/>
  <c r="Y802" i="4" s="1"/>
  <c r="AE802" i="4" s="1"/>
  <c r="W790" i="4"/>
  <c r="X790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643" i="4"/>
  <c r="X643" i="4" s="1"/>
  <c r="W778" i="4"/>
  <c r="X778" i="4" s="1"/>
  <c r="W601" i="4"/>
  <c r="X601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94" i="4"/>
  <c r="X594" i="4" s="1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50" i="4"/>
  <c r="X550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X569" i="4" s="1"/>
  <c r="Y569" i="4" s="1"/>
  <c r="V225" i="4"/>
  <c r="X928" i="4"/>
  <c r="AT928" i="4" s="1"/>
  <c r="X695" i="4"/>
  <c r="Y695" i="4" s="1"/>
  <c r="AH732" i="4"/>
  <c r="AJ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W36" i="4"/>
  <c r="X36" i="4" s="1"/>
  <c r="Y36" i="4" s="1"/>
  <c r="S185" i="4"/>
  <c r="U185" i="4" s="1"/>
  <c r="S965" i="4"/>
  <c r="U965" i="4" s="1"/>
  <c r="T925" i="4"/>
  <c r="V925" i="4" s="1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W987" i="4"/>
  <c r="X987" i="4" s="1"/>
  <c r="S949" i="4"/>
  <c r="U949" i="4" s="1"/>
  <c r="S933" i="4"/>
  <c r="U933" i="4" s="1"/>
  <c r="W913" i="4"/>
  <c r="X913" i="4" s="1"/>
  <c r="W614" i="4"/>
  <c r="X614" i="4" s="1"/>
  <c r="Y614" i="4" s="1"/>
  <c r="AB614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W918" i="4" s="1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S864" i="4"/>
  <c r="V337" i="4"/>
  <c r="W337" i="4" s="1"/>
  <c r="X1000" i="4"/>
  <c r="Y1000" i="4"/>
  <c r="X961" i="4"/>
  <c r="Y961" i="4"/>
  <c r="AK132" i="4"/>
  <c r="AJ132" i="4"/>
  <c r="AG132" i="4"/>
  <c r="AI132" i="4"/>
  <c r="AH132" i="4"/>
  <c r="AF132" i="4"/>
  <c r="W512" i="4"/>
  <c r="X512" i="4" s="1"/>
  <c r="Y512" i="4" s="1"/>
  <c r="W432" i="4"/>
  <c r="X432" i="4" s="1"/>
  <c r="Y43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752" i="4"/>
  <c r="X989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X950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V976" i="4"/>
  <c r="U976" i="4"/>
  <c r="Y873" i="4"/>
  <c r="X873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X8" i="4"/>
  <c r="Y8" i="4" s="1"/>
  <c r="V4" i="4"/>
  <c r="U4" i="4"/>
  <c r="V7" i="4"/>
  <c r="U7" i="4"/>
  <c r="S2" i="4"/>
  <c r="U716" i="4"/>
  <c r="V716" i="4"/>
  <c r="U167" i="4"/>
  <c r="V167" i="4"/>
  <c r="AD732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77" i="4"/>
  <c r="W60" i="4"/>
  <c r="W696" i="4"/>
  <c r="U911" i="4"/>
  <c r="V911" i="4"/>
  <c r="W134" i="4"/>
  <c r="V58" i="4"/>
  <c r="U58" i="4"/>
  <c r="V681" i="4"/>
  <c r="U681" i="4"/>
  <c r="W662" i="4"/>
  <c r="AV985" i="4"/>
  <c r="AU985" i="4"/>
  <c r="AW985" i="4"/>
  <c r="AS985" i="4"/>
  <c r="AT985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AV928" i="4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AE11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V555" i="4"/>
  <c r="U555" i="4"/>
  <c r="U45" i="4"/>
  <c r="V45" i="4"/>
  <c r="V177" i="4"/>
  <c r="U177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Y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Y880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AI96" i="4"/>
  <c r="AJ961" i="4"/>
  <c r="AK961" i="4"/>
  <c r="U925" i="4"/>
  <c r="X905" i="4"/>
  <c r="U807" i="4"/>
  <c r="V807" i="4"/>
  <c r="Y656" i="4"/>
  <c r="AC656" i="4" s="1"/>
  <c r="S157" i="4"/>
  <c r="U52" i="4"/>
  <c r="V52" i="4"/>
  <c r="Y733" i="4"/>
  <c r="AI733" i="4" s="1"/>
  <c r="AD128" i="4"/>
  <c r="AE128" i="4"/>
  <c r="AA128" i="4"/>
  <c r="Z128" i="4"/>
  <c r="AB128" i="4"/>
  <c r="AC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AH669" i="4"/>
  <c r="U645" i="4"/>
  <c r="V645" i="4"/>
  <c r="Y692" i="4"/>
  <c r="Y583" i="4"/>
  <c r="Z583" i="4" s="1"/>
  <c r="Z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C567" i="4"/>
  <c r="AG567" i="4"/>
  <c r="X573" i="4"/>
  <c r="Y573" i="4" s="1"/>
  <c r="AA573" i="4" s="1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9" i="4"/>
  <c r="W490" i="4"/>
  <c r="X490" i="4" s="1"/>
  <c r="W430" i="4"/>
  <c r="X430" i="4" s="1"/>
  <c r="Y43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316" i="4"/>
  <c r="X316" i="4" s="1"/>
  <c r="Y316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J393" i="4"/>
  <c r="AG400" i="4"/>
  <c r="AJ400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49" i="4"/>
  <c r="W477" i="4"/>
  <c r="V396" i="4"/>
  <c r="U396" i="4"/>
  <c r="AC418" i="4"/>
  <c r="AI418" i="4"/>
  <c r="AA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F423" i="4"/>
  <c r="AK423" i="4"/>
  <c r="Z423" i="4"/>
  <c r="AL423" i="4" s="1"/>
  <c r="AR423" i="4" s="1"/>
  <c r="W481" i="4"/>
  <c r="AA393" i="4"/>
  <c r="AG441" i="4"/>
  <c r="AI441" i="4"/>
  <c r="AH433" i="4"/>
  <c r="AK433" i="4"/>
  <c r="AB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I258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201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58" i="4"/>
  <c r="X358" i="4" s="1"/>
  <c r="Y358" i="4" s="1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I358" i="4"/>
  <c r="AA258" i="4"/>
  <c r="AG228" i="4"/>
  <c r="X274" i="4"/>
  <c r="Y274" i="4" s="1"/>
  <c r="AA274" i="4" s="1"/>
  <c r="X462" i="4"/>
  <c r="Y462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V482" i="4"/>
  <c r="U482" i="4"/>
  <c r="W55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E207" i="4" l="1"/>
  <c r="AJ207" i="4"/>
  <c r="W41" i="4"/>
  <c r="X893" i="4"/>
  <c r="Y893" i="4"/>
  <c r="X812" i="4"/>
  <c r="AG812" i="4" s="1"/>
  <c r="Y812" i="4"/>
  <c r="X984" i="4"/>
  <c r="Y984" i="4"/>
  <c r="Y888" i="4"/>
  <c r="X888" i="4"/>
  <c r="Y951" i="4"/>
  <c r="X951" i="4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D985" i="4"/>
  <c r="AS732" i="4"/>
  <c r="AA732" i="4"/>
  <c r="AH124" i="4"/>
  <c r="AJ1000" i="4"/>
  <c r="V890" i="4"/>
  <c r="W890" i="4" s="1"/>
  <c r="AG732" i="4"/>
  <c r="AK732" i="4"/>
  <c r="AE423" i="4"/>
  <c r="AG423" i="4"/>
  <c r="AC423" i="4"/>
  <c r="AE465" i="4"/>
  <c r="AI489" i="4"/>
  <c r="AH489" i="4"/>
  <c r="AD489" i="4"/>
  <c r="V942" i="4"/>
  <c r="AD709" i="4"/>
  <c r="AE732" i="4"/>
  <c r="AC732" i="4"/>
  <c r="AK124" i="4"/>
  <c r="AI732" i="4"/>
  <c r="Z732" i="4"/>
  <c r="V843" i="4"/>
  <c r="Y983" i="4"/>
  <c r="AK983" i="4" s="1"/>
  <c r="AQ983" i="4" s="1"/>
  <c r="V972" i="4"/>
  <c r="W972" i="4" s="1"/>
  <c r="AD928" i="4"/>
  <c r="AI989" i="4"/>
  <c r="W30" i="4"/>
  <c r="AI378" i="4"/>
  <c r="V478" i="4"/>
  <c r="AI423" i="4"/>
  <c r="AB423" i="4"/>
  <c r="W359" i="4"/>
  <c r="X359" i="4" s="1"/>
  <c r="Y359" i="4" s="1"/>
  <c r="AJ255" i="4"/>
  <c r="AF489" i="4"/>
  <c r="AC489" i="4"/>
  <c r="AB489" i="4"/>
  <c r="Y833" i="4"/>
  <c r="Y913" i="4"/>
  <c r="AF983" i="4"/>
  <c r="AE985" i="4"/>
  <c r="W117" i="4"/>
  <c r="AB732" i="4"/>
  <c r="AK709" i="4"/>
  <c r="AF732" i="4"/>
  <c r="Y648" i="4"/>
  <c r="V960" i="4"/>
  <c r="W960" i="4" s="1"/>
  <c r="AC207" i="4"/>
  <c r="AK207" i="4"/>
  <c r="AA207" i="4"/>
  <c r="AH207" i="4"/>
  <c r="X992" i="4"/>
  <c r="Y992" i="4"/>
  <c r="AD258" i="4"/>
  <c r="Y276" i="4"/>
  <c r="AH258" i="4"/>
  <c r="AG258" i="4"/>
  <c r="AD393" i="4"/>
  <c r="AK453" i="4"/>
  <c r="AF479" i="4"/>
  <c r="AJ479" i="4"/>
  <c r="AP479" i="4" s="1"/>
  <c r="AV479" i="4" s="1"/>
  <c r="AI393" i="4"/>
  <c r="Y290" i="4"/>
  <c r="AH290" i="4" s="1"/>
  <c r="AJ567" i="4"/>
  <c r="AB567" i="4"/>
  <c r="AE567" i="4"/>
  <c r="W589" i="4"/>
  <c r="AE124" i="4"/>
  <c r="Z709" i="4"/>
  <c r="AE709" i="4"/>
  <c r="V933" i="4"/>
  <c r="AW928" i="4"/>
  <c r="AK938" i="4"/>
  <c r="AH938" i="4"/>
  <c r="AD938" i="4"/>
  <c r="AA938" i="4"/>
  <c r="AH983" i="4"/>
  <c r="AI983" i="4"/>
  <c r="AC983" i="4"/>
  <c r="AE983" i="4"/>
  <c r="AB985" i="4"/>
  <c r="AA985" i="4"/>
  <c r="AI116" i="4"/>
  <c r="AG124" i="4"/>
  <c r="AJ709" i="4"/>
  <c r="AG709" i="4"/>
  <c r="W606" i="4"/>
  <c r="X606" i="4" s="1"/>
  <c r="Y606" i="4" s="1"/>
  <c r="AE258" i="4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G607" i="4"/>
  <c r="AN912" i="4"/>
  <c r="AC124" i="4"/>
  <c r="Z124" i="4"/>
  <c r="AA709" i="4"/>
  <c r="AC709" i="4"/>
  <c r="AK928" i="4"/>
  <c r="AS928" i="4"/>
  <c r="AI938" i="4"/>
  <c r="AF938" i="4"/>
  <c r="AE938" i="4"/>
  <c r="Z938" i="4"/>
  <c r="AT983" i="4"/>
  <c r="AA983" i="4"/>
  <c r="AB983" i="4"/>
  <c r="AD983" i="4"/>
  <c r="Z985" i="4"/>
  <c r="AH116" i="4"/>
  <c r="AJ124" i="4"/>
  <c r="AI709" i="4"/>
  <c r="AF709" i="4"/>
  <c r="V863" i="4"/>
  <c r="W560" i="4"/>
  <c r="V963" i="4"/>
  <c r="W963" i="4" s="1"/>
  <c r="W284" i="4"/>
  <c r="X284" i="4" s="1"/>
  <c r="Y284" i="4" s="1"/>
  <c r="AP709" i="4"/>
  <c r="AV709" i="4" s="1"/>
  <c r="U886" i="4"/>
  <c r="V886" i="4"/>
  <c r="W886" i="4" s="1"/>
  <c r="AC258" i="4"/>
  <c r="Z258" i="4"/>
  <c r="AB378" i="4"/>
  <c r="AK258" i="4"/>
  <c r="AF465" i="4"/>
  <c r="AB479" i="4"/>
  <c r="AE479" i="4"/>
  <c r="Z479" i="4"/>
  <c r="AF342" i="4"/>
  <c r="AH567" i="4"/>
  <c r="AK567" i="4"/>
  <c r="Z567" i="4"/>
  <c r="Z607" i="4"/>
  <c r="AJ607" i="4"/>
  <c r="Y495" i="4"/>
  <c r="Z495" i="4" s="1"/>
  <c r="AD124" i="4"/>
  <c r="AA124" i="4"/>
  <c r="AB709" i="4"/>
  <c r="AU928" i="4"/>
  <c r="AJ938" i="4"/>
  <c r="AO727" i="4"/>
  <c r="AU727" i="4" s="1"/>
  <c r="AJ983" i="4"/>
  <c r="AV983" i="4"/>
  <c r="AS983" i="4"/>
  <c r="AW983" i="4"/>
  <c r="AC985" i="4"/>
  <c r="AO732" i="4"/>
  <c r="AU732" i="4" s="1"/>
  <c r="Y897" i="4"/>
  <c r="Y711" i="4"/>
  <c r="AI124" i="4"/>
  <c r="AF124" i="4"/>
  <c r="AH709" i="4"/>
  <c r="V885" i="4"/>
  <c r="AK985" i="4"/>
  <c r="AQ985" i="4" s="1"/>
  <c r="AH453" i="4"/>
  <c r="W335" i="4"/>
  <c r="X335" i="4" s="1"/>
  <c r="AF897" i="4"/>
  <c r="AI897" i="4"/>
  <c r="AG897" i="4"/>
  <c r="AA382" i="4"/>
  <c r="AC441" i="4"/>
  <c r="AC393" i="4"/>
  <c r="Z393" i="4"/>
  <c r="AK393" i="4"/>
  <c r="AH393" i="4"/>
  <c r="AO781" i="4"/>
  <c r="AU781" i="4" s="1"/>
  <c r="W509" i="4"/>
  <c r="Y959" i="4"/>
  <c r="V965" i="4"/>
  <c r="X922" i="4"/>
  <c r="W608" i="4"/>
  <c r="W392" i="4"/>
  <c r="X392" i="4" s="1"/>
  <c r="AK441" i="4"/>
  <c r="AD441" i="4"/>
  <c r="Y575" i="4"/>
  <c r="AK575" i="4" s="1"/>
  <c r="AQ704" i="4"/>
  <c r="AW704" i="4" s="1"/>
  <c r="AL765" i="4"/>
  <c r="AR765" i="4" s="1"/>
  <c r="AJ989" i="4"/>
  <c r="V915" i="4"/>
  <c r="W915" i="4" s="1"/>
  <c r="U884" i="4"/>
  <c r="V884" i="4"/>
  <c r="W884" i="4" s="1"/>
  <c r="AL985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G207" i="4"/>
  <c r="AF207" i="4"/>
  <c r="W178" i="4"/>
  <c r="W198" i="4"/>
  <c r="X198" i="4" s="1"/>
  <c r="W147" i="4"/>
  <c r="X147" i="4" s="1"/>
  <c r="Y147" i="4" s="1"/>
  <c r="W170" i="4"/>
  <c r="X170" i="4" s="1"/>
  <c r="Y170" i="4" s="1"/>
  <c r="Z207" i="4"/>
  <c r="AL207" i="4" s="1"/>
  <c r="AR207" i="4" s="1"/>
  <c r="G207" i="4" s="1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A607" i="4"/>
  <c r="AC607" i="4"/>
  <c r="AD607" i="4"/>
  <c r="AK607" i="4"/>
  <c r="AB607" i="4"/>
  <c r="AE607" i="4"/>
  <c r="AF607" i="4"/>
  <c r="Y398" i="4"/>
  <c r="AF398" i="4" s="1"/>
  <c r="Y954" i="4"/>
  <c r="X954" i="4"/>
  <c r="Y931" i="4"/>
  <c r="X931" i="4"/>
  <c r="AG888" i="4"/>
  <c r="AI888" i="4"/>
  <c r="AI1000" i="4"/>
  <c r="AF1000" i="4"/>
  <c r="AH1000" i="4"/>
  <c r="AG1000" i="4"/>
  <c r="AK1000" i="4"/>
  <c r="X726" i="4"/>
  <c r="Y726" i="4"/>
  <c r="V940" i="4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X963" i="4"/>
  <c r="Y776" i="4"/>
  <c r="AH776" i="4" s="1"/>
  <c r="AE776" i="4"/>
  <c r="Z599" i="4"/>
  <c r="AG599" i="4"/>
  <c r="X845" i="4"/>
  <c r="Y845" i="4"/>
  <c r="X725" i="4"/>
  <c r="Y725" i="4"/>
  <c r="AI961" i="4"/>
  <c r="AG961" i="4"/>
  <c r="AH961" i="4"/>
  <c r="AF961" i="4"/>
  <c r="Y757" i="4"/>
  <c r="AH757" i="4" s="1"/>
  <c r="AF757" i="4"/>
  <c r="Y694" i="4"/>
  <c r="AC694" i="4" s="1"/>
  <c r="Y585" i="4"/>
  <c r="AF585" i="4" s="1"/>
  <c r="AK935" i="4"/>
  <c r="AI935" i="4"/>
  <c r="Y349" i="4"/>
  <c r="AA349" i="4" s="1"/>
  <c r="Z928" i="4"/>
  <c r="AB928" i="4"/>
  <c r="AF928" i="4"/>
  <c r="AI928" i="4"/>
  <c r="AC928" i="4"/>
  <c r="AE928" i="4"/>
  <c r="AH928" i="4"/>
  <c r="AA928" i="4"/>
  <c r="AG928" i="4"/>
  <c r="AJ928" i="4"/>
  <c r="Y580" i="4"/>
  <c r="AF580" i="4" s="1"/>
  <c r="AE580" i="4"/>
  <c r="Z580" i="4"/>
  <c r="AI580" i="4"/>
  <c r="Y660" i="4"/>
  <c r="AD660" i="4" s="1"/>
  <c r="X981" i="4"/>
  <c r="Y981" i="4"/>
  <c r="X759" i="4"/>
  <c r="Y759" i="4"/>
  <c r="X941" i="4"/>
  <c r="Y941" i="4"/>
  <c r="Y392" i="4"/>
  <c r="AD392" i="4" s="1"/>
  <c r="AK392" i="4"/>
  <c r="X556" i="4"/>
  <c r="Y556" i="4"/>
  <c r="AE400" i="4"/>
  <c r="AA400" i="4"/>
  <c r="AK400" i="4"/>
  <c r="W389" i="4"/>
  <c r="X389" i="4" s="1"/>
  <c r="AM732" i="4"/>
  <c r="AJ888" i="4"/>
  <c r="V997" i="4"/>
  <c r="W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W697" i="4"/>
  <c r="V842" i="4"/>
  <c r="W842" i="4" s="1"/>
  <c r="X842" i="4" s="1"/>
  <c r="X970" i="4"/>
  <c r="AU970" i="4" s="1"/>
  <c r="AC400" i="4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G116" i="4"/>
  <c r="AE106" i="4"/>
  <c r="AB116" i="4"/>
  <c r="AN116" i="4" s="1"/>
  <c r="AT116" i="4" s="1"/>
  <c r="AA116" i="4"/>
  <c r="W16" i="4"/>
  <c r="X16" i="4" s="1"/>
  <c r="Y16" i="4" s="1"/>
  <c r="AK116" i="4"/>
  <c r="AQ116" i="4" s="1"/>
  <c r="AW116" i="4" s="1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J944" i="4"/>
  <c r="AU944" i="4"/>
  <c r="AW944" i="4"/>
  <c r="AF944" i="4"/>
  <c r="AK944" i="4"/>
  <c r="AC944" i="4"/>
  <c r="AV944" i="4"/>
  <c r="AS944" i="4"/>
  <c r="AH944" i="4"/>
  <c r="AI944" i="4"/>
  <c r="AI985" i="4"/>
  <c r="AO985" i="4" s="1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O5" i="4" s="1"/>
  <c r="AU5" i="4" s="1"/>
  <c r="AI39" i="4"/>
  <c r="AC39" i="4"/>
  <c r="AG39" i="4"/>
  <c r="AD39" i="4"/>
  <c r="Z5" i="4"/>
  <c r="AG5" i="4"/>
  <c r="W172" i="4"/>
  <c r="X172" i="4" s="1"/>
  <c r="W44" i="4"/>
  <c r="X44" i="4" s="1"/>
  <c r="X190" i="4"/>
  <c r="Y190" i="4" s="1"/>
  <c r="AE190" i="4" s="1"/>
  <c r="AF873" i="4"/>
  <c r="AG985" i="4"/>
  <c r="AM985" i="4" s="1"/>
  <c r="AJ985" i="4"/>
  <c r="AP985" i="4" s="1"/>
  <c r="AH985" i="4"/>
  <c r="AN985" i="4" s="1"/>
  <c r="AN128" i="4"/>
  <c r="AT128" i="4" s="1"/>
  <c r="AL132" i="4"/>
  <c r="AR132" i="4" s="1"/>
  <c r="E132" i="4" s="1"/>
  <c r="I132" i="4" s="1"/>
  <c r="AL128" i="4"/>
  <c r="AR128" i="4" s="1"/>
  <c r="G128" i="4" s="1"/>
  <c r="AH152" i="4"/>
  <c r="W162" i="4"/>
  <c r="X162" i="4" s="1"/>
  <c r="V42" i="4"/>
  <c r="W42" i="4" s="1"/>
  <c r="X42" i="4" s="1"/>
  <c r="Y9" i="4"/>
  <c r="AJ9" i="4" s="1"/>
  <c r="AE241" i="4"/>
  <c r="AB241" i="4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M270" i="4" s="1"/>
  <c r="AS270" i="4" s="1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28" i="4"/>
  <c r="AV128" i="4" s="1"/>
  <c r="AC152" i="4"/>
  <c r="AN124" i="4"/>
  <c r="AT124" i="4" s="1"/>
  <c r="AP132" i="4"/>
  <c r="AV132" i="4" s="1"/>
  <c r="AE250" i="4"/>
  <c r="AD228" i="4"/>
  <c r="AF250" i="4"/>
  <c r="AI152" i="4"/>
  <c r="AQ124" i="4"/>
  <c r="AW124" i="4" s="1"/>
  <c r="AA228" i="4"/>
  <c r="AM228" i="4" s="1"/>
  <c r="AS228" i="4" s="1"/>
  <c r="AG250" i="4"/>
  <c r="AG152" i="4"/>
  <c r="AQ128" i="4"/>
  <c r="AW128" i="4" s="1"/>
  <c r="Y24" i="4"/>
  <c r="AA24" i="4" s="1"/>
  <c r="AG96" i="4"/>
  <c r="AD96" i="4"/>
  <c r="AM124" i="4"/>
  <c r="AS124" i="4" s="1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97" i="4"/>
  <c r="Y972" i="4"/>
  <c r="X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Q467" i="4"/>
  <c r="AW467" i="4" s="1"/>
  <c r="AJ935" i="4"/>
  <c r="AN241" i="4"/>
  <c r="AT241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J992" i="4"/>
  <c r="AI984" i="4"/>
  <c r="AG984" i="4"/>
  <c r="AJ984" i="4"/>
  <c r="AK984" i="4"/>
  <c r="AP258" i="4"/>
  <c r="AV258" i="4" s="1"/>
  <c r="AH358" i="4"/>
  <c r="AE290" i="4"/>
  <c r="AB290" i="4"/>
  <c r="AK691" i="4"/>
  <c r="AB691" i="4"/>
  <c r="AN691" i="4" s="1"/>
  <c r="AT691" i="4" s="1"/>
  <c r="AJ585" i="4"/>
  <c r="AG669" i="4"/>
  <c r="AC669" i="4"/>
  <c r="Z96" i="4"/>
  <c r="AJ96" i="4"/>
  <c r="AA96" i="4"/>
  <c r="AB845" i="4"/>
  <c r="AG711" i="4"/>
  <c r="AK711" i="4"/>
  <c r="AK888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992" i="4"/>
  <c r="AA845" i="4"/>
  <c r="AD845" i="4"/>
  <c r="AJ759" i="4"/>
  <c r="AF759" i="4"/>
  <c r="AM709" i="4"/>
  <c r="AS709" i="4" s="1"/>
  <c r="AJ711" i="4"/>
  <c r="AF711" i="4"/>
  <c r="AF888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W770" i="4"/>
  <c r="Y770" i="4" s="1"/>
  <c r="W946" i="4"/>
  <c r="X946" i="4" s="1"/>
  <c r="AA290" i="4"/>
  <c r="AB369" i="4"/>
  <c r="AD691" i="4"/>
  <c r="AP691" i="4" s="1"/>
  <c r="AV691" i="4" s="1"/>
  <c r="AA691" i="4"/>
  <c r="Z585" i="4"/>
  <c r="AD585" i="4"/>
  <c r="AF669" i="4"/>
  <c r="AF691" i="4"/>
  <c r="AH96" i="4"/>
  <c r="AC96" i="4"/>
  <c r="AO96" i="4" s="1"/>
  <c r="AU96" i="4" s="1"/>
  <c r="AB96" i="4"/>
  <c r="AH711" i="4"/>
  <c r="AH888" i="4"/>
  <c r="W891" i="4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F984" i="4"/>
  <c r="AK992" i="4"/>
  <c r="AG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AJ996" i="4" s="1"/>
  <c r="Y823" i="4"/>
  <c r="AI823" i="4" s="1"/>
  <c r="AN732" i="4"/>
  <c r="AT732" i="4" s="1"/>
  <c r="AH897" i="4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K897" i="4"/>
  <c r="AK981" i="4"/>
  <c r="AK954" i="4"/>
  <c r="AJ950" i="4"/>
  <c r="AH950" i="4"/>
  <c r="AJ941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O132" i="4"/>
  <c r="AU132" i="4" s="1"/>
  <c r="AJ897" i="4"/>
  <c r="AJ981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Y946" i="4"/>
  <c r="W965" i="4"/>
  <c r="X965" i="4" s="1"/>
  <c r="W911" i="4"/>
  <c r="Y911" i="4" s="1"/>
  <c r="W95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L709" i="4"/>
  <c r="AR709" i="4" s="1"/>
  <c r="D709" i="4" s="1"/>
  <c r="H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G660" i="4"/>
  <c r="AK660" i="4"/>
  <c r="Z669" i="4"/>
  <c r="AB669" i="4"/>
  <c r="AN669" i="4" s="1"/>
  <c r="AT669" i="4" s="1"/>
  <c r="AE669" i="4"/>
  <c r="AL704" i="4"/>
  <c r="AR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137" i="4" s="1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M543" i="4"/>
  <c r="AS543" i="4" s="1"/>
  <c r="W533" i="4"/>
  <c r="X533" i="4" s="1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J845" i="4"/>
  <c r="AP845" i="4" s="1"/>
  <c r="AV845" i="4" s="1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X843" i="4" s="1"/>
  <c r="Y843" i="4" s="1"/>
  <c r="AF843" i="4" s="1"/>
  <c r="W775" i="4"/>
  <c r="X775" i="4" s="1"/>
  <c r="W840" i="4"/>
  <c r="AF835" i="4"/>
  <c r="AH854" i="4"/>
  <c r="AG854" i="4"/>
  <c r="AK854" i="4"/>
  <c r="AJ854" i="4"/>
  <c r="AI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AB513" i="4"/>
  <c r="W700" i="4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Y581" i="4"/>
  <c r="AB581" i="4" s="1"/>
  <c r="Z835" i="4"/>
  <c r="AK835" i="4"/>
  <c r="AC835" i="4"/>
  <c r="AB334" i="4"/>
  <c r="AH334" i="4"/>
  <c r="Z334" i="4"/>
  <c r="AL334" i="4" s="1"/>
  <c r="AR334" i="4" s="1"/>
  <c r="E334" i="4" s="1"/>
  <c r="I334" i="4" s="1"/>
  <c r="AJ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M711" i="4" s="1"/>
  <c r="AS711" i="4" s="1"/>
  <c r="AD711" i="4"/>
  <c r="AO567" i="4"/>
  <c r="AU567" i="4" s="1"/>
  <c r="AA759" i="4"/>
  <c r="AD759" i="4"/>
  <c r="AP759" i="4" s="1"/>
  <c r="AV759" i="4" s="1"/>
  <c r="W689" i="4"/>
  <c r="W744" i="4"/>
  <c r="AB582" i="4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AJ502" i="4"/>
  <c r="AF544" i="4"/>
  <c r="AH446" i="4"/>
  <c r="W522" i="4"/>
  <c r="W518" i="4"/>
  <c r="W524" i="4"/>
  <c r="AQ258" i="4"/>
  <c r="AW258" i="4" s="1"/>
  <c r="AN258" i="4"/>
  <c r="AT258" i="4" s="1"/>
  <c r="AO270" i="4"/>
  <c r="AU270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L691" i="4"/>
  <c r="AR691" i="4" s="1"/>
  <c r="AN607" i="4"/>
  <c r="AT60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W82" i="4"/>
  <c r="X82" i="4" s="1"/>
  <c r="Y82" i="4" s="1"/>
  <c r="AG82" i="4" s="1"/>
  <c r="W991" i="4"/>
  <c r="X991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P419" i="4" s="1"/>
  <c r="AV419" i="4" s="1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F342" i="4" s="1"/>
  <c r="J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L728" i="4" s="1"/>
  <c r="AR728" i="4" s="1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O489" i="4"/>
  <c r="AU489" i="4" s="1"/>
  <c r="AP489" i="4"/>
  <c r="AV489" i="4" s="1"/>
  <c r="AL489" i="4"/>
  <c r="AR489" i="4" s="1"/>
  <c r="D489" i="4" s="1"/>
  <c r="H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AG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AI927" i="4" s="1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661" i="4"/>
  <c r="AR661" i="4" s="1"/>
  <c r="AB963" i="4"/>
  <c r="AC963" i="4"/>
  <c r="AE963" i="4"/>
  <c r="Z963" i="4"/>
  <c r="AA963" i="4"/>
  <c r="AW963" i="4"/>
  <c r="AU963" i="4"/>
  <c r="AT963" i="4"/>
  <c r="AD963" i="4"/>
  <c r="AS963" i="4"/>
  <c r="AV963" i="4"/>
  <c r="AP667" i="4"/>
  <c r="AV667" i="4" s="1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F709" i="4"/>
  <c r="J709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N928" i="4"/>
  <c r="AM928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G615" i="4"/>
  <c r="AH615" i="4"/>
  <c r="AK615" i="4"/>
  <c r="AK66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I848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F963" i="4"/>
  <c r="AJ963" i="4"/>
  <c r="X6" i="4"/>
  <c r="X117" i="4"/>
  <c r="AI527" i="4"/>
  <c r="AF527" i="4"/>
  <c r="AI602" i="4"/>
  <c r="AF602" i="4"/>
  <c r="AA602" i="4"/>
  <c r="AJ602" i="4"/>
  <c r="Z602" i="4"/>
  <c r="AC602" i="4"/>
  <c r="AF623" i="4"/>
  <c r="AK665" i="4"/>
  <c r="AF665" i="4"/>
  <c r="AH667" i="4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T996" i="4"/>
  <c r="AC996" i="4"/>
  <c r="AW996" i="4"/>
  <c r="AV996" i="4"/>
  <c r="X84" i="4"/>
  <c r="AA834" i="4"/>
  <c r="AB834" i="4"/>
  <c r="AN834" i="4" s="1"/>
  <c r="AC834" i="4"/>
  <c r="Z834" i="4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AB576" i="4"/>
  <c r="AA576" i="4"/>
  <c r="AM576" i="4" s="1"/>
  <c r="AS576" i="4" s="1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Y775" i="4"/>
  <c r="Z775" i="4" s="1"/>
  <c r="AC954" i="4"/>
  <c r="AO954" i="4" s="1"/>
  <c r="AT954" i="4"/>
  <c r="AE954" i="4"/>
  <c r="AU954" i="4"/>
  <c r="AS954" i="4"/>
  <c r="AW954" i="4"/>
  <c r="AB954" i="4"/>
  <c r="Z954" i="4"/>
  <c r="AA954" i="4"/>
  <c r="AD954" i="4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A931" i="4"/>
  <c r="AD931" i="4"/>
  <c r="AW931" i="4"/>
  <c r="AU931" i="4"/>
  <c r="AT931" i="4"/>
  <c r="AV931" i="4"/>
  <c r="AS931" i="4"/>
  <c r="AE931" i="4"/>
  <c r="Z931" i="4"/>
  <c r="AB931" i="4"/>
  <c r="W541" i="4"/>
  <c r="AB941" i="4"/>
  <c r="AN941" i="4" s="1"/>
  <c r="AE941" i="4"/>
  <c r="AT941" i="4"/>
  <c r="AD941" i="4"/>
  <c r="AA941" i="4"/>
  <c r="AV941" i="4"/>
  <c r="AS941" i="4"/>
  <c r="AC941" i="4"/>
  <c r="Z941" i="4"/>
  <c r="AL941" i="4" s="1"/>
  <c r="AW941" i="4"/>
  <c r="AU941" i="4"/>
  <c r="W940" i="4"/>
  <c r="AD992" i="4"/>
  <c r="AC992" i="4"/>
  <c r="AO992" i="4" s="1"/>
  <c r="Z992" i="4"/>
  <c r="AE992" i="4"/>
  <c r="AV992" i="4"/>
  <c r="AU992" i="4"/>
  <c r="AA992" i="4"/>
  <c r="AB992" i="4"/>
  <c r="AN992" i="4" s="1"/>
  <c r="AW992" i="4"/>
  <c r="AS992" i="4"/>
  <c r="AT992" i="4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Y97" i="4"/>
  <c r="Z97" i="4" s="1"/>
  <c r="AI725" i="4"/>
  <c r="AF725" i="4"/>
  <c r="AK725" i="4"/>
  <c r="AH725" i="4"/>
  <c r="AG725" i="4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N944" i="4"/>
  <c r="AM944" i="4"/>
  <c r="AL944" i="4"/>
  <c r="AB959" i="4"/>
  <c r="AE959" i="4"/>
  <c r="AQ959" i="4" s="1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880" i="4"/>
  <c r="AE880" i="4"/>
  <c r="AS880" i="4"/>
  <c r="AW880" i="4"/>
  <c r="AC880" i="4"/>
  <c r="AB880" i="4"/>
  <c r="AV880" i="4"/>
  <c r="AA880" i="4"/>
  <c r="AD880" i="4"/>
  <c r="AU880" i="4"/>
  <c r="AT880" i="4"/>
  <c r="AC848" i="4"/>
  <c r="Z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M667" i="4"/>
  <c r="AS667" i="4" s="1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B22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W742" i="4"/>
  <c r="U969" i="4"/>
  <c r="V969" i="4"/>
  <c r="X999" i="4"/>
  <c r="Y999" i="4"/>
  <c r="Y72" i="4"/>
  <c r="AB72" i="4" s="1"/>
  <c r="Y991" i="4"/>
  <c r="AG803" i="4"/>
  <c r="AA646" i="4"/>
  <c r="X630" i="4"/>
  <c r="AN562" i="4"/>
  <c r="AT562" i="4" s="1"/>
  <c r="X154" i="4"/>
  <c r="Y154" i="4" s="1"/>
  <c r="AB850" i="4"/>
  <c r="AH850" i="4"/>
  <c r="AJ850" i="4"/>
  <c r="AI978" i="4"/>
  <c r="AG978" i="4"/>
  <c r="AH978" i="4"/>
  <c r="W971" i="4"/>
  <c r="X700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Q928" i="4"/>
  <c r="AP928" i="4"/>
  <c r="AO928" i="4"/>
  <c r="Y12" i="4"/>
  <c r="Y50" i="4"/>
  <c r="Z50" i="4" s="1"/>
  <c r="AC123" i="4"/>
  <c r="Z123" i="4"/>
  <c r="AD123" i="4"/>
  <c r="AE123" i="4"/>
  <c r="AA123" i="4"/>
  <c r="AB123" i="4"/>
  <c r="AB147" i="4"/>
  <c r="AA147" i="4"/>
  <c r="Z147" i="4"/>
  <c r="AE147" i="4"/>
  <c r="AD147" i="4"/>
  <c r="AC147" i="4"/>
  <c r="AE179" i="4"/>
  <c r="Z179" i="4"/>
  <c r="AB179" i="4"/>
  <c r="AC179" i="4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I790" i="4"/>
  <c r="AC814" i="4"/>
  <c r="AO814" i="4" s="1"/>
  <c r="AU814" i="4" s="1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A857" i="4"/>
  <c r="AC857" i="4"/>
  <c r="Z857" i="4"/>
  <c r="AD857" i="4"/>
  <c r="AK891" i="4"/>
  <c r="AF895" i="4"/>
  <c r="AI895" i="4"/>
  <c r="AJ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M164" i="4" s="1"/>
  <c r="AS164" i="4" s="1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26" i="4"/>
  <c r="Y26" i="4" s="1"/>
  <c r="Z31" i="4"/>
  <c r="AD31" i="4"/>
  <c r="AC31" i="4"/>
  <c r="AB31" i="4"/>
  <c r="AE31" i="4"/>
  <c r="AA31" i="4"/>
  <c r="W65" i="4"/>
  <c r="Z91" i="4"/>
  <c r="AC91" i="4"/>
  <c r="AB91" i="4"/>
  <c r="AE91" i="4"/>
  <c r="AD91" i="4"/>
  <c r="AA91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22" i="4"/>
  <c r="X968" i="4"/>
  <c r="Y968" i="4"/>
  <c r="AL557" i="4"/>
  <c r="AR557" i="4" s="1"/>
  <c r="W90" i="4"/>
  <c r="AB726" i="4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Y624" i="4"/>
  <c r="AB624" i="4" s="1"/>
  <c r="AF592" i="4"/>
  <c r="V2" i="4"/>
  <c r="U2" i="4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Z782" i="4"/>
  <c r="X841" i="4"/>
  <c r="Y841" i="4" s="1"/>
  <c r="AB873" i="4"/>
  <c r="AN873" i="4" s="1"/>
  <c r="AA873" i="4"/>
  <c r="AM873" i="4" s="1"/>
  <c r="AC873" i="4"/>
  <c r="AO873" i="4" s="1"/>
  <c r="Z873" i="4"/>
  <c r="AE873" i="4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B981" i="4"/>
  <c r="AD981" i="4"/>
  <c r="AP981" i="4" s="1"/>
  <c r="Z981" i="4"/>
  <c r="AL981" i="4" s="1"/>
  <c r="AC981" i="4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G990" i="4"/>
  <c r="AI990" i="4"/>
  <c r="AE521" i="4"/>
  <c r="AA521" i="4"/>
  <c r="AM521" i="4" s="1"/>
  <c r="AS521" i="4" s="1"/>
  <c r="Z521" i="4"/>
  <c r="AB521" i="4"/>
  <c r="AN521" i="4" s="1"/>
  <c r="AT521" i="4" s="1"/>
  <c r="AD521" i="4"/>
  <c r="AK795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Z812" i="4"/>
  <c r="AL812" i="4" s="1"/>
  <c r="AE812" i="4"/>
  <c r="AQ812" i="4" s="1"/>
  <c r="AV812" i="4"/>
  <c r="AS812" i="4"/>
  <c r="AB812" i="4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K775" i="4"/>
  <c r="AG775" i="4"/>
  <c r="AE950" i="4"/>
  <c r="AD950" i="4"/>
  <c r="AP950" i="4" s="1"/>
  <c r="AA950" i="4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Z896" i="4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B888" i="4"/>
  <c r="AN888" i="4" s="1"/>
  <c r="AD888" i="4"/>
  <c r="AP888" i="4" s="1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Y635" i="4"/>
  <c r="AK635" i="4" s="1"/>
  <c r="Y155" i="4"/>
  <c r="Z151" i="4"/>
  <c r="AD151" i="4"/>
  <c r="AA151" i="4"/>
  <c r="AE151" i="4"/>
  <c r="AQ151" i="4" s="1"/>
  <c r="AW151" i="4" s="1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769" i="4"/>
  <c r="H769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G639" i="4"/>
  <c r="AH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E489" i="4"/>
  <c r="I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O223" i="4"/>
  <c r="AU223" i="4" s="1"/>
  <c r="AH308" i="4"/>
  <c r="AK308" i="4"/>
  <c r="AM258" i="4"/>
  <c r="AS258" i="4" s="1"/>
  <c r="AA191" i="4"/>
  <c r="AF308" i="4"/>
  <c r="AG253" i="4"/>
  <c r="AI308" i="4"/>
  <c r="AE276" i="4"/>
  <c r="W267" i="4"/>
  <c r="X267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G342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AL419" i="4"/>
  <c r="AR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E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AQ358" i="4"/>
  <c r="AW358" i="4" s="1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B446" i="4"/>
  <c r="Z446" i="4"/>
  <c r="AL446" i="4" s="1"/>
  <c r="AR446" i="4" s="1"/>
  <c r="AE446" i="4"/>
  <c r="AA446" i="4"/>
  <c r="AD462" i="4"/>
  <c r="AP462" i="4" s="1"/>
  <c r="AV462" i="4" s="1"/>
  <c r="Z462" i="4"/>
  <c r="AA462" i="4"/>
  <c r="AC462" i="4"/>
  <c r="AO462" i="4" s="1"/>
  <c r="AU462" i="4" s="1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80" i="4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6" i="4"/>
  <c r="Y456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P448" i="4" s="1"/>
  <c r="AV448" i="4" s="1"/>
  <c r="AE448" i="4"/>
  <c r="AQ448" i="4" s="1"/>
  <c r="AW448" i="4" s="1"/>
  <c r="AO116" i="4" l="1"/>
  <c r="AU116" i="4" s="1"/>
  <c r="AP31" i="4"/>
  <c r="AV31" i="4" s="1"/>
  <c r="AA556" i="4"/>
  <c r="Z392" i="4"/>
  <c r="Z759" i="4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M556" i="4"/>
  <c r="AS556" i="4" s="1"/>
  <c r="AL580" i="4"/>
  <c r="AR580" i="4" s="1"/>
  <c r="AI776" i="4"/>
  <c r="AK805" i="4"/>
  <c r="AB648" i="4"/>
  <c r="AJ648" i="4"/>
  <c r="AG648" i="4"/>
  <c r="AK648" i="4"/>
  <c r="AC648" i="4"/>
  <c r="AO648" i="4" s="1"/>
  <c r="AU648" i="4" s="1"/>
  <c r="AE648" i="4"/>
  <c r="AQ648" i="4" s="1"/>
  <c r="AW648" i="4" s="1"/>
  <c r="AI648" i="4"/>
  <c r="AF648" i="4"/>
  <c r="AH648" i="4"/>
  <c r="AD648" i="4"/>
  <c r="AP648" i="4" s="1"/>
  <c r="AV648" i="4" s="1"/>
  <c r="Z648" i="4"/>
  <c r="AL648" i="4" s="1"/>
  <c r="AR648" i="4" s="1"/>
  <c r="AA648" i="4"/>
  <c r="AM648" i="4" s="1"/>
  <c r="AS648" i="4" s="1"/>
  <c r="Z983" i="4"/>
  <c r="AL983" i="4" s="1"/>
  <c r="AH990" i="4"/>
  <c r="AE663" i="4"/>
  <c r="AP661" i="4"/>
  <c r="AV661" i="4" s="1"/>
  <c r="AQ661" i="4"/>
  <c r="AW661" i="4" s="1"/>
  <c r="AL759" i="4"/>
  <c r="AR759" i="4" s="1"/>
  <c r="AJ392" i="4"/>
  <c r="AD580" i="4"/>
  <c r="AK580" i="4"/>
  <c r="AQ580" i="4" s="1"/>
  <c r="AW580" i="4" s="1"/>
  <c r="AC776" i="4"/>
  <c r="AO776" i="4" s="1"/>
  <c r="AU776" i="4" s="1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O152" i="4"/>
  <c r="AU152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G648" i="4"/>
  <c r="AN465" i="4"/>
  <c r="AT465" i="4" s="1"/>
  <c r="AM250" i="4"/>
  <c r="AS250" i="4" s="1"/>
  <c r="Z152" i="4"/>
  <c r="AJ152" i="4"/>
  <c r="AK152" i="4"/>
  <c r="AG757" i="4"/>
  <c r="X886" i="4"/>
  <c r="AJ886" i="4" s="1"/>
  <c r="Y886" i="4"/>
  <c r="AF929" i="4"/>
  <c r="AO694" i="4"/>
  <c r="AU694" i="4" s="1"/>
  <c r="AK757" i="4"/>
  <c r="AF886" i="4"/>
  <c r="AG886" i="4"/>
  <c r="AI886" i="4"/>
  <c r="AH886" i="4"/>
  <c r="AH97" i="4"/>
  <c r="AN615" i="4"/>
  <c r="AT615" i="4" s="1"/>
  <c r="AF152" i="4"/>
  <c r="AD152" i="4"/>
  <c r="AE152" i="4"/>
  <c r="AB152" i="4"/>
  <c r="AH580" i="4"/>
  <c r="Z757" i="4"/>
  <c r="AL757" i="4" s="1"/>
  <c r="AR757" i="4" s="1"/>
  <c r="AE757" i="4"/>
  <c r="AH954" i="4"/>
  <c r="AD290" i="4"/>
  <c r="AP290" i="4" s="1"/>
  <c r="AV290" i="4" s="1"/>
  <c r="AQ419" i="4"/>
  <c r="AW419" i="4" s="1"/>
  <c r="AP338" i="4"/>
  <c r="AV338" i="4" s="1"/>
  <c r="AQ398" i="4"/>
  <c r="AW39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Y884" i="4"/>
  <c r="Z506" i="4"/>
  <c r="AA314" i="4"/>
  <c r="G433" i="4"/>
  <c r="AD702" i="4"/>
  <c r="AC702" i="4"/>
  <c r="AD682" i="4"/>
  <c r="D593" i="4"/>
  <c r="H593" i="4" s="1"/>
  <c r="AO728" i="4"/>
  <c r="AU728" i="4" s="1"/>
  <c r="D757" i="4"/>
  <c r="H757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H884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AI702" i="4"/>
  <c r="AJ682" i="4"/>
  <c r="AP682" i="4" s="1"/>
  <c r="AV682" i="4" s="1"/>
  <c r="AA682" i="4"/>
  <c r="AL888" i="4"/>
  <c r="AQ950" i="4"/>
  <c r="AN812" i="4"/>
  <c r="AI740" i="4"/>
  <c r="AJ100" i="4"/>
  <c r="AQ873" i="4"/>
  <c r="Y791" i="4"/>
  <c r="AK791" i="4" s="1"/>
  <c r="AG850" i="4"/>
  <c r="AK850" i="4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Z682" i="4"/>
  <c r="F593" i="4"/>
  <c r="J593" i="4" s="1"/>
  <c r="D821" i="4"/>
  <c r="H821" i="4" s="1"/>
  <c r="F757" i="4"/>
  <c r="J757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AM669" i="4"/>
  <c r="AS669" i="4" s="1"/>
  <c r="F648" i="4"/>
  <c r="J648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M585" i="4" s="1"/>
  <c r="AS585" i="4" s="1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Q66" i="4"/>
  <c r="AW66" i="4" s="1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L850" i="4" s="1"/>
  <c r="AR850" i="4" s="1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M66" i="4"/>
  <c r="AS66" i="4" s="1"/>
  <c r="AN31" i="4"/>
  <c r="AT31" i="4" s="1"/>
  <c r="AN140" i="4"/>
  <c r="AT140" i="4" s="1"/>
  <c r="AB170" i="4"/>
  <c r="AN170" i="4" s="1"/>
  <c r="AT170" i="4" s="1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M152" i="4"/>
  <c r="AS152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L94" i="4" s="1"/>
  <c r="AR94" i="4" s="1"/>
  <c r="AG108" i="4"/>
  <c r="AH94" i="4"/>
  <c r="AJ108" i="4"/>
  <c r="AQ69" i="4"/>
  <c r="AW69" i="4" s="1"/>
  <c r="AK94" i="4"/>
  <c r="AQ94" i="4" s="1"/>
  <c r="AW94" i="4" s="1"/>
  <c r="AK108" i="4"/>
  <c r="AB11" i="4"/>
  <c r="AC94" i="4"/>
  <c r="AB108" i="4"/>
  <c r="AI94" i="4"/>
  <c r="AI108" i="4"/>
  <c r="AO108" i="4" s="1"/>
  <c r="AU108" i="4" s="1"/>
  <c r="AD38" i="4"/>
  <c r="AJ94" i="4"/>
  <c r="AP94" i="4" s="1"/>
  <c r="AV94" i="4" s="1"/>
  <c r="AH108" i="4"/>
  <c r="AD108" i="4"/>
  <c r="AP108" i="4" s="1"/>
  <c r="AV108" i="4" s="1"/>
  <c r="Z108" i="4"/>
  <c r="AL108" i="4" s="1"/>
  <c r="AR108" i="4" s="1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M392" i="4" s="1"/>
  <c r="AS392" i="4" s="1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P776" i="4" s="1"/>
  <c r="AV776" i="4" s="1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398" i="4" s="1"/>
  <c r="AT398" i="4" s="1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O22" i="4" s="1"/>
  <c r="AU22" i="4" s="1"/>
  <c r="AD22" i="4"/>
  <c r="AQ106" i="4"/>
  <c r="AW106" i="4" s="1"/>
  <c r="AQ102" i="4"/>
  <c r="AW102" i="4" s="1"/>
  <c r="AP92" i="4"/>
  <c r="AV92" i="4" s="1"/>
  <c r="AN66" i="4"/>
  <c r="AT66" i="4" s="1"/>
  <c r="AH22" i="4"/>
  <c r="AN22" i="4" s="1"/>
  <c r="AT22" i="4" s="1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AE244" i="4"/>
  <c r="F132" i="4"/>
  <c r="J132" i="4" s="1"/>
  <c r="G132" i="4"/>
  <c r="AP20" i="4"/>
  <c r="AV20" i="4" s="1"/>
  <c r="AO20" i="4"/>
  <c r="AU20" i="4" s="1"/>
  <c r="AP8" i="4"/>
  <c r="AV8" i="4" s="1"/>
  <c r="AQ5" i="4"/>
  <c r="AW5" i="4" s="1"/>
  <c r="AM89" i="4"/>
  <c r="AS89" i="4" s="1"/>
  <c r="AL89" i="4"/>
  <c r="AR89" i="4" s="1"/>
  <c r="D89" i="4" s="1"/>
  <c r="H89" i="4" s="1"/>
  <c r="G562" i="4"/>
  <c r="F562" i="4"/>
  <c r="J562" i="4" s="1"/>
  <c r="AC919" i="4"/>
  <c r="AA919" i="4"/>
  <c r="AD919" i="4"/>
  <c r="AJ919" i="4"/>
  <c r="AB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N823" i="4" s="1"/>
  <c r="AT823" i="4" s="1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N152" i="4"/>
  <c r="AT152" i="4" s="1"/>
  <c r="AA59" i="4"/>
  <c r="AE136" i="4"/>
  <c r="AA180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E562" i="4"/>
  <c r="I562" i="4" s="1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Y420" i="4"/>
  <c r="AD420" i="4" s="1"/>
  <c r="AK451" i="4"/>
  <c r="AL395" i="4"/>
  <c r="AR395" i="4" s="1"/>
  <c r="AI639" i="4"/>
  <c r="AO639" i="4" s="1"/>
  <c r="AU639" i="4" s="1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O654" i="4" s="1"/>
  <c r="AU654" i="4" s="1"/>
  <c r="AJ654" i="4"/>
  <c r="AO695" i="4"/>
  <c r="AU695" i="4" s="1"/>
  <c r="AN596" i="4"/>
  <c r="AT596" i="4" s="1"/>
  <c r="AL152" i="4"/>
  <c r="AR152" i="4" s="1"/>
  <c r="G152" i="4" s="1"/>
  <c r="AP152" i="4"/>
  <c r="AV152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M148" i="4" s="1"/>
  <c r="AS148" i="4" s="1"/>
  <c r="AE174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66" i="4"/>
  <c r="AV66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I174" i="4"/>
  <c r="AO115" i="4"/>
  <c r="AU115" i="4" s="1"/>
  <c r="AG180" i="4"/>
  <c r="Z174" i="4"/>
  <c r="AB174" i="4"/>
  <c r="AN174" i="4" s="1"/>
  <c r="AT174" i="4" s="1"/>
  <c r="AJ174" i="4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E160" i="4" s="1"/>
  <c r="I160" i="4" s="1"/>
  <c r="AN120" i="4"/>
  <c r="AT120" i="4" s="1"/>
  <c r="AF113" i="4"/>
  <c r="AL113" i="4" s="1"/>
  <c r="AR113" i="4" s="1"/>
  <c r="F113" i="4" s="1"/>
  <c r="J113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917" i="4"/>
  <c r="X872" i="4"/>
  <c r="Y872" i="4"/>
  <c r="Y904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P38" i="4" s="1"/>
  <c r="AV38" i="4" s="1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AG94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Y876" i="4"/>
  <c r="X876" i="4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P310" i="4" s="1"/>
  <c r="AV310" i="4" s="1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F24" i="4" s="1"/>
  <c r="J24" i="4" s="1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L783" i="4" s="1"/>
  <c r="AR783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AB783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M59" i="4"/>
  <c r="AS59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V898" i="4"/>
  <c r="AI898" i="4"/>
  <c r="AS898" i="4"/>
  <c r="AW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160" i="4"/>
  <c r="J160" i="4" s="1"/>
  <c r="D160" i="4"/>
  <c r="H160" i="4" s="1"/>
  <c r="F741" i="4"/>
  <c r="J741" i="4" s="1"/>
  <c r="E741" i="4"/>
  <c r="I741" i="4" s="1"/>
  <c r="G741" i="4"/>
  <c r="D741" i="4"/>
  <c r="H741" i="4" s="1"/>
  <c r="F115" i="4"/>
  <c r="J115" i="4" s="1"/>
  <c r="G164" i="4"/>
  <c r="F164" i="4"/>
  <c r="J164" i="4" s="1"/>
  <c r="E164" i="4"/>
  <c r="I164" i="4" s="1"/>
  <c r="D164" i="4"/>
  <c r="H164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89" i="4"/>
  <c r="J89" i="4" s="1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F828" i="4"/>
  <c r="J828" i="4" s="1"/>
  <c r="E180" i="4"/>
  <c r="I180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E147" i="4"/>
  <c r="I147" i="4" s="1"/>
  <c r="AH12" i="4"/>
  <c r="AF12" i="4"/>
  <c r="AG12" i="4"/>
  <c r="AK12" i="4"/>
  <c r="AJ12" i="4"/>
  <c r="AI12" i="4"/>
  <c r="AM828" i="4"/>
  <c r="AS828" i="4" s="1"/>
  <c r="X3" i="4"/>
  <c r="Y3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E943" i="4"/>
  <c r="Z943" i="4"/>
  <c r="AT943" i="4"/>
  <c r="AB101" i="4"/>
  <c r="AA101" i="4"/>
  <c r="AM101" i="4" s="1"/>
  <c r="AS101" i="4" s="1"/>
  <c r="AD101" i="4"/>
  <c r="AO879" i="4"/>
  <c r="AQ879" i="4"/>
  <c r="AL879" i="4"/>
  <c r="AB955" i="4"/>
  <c r="AN955" i="4" s="1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D649" i="4"/>
  <c r="H649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N82" i="4" s="1"/>
  <c r="AT82" i="4" s="1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L174" i="4"/>
  <c r="AR174" i="4" s="1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I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AD44" i="4"/>
  <c r="Z756" i="4"/>
  <c r="AC756" i="4"/>
  <c r="AO756" i="4" s="1"/>
  <c r="AU756" i="4" s="1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N775" i="4"/>
  <c r="AT775" i="4" s="1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A937" i="4"/>
  <c r="AU937" i="4"/>
  <c r="AS937" i="4"/>
  <c r="AT937" i="4"/>
  <c r="AV937" i="4"/>
  <c r="AW937" i="4"/>
  <c r="AB937" i="4"/>
  <c r="AQ913" i="4"/>
  <c r="AP913" i="4"/>
  <c r="AM913" i="4"/>
  <c r="Y819" i="4"/>
  <c r="Y811" i="4"/>
  <c r="Z811" i="4" s="1"/>
  <c r="Y760" i="4"/>
  <c r="AB747" i="4"/>
  <c r="AA747" i="4"/>
  <c r="AD747" i="4"/>
  <c r="AE747" i="4"/>
  <c r="AQ747" i="4" s="1"/>
  <c r="AW747" i="4" s="1"/>
  <c r="AC747" i="4"/>
  <c r="AO747" i="4" s="1"/>
  <c r="AU747" i="4" s="1"/>
  <c r="Z747" i="4"/>
  <c r="Z731" i="4"/>
  <c r="AD731" i="4"/>
  <c r="Y723" i="4"/>
  <c r="AE723" i="4" s="1"/>
  <c r="AA717" i="4"/>
  <c r="Z717" i="4"/>
  <c r="AE717" i="4"/>
  <c r="AQ717" i="4" s="1"/>
  <c r="AW717" i="4" s="1"/>
  <c r="AD717" i="4"/>
  <c r="AC717" i="4"/>
  <c r="AC705" i="4"/>
  <c r="AD705" i="4"/>
  <c r="AE705" i="4"/>
  <c r="AB705" i="4"/>
  <c r="Z705" i="4"/>
  <c r="AL705" i="4" s="1"/>
  <c r="AR705" i="4" s="1"/>
  <c r="AA705" i="4"/>
  <c r="AM705" i="4" s="1"/>
  <c r="AS705" i="4" s="1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AN13" i="4" s="1"/>
  <c r="AT13" i="4" s="1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Q108" i="4"/>
  <c r="AW108" i="4" s="1"/>
  <c r="AN108" i="4"/>
  <c r="AT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M891" i="4" s="1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M682" i="4"/>
  <c r="AS682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O682" i="4"/>
  <c r="AU682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L532" i="4" s="1"/>
  <c r="AR532" i="4" s="1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G381" i="4"/>
  <c r="AQ236" i="4"/>
  <c r="AW236" i="4" s="1"/>
  <c r="AL298" i="4"/>
  <c r="AR298" i="4" s="1"/>
  <c r="G228" i="4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Q244" i="4"/>
  <c r="AW244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G160" i="4" l="1"/>
  <c r="D31" i="4"/>
  <c r="H31" i="4" s="1"/>
  <c r="AO24" i="4"/>
  <c r="AU24" i="4" s="1"/>
  <c r="E648" i="4"/>
  <c r="I648" i="4" s="1"/>
  <c r="D648" i="4"/>
  <c r="H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E5" i="4"/>
  <c r="I5" i="4" s="1"/>
  <c r="AP100" i="4"/>
  <c r="AV100" i="4" s="1"/>
  <c r="AM174" i="4"/>
  <c r="AS174" i="4" s="1"/>
  <c r="AQ191" i="4"/>
  <c r="AW191" i="4" s="1"/>
  <c r="AP783" i="4"/>
  <c r="AV783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174" i="4" s="1"/>
  <c r="AV174" i="4" s="1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N886" i="4" s="1"/>
  <c r="AD886" i="4"/>
  <c r="AP886" i="4" s="1"/>
  <c r="AU886" i="4"/>
  <c r="AW886" i="4"/>
  <c r="AV886" i="4"/>
  <c r="Z886" i="4"/>
  <c r="AL886" i="4" s="1"/>
  <c r="AE886" i="4"/>
  <c r="AQ886" i="4" s="1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O420" i="4" s="1"/>
  <c r="AU420" i="4" s="1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N59" i="4"/>
  <c r="AT59" i="4" s="1"/>
  <c r="AQ43" i="4"/>
  <c r="AW43" i="4" s="1"/>
  <c r="AL131" i="4"/>
  <c r="AR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AJ44" i="4"/>
  <c r="AP44" i="4" s="1"/>
  <c r="AV44" i="4" s="1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D170" i="4"/>
  <c r="H170" i="4" s="1"/>
  <c r="E170" i="4"/>
  <c r="I170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AO293" i="4" s="1"/>
  <c r="AU293" i="4" s="1"/>
  <c r="D387" i="4"/>
  <c r="H387" i="4" s="1"/>
  <c r="AD293" i="4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M791" i="4" s="1"/>
  <c r="AS791" i="4" s="1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N937" i="4" s="1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M965" i="4" s="1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N962" i="4" s="1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N299" i="4" s="1"/>
  <c r="AT299" i="4" s="1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P937" i="4" s="1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E152" i="4"/>
  <c r="I152" i="4" s="1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D24" i="4"/>
  <c r="H24" i="4" s="1"/>
  <c r="G102" i="4"/>
  <c r="AQ23" i="4"/>
  <c r="AW23" i="4" s="1"/>
  <c r="AQ50" i="4"/>
  <c r="AW50" i="4" s="1"/>
  <c r="G24" i="4"/>
  <c r="E36" i="4"/>
  <c r="I36" i="4" s="1"/>
  <c r="E20" i="4"/>
  <c r="I20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M770" i="4" s="1"/>
  <c r="AS770" i="4" s="1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E66" i="4"/>
  <c r="I66" i="4" s="1"/>
  <c r="F69" i="4"/>
  <c r="J69" i="4" s="1"/>
  <c r="F22" i="4"/>
  <c r="J22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D22" i="4"/>
  <c r="H22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D587" i="4"/>
  <c r="H587" i="4" s="1"/>
  <c r="G587" i="4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M898" i="4" s="1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D152" i="4"/>
  <c r="H152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AO438" i="4" s="1"/>
  <c r="AU438" i="4" s="1"/>
  <c r="Z438" i="4"/>
  <c r="AK293" i="4"/>
  <c r="AF293" i="4"/>
  <c r="AA293" i="4"/>
  <c r="AM293" i="4" s="1"/>
  <c r="AS293" i="4" s="1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AN974" i="4"/>
  <c r="AK943" i="4"/>
  <c r="AL751" i="4"/>
  <c r="AR751" i="4" s="1"/>
  <c r="AQ934" i="4"/>
  <c r="AA302" i="4"/>
  <c r="AM302" i="4" s="1"/>
  <c r="AS302" i="4" s="1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O174" i="4"/>
  <c r="AU174" i="4" s="1"/>
  <c r="D262" i="4"/>
  <c r="H262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L496" i="4" s="1"/>
  <c r="AR496" i="4" s="1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AL943" i="4"/>
  <c r="E726" i="4"/>
  <c r="I726" i="4" s="1"/>
  <c r="F656" i="4"/>
  <c r="J656" i="4" s="1"/>
  <c r="AL155" i="4"/>
  <c r="AR155" i="4" s="1"/>
  <c r="G155" i="4" s="1"/>
  <c r="G641" i="4"/>
  <c r="AI809" i="4"/>
  <c r="AO809" i="4" s="1"/>
  <c r="AU809" i="4" s="1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AP496" i="4" s="1"/>
  <c r="AV496" i="4" s="1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P293" i="4"/>
  <c r="AV29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M283" i="4" s="1"/>
  <c r="AS283" i="4" s="1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P269" i="4" s="1"/>
  <c r="AV269" i="4" s="1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N749" i="4" s="1"/>
  <c r="AT749" i="4" s="1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D643" i="4"/>
  <c r="H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O749" i="4" s="1"/>
  <c r="AU749" i="4" s="1"/>
  <c r="AE743" i="4"/>
  <c r="AN829" i="4"/>
  <c r="AT829" i="4" s="1"/>
  <c r="D10" i="4"/>
  <c r="H10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Q444" i="4" s="1"/>
  <c r="AW444" i="4" s="1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Q281" i="4" s="1"/>
  <c r="AW281" i="4" s="1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P619" i="4" s="1"/>
  <c r="AV619" i="4" s="1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E870" i="4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O768" i="4" s="1"/>
  <c r="AU768" i="4" s="1"/>
  <c r="AE768" i="4"/>
  <c r="AQ768" i="4" s="1"/>
  <c r="AW768" i="4" s="1"/>
  <c r="AF866" i="4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43" i="4"/>
  <c r="H43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F23" i="4"/>
  <c r="J23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G1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G85" i="4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G21" i="4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F82" i="4"/>
  <c r="J82" i="4" s="1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N173" i="4" s="1"/>
  <c r="AT173" i="4" s="1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E118" i="4"/>
  <c r="I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M111" i="4" s="1"/>
  <c r="AS111" i="4" s="1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L137" i="4" s="1"/>
  <c r="AR137" i="4" s="1"/>
  <c r="AE137" i="4"/>
  <c r="AD137" i="4"/>
  <c r="AD146" i="4"/>
  <c r="AE146" i="4"/>
  <c r="AB146" i="4"/>
  <c r="Z146" i="4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D632" i="3"/>
  <c r="D635" i="3"/>
  <c r="D992" i="3"/>
  <c r="D913" i="3"/>
  <c r="D599" i="10"/>
  <c r="D783" i="3"/>
  <c r="D651" i="10"/>
  <c r="D922" i="3"/>
  <c r="D858" i="3"/>
  <c r="D526" i="3"/>
  <c r="D937" i="3"/>
  <c r="D603" i="10"/>
  <c r="D924" i="3"/>
  <c r="D947" i="3"/>
  <c r="D829" i="3"/>
  <c r="D652" i="3"/>
  <c r="D501" i="3"/>
  <c r="D769" i="3"/>
  <c r="D773" i="10"/>
  <c r="D662" i="3"/>
  <c r="D679" i="3"/>
  <c r="D862" i="3"/>
  <c r="D488" i="3"/>
  <c r="D489" i="10"/>
  <c r="D713" i="10"/>
  <c r="D615" i="10"/>
  <c r="D665" i="3"/>
  <c r="D824" i="3"/>
  <c r="D464" i="10"/>
  <c r="D746" i="3"/>
  <c r="D942" i="3"/>
  <c r="D859" i="3"/>
  <c r="D339" i="10"/>
  <c r="D685" i="3"/>
  <c r="D475" i="3"/>
  <c r="D821" i="10"/>
  <c r="D714" i="3"/>
  <c r="D893" i="3"/>
  <c r="D854" i="3"/>
  <c r="D525" i="10"/>
  <c r="D952" i="3"/>
  <c r="D699" i="3"/>
  <c r="D491" i="10"/>
  <c r="D723" i="10"/>
  <c r="D843" i="3"/>
  <c r="D634" i="3"/>
  <c r="D490" i="10"/>
  <c r="D474" i="3"/>
  <c r="D478" i="3"/>
  <c r="D348" i="10"/>
  <c r="D589" i="10"/>
  <c r="D483" i="3"/>
  <c r="D882" i="10"/>
  <c r="D779" i="3"/>
  <c r="D346" i="10"/>
  <c r="D780" i="3"/>
  <c r="D310" i="10"/>
  <c r="D678" i="3"/>
  <c r="D598" i="3"/>
  <c r="D735" i="3"/>
  <c r="D582" i="3"/>
  <c r="D890" i="3"/>
  <c r="D481" i="10"/>
  <c r="D470" i="10"/>
  <c r="D508" i="10"/>
  <c r="D721" i="3"/>
  <c r="D701" i="10"/>
  <c r="D486" i="3"/>
  <c r="D700" i="3"/>
  <c r="D742" i="3"/>
  <c r="D526" i="10"/>
  <c r="D953" i="10"/>
  <c r="D482" i="3"/>
  <c r="D801" i="3"/>
  <c r="D973" i="10"/>
  <c r="D341" i="10"/>
  <c r="D864" i="10"/>
  <c r="D409" i="10"/>
  <c r="D390" i="10"/>
  <c r="D574" i="3"/>
  <c r="D877" i="3"/>
  <c r="D810" i="3"/>
  <c r="D790" i="10"/>
  <c r="D752" i="10"/>
  <c r="D457" i="10"/>
  <c r="D487" i="3"/>
  <c r="D680" i="10"/>
  <c r="D737" i="3"/>
  <c r="D427" i="10"/>
  <c r="D689" i="3"/>
  <c r="D657" i="10"/>
  <c r="D839" i="10"/>
  <c r="D694" i="3"/>
  <c r="D494" i="10"/>
  <c r="D903" i="3"/>
  <c r="D715" i="10"/>
  <c r="D983" i="10"/>
  <c r="D648" i="3"/>
  <c r="D866" i="3"/>
  <c r="D516" i="3"/>
  <c r="D483" i="10"/>
  <c r="D324" i="10"/>
  <c r="D876" i="3"/>
  <c r="D891" i="10"/>
  <c r="D911" i="3"/>
  <c r="D470" i="3"/>
  <c r="D669" i="3"/>
  <c r="D886" i="10"/>
  <c r="D602" i="10"/>
  <c r="D943" i="10"/>
  <c r="D546" i="10"/>
  <c r="D868" i="3"/>
  <c r="D654" i="3"/>
  <c r="D495" i="3"/>
  <c r="D513" i="10"/>
  <c r="D535" i="3"/>
  <c r="D662" i="10"/>
  <c r="D834" i="3"/>
  <c r="D556" i="10"/>
  <c r="D872" i="10"/>
  <c r="D702" i="3"/>
  <c r="D826" i="3"/>
  <c r="D951" i="3"/>
  <c r="D783" i="10"/>
  <c r="D735" i="10"/>
  <c r="D841" i="10"/>
  <c r="D681" i="10"/>
  <c r="D571" i="3"/>
  <c r="D518" i="3"/>
  <c r="D954" i="10"/>
  <c r="D655" i="10"/>
  <c r="D359" i="10"/>
  <c r="D717" i="3"/>
  <c r="D551" i="10"/>
  <c r="D921" i="10"/>
  <c r="D760" i="3"/>
  <c r="D471" i="3"/>
  <c r="D333" i="10"/>
  <c r="D508" i="3"/>
  <c r="D659" i="3"/>
  <c r="D875" i="3"/>
  <c r="D417" i="10"/>
  <c r="D649" i="3"/>
  <c r="D850" i="3"/>
  <c r="D747" i="10"/>
  <c r="D658" i="10"/>
  <c r="D550" i="3"/>
  <c r="D763" i="3"/>
  <c r="D594" i="3"/>
  <c r="D586" i="3"/>
  <c r="D719" i="3"/>
  <c r="D750" i="10"/>
  <c r="D718" i="3"/>
  <c r="D571" i="10"/>
  <c r="D634" i="10"/>
  <c r="D581" i="10"/>
  <c r="D905" i="3"/>
  <c r="D591" i="3"/>
  <c r="D567" i="3"/>
  <c r="D939" i="3"/>
  <c r="D943" i="3"/>
  <c r="D820" i="10"/>
  <c r="D834" i="10"/>
  <c r="D505" i="3"/>
  <c r="D561" i="10"/>
  <c r="D448" i="10"/>
  <c r="D624" i="10"/>
  <c r="D840" i="3"/>
  <c r="D464" i="3"/>
  <c r="D693" i="3"/>
  <c r="D534" i="10"/>
  <c r="D568" i="3"/>
  <c r="D931" i="10"/>
  <c r="D573" i="10"/>
  <c r="D685" i="10"/>
  <c r="D769" i="10"/>
  <c r="D646" i="10"/>
  <c r="D553" i="10"/>
  <c r="D675" i="10"/>
  <c r="D852" i="10"/>
  <c r="D511" i="3"/>
  <c r="D861" i="10"/>
  <c r="D865" i="3"/>
  <c r="D757" i="10"/>
  <c r="D598" i="10"/>
  <c r="D458" i="10"/>
  <c r="D563" i="3"/>
  <c r="D680" i="3"/>
  <c r="D746" i="10"/>
  <c r="D661" i="3"/>
  <c r="D937" i="10"/>
  <c r="D307" i="10"/>
  <c r="D532" i="3"/>
  <c r="D974" i="3"/>
  <c r="D660" i="3"/>
  <c r="D479" i="10"/>
  <c r="D695" i="10"/>
  <c r="D724" i="10"/>
  <c r="D677" i="10"/>
  <c r="D861" i="3"/>
  <c r="D793" i="3"/>
  <c r="D991" i="3"/>
  <c r="D878" i="3"/>
  <c r="D736" i="10"/>
  <c r="D734" i="10"/>
  <c r="D477" i="10"/>
  <c r="D480" i="3"/>
  <c r="D918" i="3"/>
  <c r="D900" i="10"/>
  <c r="D632" i="10"/>
  <c r="D966" i="10"/>
  <c r="D412" i="10"/>
  <c r="D785" i="3"/>
  <c r="D753" i="10"/>
  <c r="D494" i="3"/>
  <c r="D605" i="3"/>
  <c r="D422" i="10"/>
  <c r="D777" i="3"/>
  <c r="D802" i="10"/>
  <c r="D611" i="3"/>
  <c r="D724" i="3"/>
  <c r="D764" i="3"/>
  <c r="D951" i="10"/>
  <c r="D838" i="3"/>
  <c r="D720" i="3"/>
  <c r="D805" i="3"/>
  <c r="D766" i="3"/>
  <c r="D460" i="10"/>
  <c r="D757" i="3"/>
  <c r="D945" i="3"/>
  <c r="D473" i="10"/>
  <c r="D739" i="3"/>
  <c r="D473" i="3"/>
  <c r="D722" i="3"/>
  <c r="D942" i="10"/>
  <c r="D744" i="10"/>
  <c r="D828" i="3"/>
  <c r="D690" i="3"/>
  <c r="D917" i="3"/>
  <c r="D422" i="3"/>
  <c r="D705" i="3"/>
  <c r="D667" i="3"/>
  <c r="D487" i="10"/>
  <c r="D439" i="10"/>
  <c r="D825" i="3"/>
  <c r="D490" i="3"/>
  <c r="D405" i="10"/>
  <c r="D953" i="3"/>
  <c r="D945" i="10"/>
  <c r="D969" i="3"/>
  <c r="D560" i="10"/>
  <c r="D761" i="3"/>
  <c r="D557" i="10"/>
  <c r="D761" i="10"/>
  <c r="D497" i="3"/>
  <c r="D515" i="3"/>
  <c r="D775" i="3"/>
  <c r="D782" i="3"/>
  <c r="D999" i="10"/>
  <c r="D997" i="10"/>
  <c r="D320" i="10"/>
  <c r="D808" i="10"/>
  <c r="D874" i="3"/>
  <c r="D515" i="10"/>
  <c r="D434" i="10"/>
  <c r="D521" i="10"/>
  <c r="D517" i="3"/>
  <c r="D950" i="10"/>
  <c r="D784" i="10"/>
  <c r="D485" i="3"/>
  <c r="D618" i="10"/>
  <c r="D665" i="10"/>
  <c r="D539" i="10"/>
  <c r="D795" i="3"/>
  <c r="D488" i="10"/>
  <c r="D786" i="3"/>
  <c r="D510" i="3"/>
  <c r="D929" i="3"/>
  <c r="D981" i="10"/>
  <c r="D758" i="3"/>
  <c r="D666" i="3"/>
  <c r="D1001" i="10"/>
  <c r="D712" i="3"/>
  <c r="D683" i="3"/>
  <c r="D642" i="3"/>
  <c r="D816" i="3"/>
  <c r="D688" i="3"/>
  <c r="D647" i="3"/>
  <c r="D502" i="10"/>
  <c r="D558" i="3"/>
  <c r="D540" i="3"/>
  <c r="D496" i="10"/>
  <c r="D413" i="10"/>
  <c r="D720" i="10"/>
  <c r="D740" i="3"/>
  <c r="D445" i="10"/>
  <c r="D698" i="3"/>
  <c r="D941" i="10"/>
  <c r="D399" i="10"/>
  <c r="D493" i="3"/>
  <c r="D931" i="3"/>
  <c r="D960" i="3"/>
  <c r="D857" i="3"/>
  <c r="D668" i="10"/>
  <c r="D599" i="3"/>
  <c r="D518" i="10"/>
  <c r="D619" i="10"/>
  <c r="D581" i="3"/>
  <c r="D609" i="3"/>
  <c r="D997" i="3"/>
  <c r="D709" i="3"/>
  <c r="D595" i="10"/>
  <c r="D972" i="3"/>
  <c r="D623" i="10"/>
  <c r="D672" i="3"/>
  <c r="D836" i="3"/>
  <c r="D736" i="3"/>
  <c r="D298" i="10"/>
  <c r="D676" i="3"/>
  <c r="D614" i="3"/>
  <c r="D802" i="3"/>
  <c r="D884" i="3"/>
  <c r="D806" i="10"/>
  <c r="D572" i="10"/>
  <c r="D716" i="10"/>
  <c r="D607" i="3"/>
  <c r="D855" i="3"/>
  <c r="D883" i="3"/>
  <c r="D988" i="3"/>
  <c r="D719" i="10"/>
  <c r="D585" i="3"/>
  <c r="D932" i="3"/>
  <c r="D345" i="10"/>
  <c r="D839" i="3"/>
  <c r="D985" i="3"/>
  <c r="D329" i="10"/>
  <c r="D561" i="3"/>
  <c r="D379" i="10"/>
  <c r="D577" i="3"/>
  <c r="D530" i="3"/>
  <c r="D497" i="10"/>
  <c r="D562" i="10"/>
  <c r="D772" i="3"/>
  <c r="D510" i="10"/>
  <c r="D934" i="3"/>
  <c r="D676" i="10"/>
  <c r="D623" i="3"/>
  <c r="D903" i="10"/>
  <c r="D844" i="3"/>
  <c r="D566" i="3"/>
  <c r="D792" i="3"/>
  <c r="D576" i="3"/>
  <c r="D753" i="3"/>
  <c r="D912" i="3"/>
  <c r="D691" i="10"/>
  <c r="D958" i="10"/>
  <c r="D686" i="3"/>
  <c r="D664" i="3"/>
  <c r="D612" i="3"/>
  <c r="D845" i="3"/>
  <c r="D600" i="10"/>
  <c r="D868" i="10"/>
  <c r="D920" i="10"/>
  <c r="D894" i="10"/>
  <c r="D827" i="10"/>
  <c r="D881" i="10"/>
  <c r="D633" i="3"/>
  <c r="D887" i="3"/>
  <c r="D593" i="10"/>
  <c r="D835" i="10"/>
  <c r="D879" i="3"/>
  <c r="D610" i="3"/>
  <c r="D730" i="3"/>
  <c r="D683" i="10"/>
  <c r="D812" i="3"/>
  <c r="D327" i="10"/>
  <c r="D590" i="3"/>
  <c r="D970" i="10"/>
  <c r="D993" i="3"/>
  <c r="D467" i="10"/>
  <c r="D975" i="3"/>
  <c r="D484" i="3"/>
  <c r="D522" i="3"/>
  <c r="D564" i="3"/>
  <c r="D955" i="3"/>
  <c r="D962" i="10"/>
  <c r="D899" i="10"/>
  <c r="D711" i="3"/>
  <c r="D899" i="3"/>
  <c r="D549" i="3"/>
  <c r="D639" i="10"/>
  <c r="D546" i="3"/>
  <c r="D792" i="10"/>
  <c r="D321" i="10"/>
  <c r="D450" i="10"/>
  <c r="D343" i="10"/>
  <c r="D411" i="10"/>
  <c r="D459" i="10"/>
  <c r="D930" i="10"/>
  <c r="D975" i="10"/>
  <c r="D916" i="3"/>
  <c r="D687" i="10"/>
  <c r="D393" i="10"/>
  <c r="D784" i="3"/>
  <c r="D639" i="3"/>
  <c r="D472" i="10"/>
  <c r="D475" i="10"/>
  <c r="D776" i="10"/>
  <c r="D801" i="10"/>
  <c r="D658" i="3"/>
  <c r="D919" i="3"/>
  <c r="D509" i="10"/>
  <c r="D604" i="10"/>
  <c r="D741" i="10"/>
  <c r="D509" i="3"/>
  <c r="D865" i="10"/>
  <c r="D387" i="10"/>
  <c r="D973" i="3"/>
  <c r="D437" i="10"/>
  <c r="D613" i="3"/>
  <c r="D803" i="3"/>
  <c r="D998" i="10"/>
  <c r="D751" i="3"/>
  <c r="D388" i="10"/>
  <c r="D424" i="3"/>
  <c r="D297" i="10"/>
  <c r="D848" i="3"/>
  <c r="D741" i="3"/>
  <c r="D613" i="10"/>
  <c r="D737" i="10"/>
  <c r="D914" i="10"/>
  <c r="D914" i="3"/>
  <c r="D303" i="10"/>
  <c r="D748" i="3"/>
  <c r="D533" i="3"/>
  <c r="D421" i="3"/>
  <c r="D669" i="10"/>
  <c r="D860" i="3"/>
  <c r="D551" i="3"/>
  <c r="D684" i="3"/>
  <c r="D978" i="3"/>
  <c r="D637" i="3"/>
  <c r="D976" i="10"/>
  <c r="D465" i="10"/>
  <c r="D533" i="10"/>
  <c r="D425" i="10"/>
  <c r="D813" i="10"/>
  <c r="D987" i="10"/>
  <c r="D612" i="10"/>
  <c r="D560" i="3"/>
  <c r="D697" i="3"/>
  <c r="D492" i="3"/>
  <c r="D791" i="3"/>
  <c r="D323" i="10"/>
  <c r="D780" i="10"/>
  <c r="D923" i="3"/>
  <c r="D554" i="3"/>
  <c r="D907" i="3"/>
  <c r="D968" i="3"/>
  <c r="D896" i="3"/>
  <c r="D822" i="3"/>
  <c r="D414" i="10"/>
  <c r="D817" i="3"/>
  <c r="D980" i="10"/>
  <c r="D819" i="3"/>
  <c r="D902" i="10"/>
  <c r="D714" i="10"/>
  <c r="D777" i="10"/>
  <c r="D767" i="10"/>
  <c r="D976" i="3"/>
  <c r="D844" i="10"/>
  <c r="D469" i="3"/>
  <c r="D603" i="3"/>
  <c r="D373" i="10"/>
  <c r="D520" i="10"/>
  <c r="D268" i="10"/>
  <c r="D673" i="10"/>
  <c r="D476" i="3"/>
  <c r="D898" i="3"/>
  <c r="D807" i="10"/>
  <c r="D440" i="10"/>
  <c r="D606" i="10"/>
  <c r="D647" i="10"/>
  <c r="D949" i="10"/>
  <c r="D269" i="10"/>
  <c r="D848" i="10"/>
  <c r="D608" i="3"/>
  <c r="D308" i="10"/>
  <c r="D807" i="3"/>
  <c r="D731" i="3"/>
  <c r="D503" i="10"/>
  <c r="D717" i="10"/>
  <c r="D833" i="10"/>
  <c r="D974" i="10"/>
  <c r="D699" i="10"/>
  <c r="D843" i="10"/>
  <c r="D595" i="3"/>
  <c r="D1001" i="3"/>
  <c r="D585" i="10"/>
  <c r="D642" i="10"/>
  <c r="D745" i="10"/>
  <c r="D572" i="3"/>
  <c r="D855" i="10"/>
  <c r="D650" i="10"/>
  <c r="D495" i="10"/>
  <c r="D752" i="3"/>
  <c r="D426" i="10"/>
  <c r="D282" i="10"/>
  <c r="D728" i="3"/>
  <c r="D851" i="10"/>
  <c r="D845" i="10"/>
  <c r="D873" i="10"/>
  <c r="D514" i="3"/>
  <c r="D873" i="3"/>
  <c r="D723" i="3"/>
  <c r="D846" i="10"/>
  <c r="D624" i="3"/>
  <c r="D852" i="3"/>
  <c r="D837" i="3"/>
  <c r="D406" i="10"/>
  <c r="D606" i="3"/>
  <c r="D618" i="3"/>
  <c r="D311" i="10"/>
  <c r="D811" i="3"/>
  <c r="D468" i="3"/>
  <c r="D755" i="3"/>
  <c r="D701" i="3"/>
  <c r="D928" i="3"/>
  <c r="D505" i="10"/>
  <c r="D335" i="10"/>
  <c r="D541" i="3"/>
  <c r="D519" i="3"/>
  <c r="D889" i="3"/>
  <c r="D534" i="3"/>
  <c r="D530" i="10"/>
  <c r="D633" i="10"/>
  <c r="D842" i="3"/>
  <c r="D682" i="3"/>
  <c r="D477" i="3"/>
  <c r="D674" i="3"/>
  <c r="D625" i="3"/>
  <c r="D696" i="3"/>
  <c r="D352" i="10"/>
  <c r="D638" i="10"/>
  <c r="D659" i="10"/>
  <c r="D506" i="3"/>
  <c r="D629" i="3"/>
  <c r="D636" i="3"/>
  <c r="D356" i="10"/>
  <c r="D552" i="10"/>
  <c r="D754" i="10"/>
  <c r="D336" i="10"/>
  <c r="D787" i="3"/>
  <c r="D731" i="10"/>
  <c r="D732" i="3"/>
  <c r="D799" i="3"/>
  <c r="D376" i="10"/>
  <c r="D576" i="10"/>
  <c r="D767" i="3"/>
  <c r="D902" i="3"/>
  <c r="D645" i="3"/>
  <c r="D966" i="3"/>
  <c r="D983" i="3"/>
  <c r="D791" i="10"/>
  <c r="D524" i="10"/>
  <c r="D778" i="3"/>
  <c r="D794" i="10"/>
  <c r="D528" i="3"/>
  <c r="D968" i="10"/>
  <c r="D452" i="10"/>
  <c r="D910" i="3"/>
  <c r="D313" i="10"/>
  <c r="D747" i="3"/>
  <c r="D532" i="10"/>
  <c r="D666" i="10"/>
  <c r="D631" i="10"/>
  <c r="D442" i="10"/>
  <c r="D512" i="3"/>
  <c r="D1000" i="3"/>
  <c r="D631" i="3"/>
  <c r="D499" i="10"/>
  <c r="D946" i="3"/>
  <c r="D552" i="3"/>
  <c r="D858" i="10"/>
  <c r="D584" i="3"/>
  <c r="D565" i="3"/>
  <c r="D607" i="10"/>
  <c r="D690" i="10"/>
  <c r="D687" i="3"/>
  <c r="D707" i="3"/>
  <c r="D952" i="10"/>
  <c r="D716" i="3"/>
  <c r="D688" i="10"/>
  <c r="D866" i="10"/>
  <c r="D762" i="10"/>
  <c r="D278" i="10"/>
  <c r="D569" i="10"/>
  <c r="D306" i="10"/>
  <c r="D841" i="3"/>
  <c r="D420" i="10"/>
  <c r="D486" i="10"/>
  <c r="D401" i="10"/>
  <c r="D904" i="3"/>
  <c r="D915" i="10"/>
  <c r="D592" i="3"/>
  <c r="D567" i="10"/>
  <c r="D262" i="10"/>
  <c r="D727" i="10"/>
  <c r="D786" i="10"/>
  <c r="D749" i="3"/>
  <c r="D956" i="3"/>
  <c r="D374" i="10"/>
  <c r="D565" i="10"/>
  <c r="D657" i="3"/>
  <c r="D755" i="10"/>
  <c r="D271" i="10"/>
  <c r="D355" i="10"/>
  <c r="D382" i="10"/>
  <c r="D653" i="10"/>
  <c r="D354" i="10"/>
  <c r="D797" i="10"/>
  <c r="D620" i="10"/>
  <c r="D939" i="10"/>
  <c r="D830" i="3"/>
  <c r="D703" i="10"/>
  <c r="D909" i="3"/>
  <c r="D537" i="3"/>
  <c r="D263" i="10"/>
  <c r="D814" i="10"/>
  <c r="D369" i="10"/>
  <c r="D999" i="3"/>
  <c r="D328" i="10"/>
  <c r="D498" i="10"/>
  <c r="D730" i="10"/>
  <c r="D864" i="3"/>
  <c r="D504" i="10"/>
  <c r="D960" i="10"/>
  <c r="D768" i="3"/>
  <c r="D944" i="3"/>
  <c r="D967" i="3"/>
  <c r="D765" i="3"/>
  <c r="D558" i="10"/>
  <c r="D312" i="10"/>
  <c r="D990" i="3"/>
  <c r="D583" i="3"/>
  <c r="D981" i="3"/>
  <c r="D622" i="3"/>
  <c r="D965" i="3"/>
  <c r="D531" i="3"/>
  <c r="D1000" i="10"/>
  <c r="D906" i="10"/>
  <c r="D544" i="10"/>
  <c r="D961" i="3"/>
  <c r="D555" i="10"/>
  <c r="D492" i="10"/>
  <c r="D650" i="3"/>
  <c r="D808" i="3"/>
  <c r="D779" i="10"/>
  <c r="D570" i="3"/>
  <c r="D918" i="10"/>
  <c r="D871" i="3"/>
  <c r="D557" i="3"/>
  <c r="D877" i="10"/>
  <c r="D553" i="3"/>
  <c r="D732" i="10"/>
  <c r="D992" i="10"/>
  <c r="D789" i="3"/>
  <c r="D672" i="10"/>
  <c r="D601" i="3"/>
  <c r="D438" i="10"/>
  <c r="D380" i="10"/>
  <c r="D423" i="3"/>
  <c r="D959" i="3"/>
  <c r="D938" i="3"/>
  <c r="D851" i="3"/>
  <c r="D793" i="10"/>
  <c r="D542" i="3"/>
  <c r="D751" i="10"/>
  <c r="D856" i="3"/>
  <c r="D892" i="3"/>
  <c r="D781" i="3"/>
  <c r="D933" i="3"/>
  <c r="D897" i="3"/>
  <c r="D956" i="10"/>
  <c r="D941" i="3"/>
  <c r="D773" i="3"/>
  <c r="D547" i="10"/>
  <c r="D555" i="3"/>
  <c r="D957" i="3"/>
  <c r="D805" i="10"/>
  <c r="D869" i="3"/>
  <c r="D744" i="3"/>
  <c r="D881" i="3"/>
  <c r="D640" i="10"/>
  <c r="D529" i="3"/>
  <c r="D504" i="3"/>
  <c r="D536" i="3"/>
  <c r="D527" i="3"/>
  <c r="D915" i="3"/>
  <c r="D948" i="3"/>
  <c r="D371" i="10"/>
  <c r="D362" i="10"/>
  <c r="D419" i="10"/>
  <c r="D674" i="10"/>
  <c r="D996" i="3"/>
  <c r="D703" i="3"/>
  <c r="D569" i="3"/>
  <c r="D938" i="10"/>
  <c r="D304" i="10"/>
  <c r="D853" i="10"/>
  <c r="D542" i="10"/>
  <c r="D738" i="3"/>
  <c r="D467" i="3"/>
  <c r="D799" i="10"/>
  <c r="D627" i="10"/>
  <c r="D295" i="10"/>
  <c r="D933" i="10"/>
  <c r="D886" i="3"/>
  <c r="D514" i="10"/>
  <c r="D940" i="10"/>
  <c r="D590" i="10"/>
  <c r="D338" i="10"/>
  <c r="D921" i="3"/>
  <c r="D986" i="3"/>
  <c r="D990" i="10"/>
  <c r="D740" i="10"/>
  <c r="D874" i="10"/>
  <c r="D570" i="10"/>
  <c r="D441" i="10"/>
  <c r="D898" i="10"/>
  <c r="D935" i="3"/>
  <c r="D407" i="10"/>
  <c r="D994" i="10"/>
  <c r="D630" i="3"/>
  <c r="D702" i="10"/>
  <c r="D929" i="10"/>
  <c r="D541" i="10"/>
  <c r="D749" i="10"/>
  <c r="D934" i="10"/>
  <c r="D614" i="10"/>
  <c r="D363" i="10"/>
  <c r="D646" i="3"/>
  <c r="D887" i="10"/>
  <c r="D727" i="3"/>
  <c r="D279" i="10"/>
  <c r="D996" i="10"/>
  <c r="D924" i="10"/>
  <c r="D317" i="10"/>
  <c r="D404" i="10"/>
  <c r="D863" i="10"/>
  <c r="D418" i="10"/>
  <c r="D726" i="10"/>
  <c r="D626" i="3"/>
  <c r="D547" i="3"/>
  <c r="D544" i="3"/>
  <c r="D846" i="3"/>
  <c r="D353" i="10"/>
  <c r="D995" i="10"/>
  <c r="D587" i="10"/>
  <c r="D781" i="10"/>
  <c r="D765" i="10"/>
  <c r="D768" i="10"/>
  <c r="D823" i="10"/>
  <c r="D760" i="10"/>
  <c r="D984" i="3"/>
  <c r="D989" i="3"/>
  <c r="D829" i="10"/>
  <c r="D935" i="10"/>
  <c r="D882" i="3"/>
  <c r="D671" i="3"/>
  <c r="D835" i="3"/>
  <c r="D498" i="3"/>
  <c r="D745" i="3"/>
  <c r="D334" i="10"/>
  <c r="D813" i="3"/>
  <c r="D927" i="10"/>
  <c r="D759" i="3"/>
  <c r="D849" i="3"/>
  <c r="D525" i="3"/>
  <c r="D950" i="3"/>
  <c r="D758" i="10"/>
  <c r="D601" i="10"/>
  <c r="D480" i="10"/>
  <c r="D936" i="10"/>
  <c r="D469" i="10"/>
  <c r="D940" i="3"/>
  <c r="D971" i="3"/>
  <c r="D817" i="10"/>
  <c r="D610" i="10"/>
  <c r="D588" i="3"/>
  <c r="D628" i="10"/>
  <c r="D971" i="10"/>
  <c r="D463" i="10"/>
  <c r="D538" i="3"/>
  <c r="D392" i="10"/>
  <c r="D472" i="3"/>
  <c r="D319" i="10"/>
  <c r="D276" i="10"/>
  <c r="D332" i="10"/>
  <c r="D906" i="3"/>
  <c r="D528" i="10"/>
  <c r="D648" i="10"/>
  <c r="D910" i="10"/>
  <c r="D847" i="3"/>
  <c r="D579" i="3"/>
  <c r="D770" i="10"/>
  <c r="D267" i="10"/>
  <c r="D847" i="10"/>
  <c r="D287" i="10"/>
  <c r="D503" i="3"/>
  <c r="D512" i="10"/>
  <c r="D309" i="10"/>
  <c r="D331" i="10"/>
  <c r="D446" i="10"/>
  <c r="D738" i="10"/>
  <c r="D923" i="10"/>
  <c r="D739" i="10"/>
  <c r="D804" i="3"/>
  <c r="D991" i="10"/>
  <c r="D592" i="10"/>
  <c r="D584" i="10"/>
  <c r="D936" i="3"/>
  <c r="D707" i="10"/>
  <c r="D403" i="10"/>
  <c r="D822" i="10"/>
  <c r="D566" i="10"/>
  <c r="D729" i="10"/>
  <c r="D432" i="10"/>
  <c r="D616" i="10"/>
  <c r="D800" i="3"/>
  <c r="D977" i="3"/>
  <c r="D589" i="3"/>
  <c r="D453" i="10"/>
  <c r="D948" i="10"/>
  <c r="D340" i="10"/>
  <c r="D748" i="10"/>
  <c r="D862" i="10"/>
  <c r="D545" i="10"/>
  <c r="D818" i="3"/>
  <c r="D367" i="10"/>
  <c r="D729" i="3"/>
  <c r="D527" i="10"/>
  <c r="D410" i="10"/>
  <c r="D636" i="10"/>
  <c r="D524" i="3"/>
  <c r="D998" i="3"/>
  <c r="D984" i="10"/>
  <c r="D543" i="3"/>
  <c r="D863" i="3"/>
  <c r="D548" i="10"/>
  <c r="D449" i="10"/>
  <c r="D857" i="10"/>
  <c r="D725" i="3"/>
  <c r="D725" i="10"/>
  <c r="D292" i="10"/>
  <c r="D925" i="3"/>
  <c r="D378" i="10"/>
  <c r="D972" i="10"/>
  <c r="D986" i="10"/>
  <c r="D771" i="3"/>
  <c r="D869" i="10"/>
  <c r="D641" i="3"/>
  <c r="D421" i="10"/>
  <c r="D710" i="3"/>
  <c r="D893" i="10"/>
  <c r="D775" i="10"/>
  <c r="D880" i="10"/>
  <c r="D499" i="3"/>
  <c r="D798" i="3"/>
  <c r="D812" i="10"/>
  <c r="D342" i="10"/>
  <c r="D876" i="10"/>
  <c r="D605" i="10"/>
  <c r="D789" i="10"/>
  <c r="D912" i="10"/>
  <c r="D838" i="10"/>
  <c r="D678" i="10"/>
  <c r="D507" i="10"/>
  <c r="D402" i="10"/>
  <c r="D832" i="3"/>
  <c r="D274" i="10"/>
  <c r="D251" i="3"/>
  <c r="D249" i="3"/>
  <c r="D466" i="10"/>
  <c r="D564" i="10"/>
  <c r="D573" i="3"/>
  <c r="D424" i="10"/>
  <c r="D245" i="10"/>
  <c r="D266" i="10"/>
  <c r="D428" i="10"/>
  <c r="D283" i="10"/>
  <c r="D756" i="10"/>
  <c r="D476" i="10"/>
  <c r="D247" i="10"/>
  <c r="D398" i="10"/>
  <c r="D314" i="10"/>
  <c r="D285" i="10"/>
  <c r="D919" i="10"/>
  <c r="D246" i="10"/>
  <c r="D250" i="10"/>
  <c r="D246" i="3"/>
  <c r="D312" i="3"/>
  <c r="D302" i="3"/>
  <c r="D292" i="3"/>
  <c r="D372" i="3"/>
  <c r="D303" i="3"/>
  <c r="D301" i="3"/>
  <c r="D415" i="3"/>
  <c r="D348" i="3"/>
  <c r="D325" i="3"/>
  <c r="D430" i="3"/>
  <c r="D368" i="3"/>
  <c r="D351" i="3"/>
  <c r="D342" i="3"/>
  <c r="D250" i="3"/>
  <c r="D304" i="3"/>
  <c r="D263" i="3"/>
  <c r="D271" i="3"/>
  <c r="D296" i="3"/>
  <c r="D321" i="3"/>
  <c r="D287" i="3"/>
  <c r="D314" i="3"/>
  <c r="D420" i="3"/>
  <c r="D377" i="3"/>
  <c r="D318" i="3"/>
  <c r="D463" i="3"/>
  <c r="D286" i="3"/>
  <c r="D289" i="3"/>
  <c r="D248" i="3"/>
  <c r="D388" i="3"/>
  <c r="D411" i="3"/>
  <c r="D324" i="3"/>
  <c r="D405" i="3"/>
  <c r="D340" i="3"/>
  <c r="D371" i="3"/>
  <c r="D425" i="3"/>
  <c r="D316" i="3"/>
  <c r="D273" i="3"/>
  <c r="D460" i="3"/>
  <c r="D459" i="3"/>
  <c r="D392" i="3"/>
  <c r="D434" i="3"/>
  <c r="D439" i="3"/>
  <c r="D299" i="3"/>
  <c r="D331" i="3"/>
  <c r="D295" i="3"/>
  <c r="D458" i="3"/>
  <c r="D356" i="3"/>
  <c r="D452" i="3"/>
  <c r="D352" i="3"/>
  <c r="D336" i="3"/>
  <c r="D264" i="3"/>
  <c r="D238" i="3"/>
  <c r="D240" i="3"/>
  <c r="D242" i="3"/>
  <c r="D234" i="10"/>
  <c r="D242" i="10"/>
  <c r="D235" i="10"/>
  <c r="D513" i="3"/>
  <c r="D468" i="10"/>
  <c r="D556" i="3"/>
  <c r="D713" i="3"/>
  <c r="D500" i="3"/>
  <c r="D644" i="3"/>
  <c r="D675" i="3"/>
  <c r="D562" i="3"/>
  <c r="D580" i="3"/>
  <c r="D734" i="3"/>
  <c r="D638" i="3"/>
  <c r="D790" i="3"/>
  <c r="D391" i="10"/>
  <c r="D365" i="10"/>
  <c r="D704" i="10"/>
  <c r="D691" i="3"/>
  <c r="D384" i="10"/>
  <c r="D708" i="10"/>
  <c r="D594" i="10"/>
  <c r="D523" i="10"/>
  <c r="D709" i="10"/>
  <c r="D742" i="10"/>
  <c r="D884" i="10"/>
  <c r="D722" i="10"/>
  <c r="D640" i="3"/>
  <c r="D482" i="10"/>
  <c r="D925" i="10"/>
  <c r="D833" i="3"/>
  <c r="D617" i="3"/>
  <c r="D774" i="10"/>
  <c r="D916" i="10"/>
  <c r="D655" i="3"/>
  <c r="D995" i="3"/>
  <c r="D485" i="10"/>
  <c r="D600" i="3"/>
  <c r="D684" i="10"/>
  <c r="D465" i="3"/>
  <c r="D668" i="3"/>
  <c r="D963" i="10"/>
  <c r="D824" i="10"/>
  <c r="D540" i="10"/>
  <c r="D930" i="3"/>
  <c r="D444" i="10"/>
  <c r="D656" i="10"/>
  <c r="D856" i="10"/>
  <c r="D797" i="3"/>
  <c r="D764" i="10"/>
  <c r="D980" i="3"/>
  <c r="D586" i="10"/>
  <c r="D901" i="10"/>
  <c r="D872" i="3"/>
  <c r="D293" i="10"/>
  <c r="D994" i="3"/>
  <c r="D501" i="10"/>
  <c r="D351" i="10"/>
  <c r="D913" i="10"/>
  <c r="D615" i="3"/>
  <c r="D535" i="10"/>
  <c r="D721" i="10"/>
  <c r="D804" i="10"/>
  <c r="D800" i="10"/>
  <c r="D831" i="10"/>
  <c r="D962" i="3"/>
  <c r="D456" i="10"/>
  <c r="D686" i="10"/>
  <c r="D696" i="10"/>
  <c r="D520" i="3"/>
  <c r="D754" i="3"/>
  <c r="D270" i="10"/>
  <c r="D679" i="10"/>
  <c r="D539" i="3"/>
  <c r="D330" i="10"/>
  <c r="D619" i="3"/>
  <c r="D305" i="10"/>
  <c r="D718" i="10"/>
  <c r="D423" i="10"/>
  <c r="D895" i="10"/>
  <c r="D559" i="3"/>
  <c r="D908" i="3"/>
  <c r="D471" i="10"/>
  <c r="D349" i="10"/>
  <c r="D389" i="10"/>
  <c r="D596" i="3"/>
  <c r="D961" i="10"/>
  <c r="D277" i="10"/>
  <c r="D447" i="10"/>
  <c r="D272" i="10"/>
  <c r="D901" i="3"/>
  <c r="D604" i="3"/>
  <c r="D932" i="10"/>
  <c r="D360" i="10"/>
  <c r="D875" i="10"/>
  <c r="D830" i="10"/>
  <c r="D265" i="10"/>
  <c r="D969" i="10"/>
  <c r="D275" i="10"/>
  <c r="D386" i="10"/>
  <c r="D630" i="10"/>
  <c r="D381" i="10"/>
  <c r="D879" i="10"/>
  <c r="D993" i="10"/>
  <c r="D888" i="10"/>
  <c r="D825" i="10"/>
  <c r="D795" i="10"/>
  <c r="D481" i="3"/>
  <c r="D583" i="10"/>
  <c r="D300" i="10"/>
  <c r="D785" i="10"/>
  <c r="D867" i="10"/>
  <c r="D602" i="3"/>
  <c r="D654" i="10"/>
  <c r="D519" i="10"/>
  <c r="D454" i="10"/>
  <c r="D455" i="10"/>
  <c r="D920" i="3"/>
  <c r="D368" i="10"/>
  <c r="D625" i="10"/>
  <c r="D251" i="10"/>
  <c r="D260" i="3"/>
  <c r="D254" i="3"/>
  <c r="D892" i="10"/>
  <c r="D415" i="10"/>
  <c r="D502" i="3"/>
  <c r="D766" i="10"/>
  <c r="D256" i="10"/>
  <c r="D778" i="10"/>
  <c r="D908" i="10"/>
  <c r="D922" i="10"/>
  <c r="D645" i="10"/>
  <c r="D260" i="10"/>
  <c r="D243" i="3"/>
  <c r="D649" i="10"/>
  <c r="D853" i="3"/>
  <c r="D964" i="3"/>
  <c r="D478" i="10"/>
  <c r="D257" i="10"/>
  <c r="D253" i="10"/>
  <c r="D258" i="3"/>
  <c r="D374" i="3"/>
  <c r="D290" i="3"/>
  <c r="D433" i="3"/>
  <c r="D363" i="3"/>
  <c r="D344" i="3"/>
  <c r="D327" i="3"/>
  <c r="D461" i="3"/>
  <c r="D373" i="3"/>
  <c r="D447" i="3"/>
  <c r="D440" i="3"/>
  <c r="D391" i="3"/>
  <c r="D270" i="3"/>
  <c r="D367" i="3"/>
  <c r="D353" i="3"/>
  <c r="D350" i="3"/>
  <c r="D360" i="3"/>
  <c r="D330" i="3"/>
  <c r="D400" i="3"/>
  <c r="D328" i="3"/>
  <c r="D291" i="3"/>
  <c r="D311" i="3"/>
  <c r="D401" i="3"/>
  <c r="D298" i="3"/>
  <c r="D323" i="3"/>
  <c r="D280" i="3"/>
  <c r="D308" i="3"/>
  <c r="D269" i="3"/>
  <c r="D361" i="3"/>
  <c r="D412" i="3"/>
  <c r="D288" i="3"/>
  <c r="D281" i="3"/>
  <c r="D427" i="3"/>
  <c r="D414" i="3"/>
  <c r="D275" i="3"/>
  <c r="D319" i="3"/>
  <c r="D306" i="3"/>
  <c r="D305" i="3"/>
  <c r="D283" i="3"/>
  <c r="D450" i="3"/>
  <c r="D413" i="3"/>
  <c r="D309" i="3"/>
  <c r="D407" i="3"/>
  <c r="D387" i="3"/>
  <c r="D278" i="3"/>
  <c r="D449" i="3"/>
  <c r="D457" i="3"/>
  <c r="D266" i="3"/>
  <c r="D403" i="3"/>
  <c r="D261" i="3"/>
  <c r="D438" i="3"/>
  <c r="D379" i="3"/>
  <c r="D241" i="3"/>
  <c r="D237" i="3"/>
  <c r="D236" i="3"/>
  <c r="D233" i="10"/>
  <c r="D241" i="10"/>
  <c r="D762" i="3"/>
  <c r="D796" i="3"/>
  <c r="D814" i="3"/>
  <c r="D794" i="3"/>
  <c r="D671" i="10"/>
  <c r="D493" i="10"/>
  <c r="D917" i="10"/>
  <c r="D831" i="3"/>
  <c r="D489" i="3"/>
  <c r="D978" i="10"/>
  <c r="D889" i="10"/>
  <c r="D443" i="10"/>
  <c r="D537" i="10"/>
  <c r="D743" i="10"/>
  <c r="D820" i="3"/>
  <c r="D750" i="3"/>
  <c r="D883" i="10"/>
  <c r="D682" i="10"/>
  <c r="D706" i="3"/>
  <c r="D627" i="3"/>
  <c r="D461" i="10"/>
  <c r="D878" i="10"/>
  <c r="D989" i="10"/>
  <c r="D538" i="10"/>
  <c r="D372" i="10"/>
  <c r="D977" i="10"/>
  <c r="D842" i="10"/>
  <c r="D286" i="10"/>
  <c r="D796" i="10"/>
  <c r="D609" i="10"/>
  <c r="D660" i="10"/>
  <c r="D350" i="10"/>
  <c r="D809" i="10"/>
  <c r="D694" i="10"/>
  <c r="D575" i="3"/>
  <c r="D955" i="10"/>
  <c r="D635" i="10"/>
  <c r="D394" i="10"/>
  <c r="D578" i="10"/>
  <c r="D704" i="3"/>
  <c r="D529" i="10"/>
  <c r="D578" i="3"/>
  <c r="D383" i="10"/>
  <c r="D870" i="10"/>
  <c r="D949" i="3"/>
  <c r="D911" i="10"/>
  <c r="D772" i="10"/>
  <c r="D661" i="10"/>
  <c r="D896" i="10"/>
  <c r="D819" i="10"/>
  <c r="D823" i="3"/>
  <c r="D832" i="10"/>
  <c r="D291" i="10"/>
  <c r="D859" i="10"/>
  <c r="D377" i="10"/>
  <c r="D840" i="10"/>
  <c r="D549" i="10"/>
  <c r="D466" i="3"/>
  <c r="D370" i="10"/>
  <c r="D568" i="10"/>
  <c r="D880" i="3"/>
  <c r="D281" i="10"/>
  <c r="D982" i="10"/>
  <c r="D289" i="10"/>
  <c r="D358" i="10"/>
  <c r="D907" i="10"/>
  <c r="D507" i="3"/>
  <c r="D836" i="10"/>
  <c r="D616" i="3"/>
  <c r="D536" i="10"/>
  <c r="D261" i="10"/>
  <c r="D522" i="10"/>
  <c r="D867" i="3"/>
  <c r="D301" i="10"/>
  <c r="D885" i="10"/>
  <c r="D985" i="10"/>
  <c r="D337" i="10"/>
  <c r="D788" i="10"/>
  <c r="D958" i="3"/>
  <c r="D531" i="10"/>
  <c r="D322" i="10"/>
  <c r="D870" i="3"/>
  <c r="D854" i="10"/>
  <c r="D928" i="10"/>
  <c r="D574" i="10"/>
  <c r="D344" i="10"/>
  <c r="D677" i="3"/>
  <c r="D302" i="10"/>
  <c r="D543" i="10"/>
  <c r="D575" i="10"/>
  <c r="D296" i="10"/>
  <c r="D815" i="3"/>
  <c r="D827" i="3"/>
  <c r="D733" i="10"/>
  <c r="D979" i="10"/>
  <c r="D815" i="10"/>
  <c r="D511" i="10"/>
  <c r="D798" i="10"/>
  <c r="D771" i="10"/>
  <c r="D946" i="10"/>
  <c r="D700" i="10"/>
  <c r="D315" i="10"/>
  <c r="D947" i="10"/>
  <c r="D763" i="10"/>
  <c r="D681" i="3"/>
  <c r="D776" i="3"/>
  <c r="D641" i="10"/>
  <c r="D617" i="10"/>
  <c r="D280" i="10"/>
  <c r="D670" i="10"/>
  <c r="D326" i="10"/>
  <c r="D697" i="10"/>
  <c r="D451" i="10"/>
  <c r="D926" i="3"/>
  <c r="D597" i="10"/>
  <c r="D743" i="3"/>
  <c r="D891" i="3"/>
  <c r="D247" i="3"/>
  <c r="D255" i="3"/>
  <c r="D810" i="10"/>
  <c r="D621" i="10"/>
  <c r="D591" i="10"/>
  <c r="D888" i="3"/>
  <c r="D698" i="10"/>
  <c r="D254" i="10"/>
  <c r="D264" i="10"/>
  <c r="D484" i="10"/>
  <c r="D644" i="10"/>
  <c r="D474" i="10"/>
  <c r="D244" i="10"/>
  <c r="D663" i="10"/>
  <c r="D927" i="3"/>
  <c r="D284" i="10"/>
  <c r="D608" i="10"/>
  <c r="D288" i="10"/>
  <c r="D255" i="10"/>
  <c r="D259" i="10"/>
  <c r="D253" i="3"/>
  <c r="D362" i="3"/>
  <c r="D284" i="3"/>
  <c r="D282" i="3"/>
  <c r="D294" i="3"/>
  <c r="D339" i="3"/>
  <c r="D300" i="3"/>
  <c r="D369" i="3"/>
  <c r="D397" i="3"/>
  <c r="D429" i="3"/>
  <c r="D462" i="3"/>
  <c r="D364" i="3"/>
  <c r="D277" i="3"/>
  <c r="D272" i="3"/>
  <c r="D446" i="3"/>
  <c r="D394" i="3"/>
  <c r="D445" i="3"/>
  <c r="D378" i="3"/>
  <c r="D349" i="3"/>
  <c r="D383" i="3"/>
  <c r="D265" i="3"/>
  <c r="D322" i="3"/>
  <c r="D357" i="3"/>
  <c r="D386" i="3"/>
  <c r="D329" i="3"/>
  <c r="D410" i="3"/>
  <c r="D384" i="3"/>
  <c r="D252" i="3"/>
  <c r="D419" i="3"/>
  <c r="D365" i="3"/>
  <c r="D297" i="3"/>
  <c r="D409" i="3"/>
  <c r="D444" i="3"/>
  <c r="D406" i="3"/>
  <c r="D431" i="3"/>
  <c r="D399" i="3"/>
  <c r="D354" i="3"/>
  <c r="D370" i="3"/>
  <c r="D276" i="3"/>
  <c r="D345" i="3"/>
  <c r="D285" i="3"/>
  <c r="D435" i="3"/>
  <c r="D389" i="3"/>
  <c r="D376" i="3"/>
  <c r="D334" i="3"/>
  <c r="D380" i="3"/>
  <c r="D428" i="3"/>
  <c r="D436" i="3"/>
  <c r="D358" i="3"/>
  <c r="D396" i="3"/>
  <c r="D268" i="3"/>
  <c r="D317" i="3"/>
  <c r="D233" i="3"/>
  <c r="D236" i="10"/>
  <c r="D240" i="10"/>
  <c r="D238" i="10"/>
  <c r="D587" i="3"/>
  <c r="D479" i="3"/>
  <c r="D774" i="3"/>
  <c r="D695" i="3"/>
  <c r="D548" i="3"/>
  <c r="D670" i="3"/>
  <c r="D954" i="3"/>
  <c r="D708" i="3"/>
  <c r="D782" i="10"/>
  <c r="D944" i="10"/>
  <c r="D806" i="3"/>
  <c r="D894" i="3"/>
  <c r="D987" i="3"/>
  <c r="D897" i="10"/>
  <c r="D582" i="10"/>
  <c r="D733" i="3"/>
  <c r="D715" i="3"/>
  <c r="D837" i="10"/>
  <c r="D579" i="10"/>
  <c r="D979" i="3"/>
  <c r="D294" i="10"/>
  <c r="D909" i="10"/>
  <c r="D885" i="3"/>
  <c r="D580" i="10"/>
  <c r="D416" i="10"/>
  <c r="D523" i="3"/>
  <c r="D385" i="10"/>
  <c r="D821" i="3"/>
  <c r="D653" i="3"/>
  <c r="D563" i="10"/>
  <c r="D462" i="10"/>
  <c r="D692" i="10"/>
  <c r="D611" i="10"/>
  <c r="D860" i="10"/>
  <c r="D770" i="3"/>
  <c r="D364" i="10"/>
  <c r="D706" i="10"/>
  <c r="D366" i="10"/>
  <c r="D290" i="10"/>
  <c r="D959" i="10"/>
  <c r="D982" i="3"/>
  <c r="D628" i="3"/>
  <c r="D965" i="10"/>
  <c r="D491" i="3"/>
  <c r="D550" i="10"/>
  <c r="D850" i="10"/>
  <c r="D516" i="10"/>
  <c r="D726" i="3"/>
  <c r="D545" i="3"/>
  <c r="D559" i="10"/>
  <c r="D429" i="10"/>
  <c r="D597" i="3"/>
  <c r="D964" i="10"/>
  <c r="D554" i="10"/>
  <c r="D663" i="3"/>
  <c r="D357" i="10"/>
  <c r="D890" i="10"/>
  <c r="D430" i="10"/>
  <c r="D431" i="10"/>
  <c r="D325" i="10"/>
  <c r="D396" i="10"/>
  <c r="D787" i="10"/>
  <c r="D710" i="10"/>
  <c r="D712" i="10"/>
  <c r="D900" i="3"/>
  <c r="D397" i="10"/>
  <c r="D756" i="3"/>
  <c r="D596" i="10"/>
  <c r="D667" i="10"/>
  <c r="D637" i="10"/>
  <c r="D967" i="10"/>
  <c r="D517" i="10"/>
  <c r="D871" i="10"/>
  <c r="D811" i="10"/>
  <c r="D651" i="3"/>
  <c r="D689" i="10"/>
  <c r="D273" i="10"/>
  <c r="D970" i="3"/>
  <c r="D316" i="10"/>
  <c r="D963" i="3"/>
  <c r="D828" i="10"/>
  <c r="D988" i="10"/>
  <c r="D622" i="10"/>
  <c r="D826" i="10"/>
  <c r="D361" i="10"/>
  <c r="D904" i="10"/>
  <c r="D620" i="3"/>
  <c r="D705" i="10"/>
  <c r="D593" i="3"/>
  <c r="D692" i="3"/>
  <c r="D816" i="10"/>
  <c r="D895" i="3"/>
  <c r="D849" i="10"/>
  <c r="D588" i="10"/>
  <c r="D347" i="10"/>
  <c r="D506" i="10"/>
  <c r="D433" i="10"/>
  <c r="D788" i="3"/>
  <c r="D408" i="10"/>
  <c r="D318" i="10"/>
  <c r="D673" i="3"/>
  <c r="D629" i="10"/>
  <c r="D957" i="10"/>
  <c r="D375" i="10"/>
  <c r="D496" i="3"/>
  <c r="D759" i="10"/>
  <c r="D435" i="10"/>
  <c r="D395" i="10"/>
  <c r="D436" i="10"/>
  <c r="D809" i="3"/>
  <c r="D664" i="10"/>
  <c r="D693" i="10"/>
  <c r="D656" i="3"/>
  <c r="D818" i="10"/>
  <c r="D299" i="10"/>
  <c r="D926" i="10"/>
  <c r="D803" i="10"/>
  <c r="D259" i="3"/>
  <c r="D257" i="3"/>
  <c r="D643" i="10"/>
  <c r="D652" i="10"/>
  <c r="D711" i="10"/>
  <c r="D643" i="3"/>
  <c r="D258" i="10"/>
  <c r="D249" i="10"/>
  <c r="D621" i="3"/>
  <c r="D521" i="3"/>
  <c r="D728" i="10"/>
  <c r="D905" i="10"/>
  <c r="D252" i="10"/>
  <c r="D395" i="3"/>
  <c r="D262" i="3"/>
  <c r="D315" i="3"/>
  <c r="D343" i="3"/>
  <c r="D441" i="3"/>
  <c r="D313" i="3"/>
  <c r="D333" i="3"/>
  <c r="D279" i="3"/>
  <c r="D437" i="3"/>
  <c r="D341" i="3"/>
  <c r="D408" i="3"/>
  <c r="D355" i="3"/>
  <c r="D267" i="3"/>
  <c r="D239" i="3"/>
  <c r="D577" i="10"/>
  <c r="D400" i="10"/>
  <c r="D256" i="3"/>
  <c r="D310" i="3"/>
  <c r="D375" i="3"/>
  <c r="D443" i="3"/>
  <c r="D404" i="3"/>
  <c r="D390" i="3"/>
  <c r="D347" i="3"/>
  <c r="D244" i="3"/>
  <c r="D451" i="3"/>
  <c r="D337" i="3"/>
  <c r="D456" i="3"/>
  <c r="D448" i="3"/>
  <c r="D307" i="3"/>
  <c r="D232" i="3"/>
  <c r="D239" i="10"/>
  <c r="D243" i="10"/>
  <c r="D500" i="10"/>
  <c r="D432" i="3"/>
  <c r="D393" i="3"/>
  <c r="D426" i="3"/>
  <c r="D382" i="3"/>
  <c r="D320" i="3"/>
  <c r="D416" i="3"/>
  <c r="D417" i="3"/>
  <c r="D335" i="3"/>
  <c r="D418" i="3"/>
  <c r="D402" i="3"/>
  <c r="D293" i="3"/>
  <c r="D454" i="3"/>
  <c r="D398" i="3"/>
  <c r="D235" i="3"/>
  <c r="D237" i="10"/>
  <c r="D626" i="10"/>
  <c r="D248" i="10"/>
  <c r="D453" i="3"/>
  <c r="D346" i="3"/>
  <c r="D455" i="3"/>
  <c r="D245" i="3"/>
  <c r="D381" i="3"/>
  <c r="D366" i="3"/>
  <c r="D359" i="3"/>
  <c r="D385" i="3"/>
  <c r="D442" i="3"/>
  <c r="D332" i="3"/>
  <c r="D338" i="3"/>
  <c r="D326" i="3"/>
  <c r="D274" i="3"/>
  <c r="D234" i="3"/>
  <c r="D232" i="10"/>
  <c r="D179" i="10"/>
  <c r="D102" i="10"/>
  <c r="D171" i="10"/>
  <c r="D105" i="10"/>
  <c r="D163" i="10"/>
  <c r="D150" i="10"/>
  <c r="D187" i="10"/>
  <c r="D106" i="10"/>
  <c r="D109" i="10"/>
  <c r="D144" i="10"/>
  <c r="D193" i="10"/>
  <c r="D72" i="10"/>
  <c r="D3" i="10"/>
  <c r="D87" i="10"/>
  <c r="D191" i="10"/>
  <c r="D112" i="10"/>
  <c r="D176" i="10"/>
  <c r="D194" i="10"/>
  <c r="D93" i="10"/>
  <c r="D68" i="10"/>
  <c r="D142" i="10"/>
  <c r="D95" i="10"/>
  <c r="D149" i="10"/>
  <c r="D69" i="10"/>
  <c r="D132" i="10"/>
  <c r="D121" i="10"/>
  <c r="D161" i="10"/>
  <c r="D184" i="10"/>
  <c r="D156" i="10"/>
  <c r="D59" i="10"/>
  <c r="D162" i="10"/>
  <c r="D128" i="10"/>
  <c r="D181" i="10"/>
  <c r="D169" i="10"/>
  <c r="D64" i="10"/>
  <c r="D188" i="10"/>
  <c r="D89" i="10"/>
  <c r="D166" i="10"/>
  <c r="D88" i="10"/>
  <c r="D130" i="10"/>
  <c r="D159" i="10"/>
  <c r="D178" i="10"/>
  <c r="D189" i="10"/>
  <c r="D97" i="10"/>
  <c r="D98" i="10"/>
  <c r="D94" i="10"/>
  <c r="D185" i="10"/>
  <c r="D111" i="10"/>
  <c r="D173" i="10"/>
  <c r="D124" i="10"/>
  <c r="D78" i="10"/>
  <c r="D73" i="10"/>
  <c r="D195" i="10"/>
  <c r="D141" i="10"/>
  <c r="D122" i="10"/>
  <c r="D154" i="10"/>
  <c r="D180" i="10"/>
  <c r="D146" i="10"/>
  <c r="D57" i="10"/>
  <c r="D118" i="10"/>
  <c r="D183" i="10"/>
  <c r="D100" i="10"/>
  <c r="D110" i="10"/>
  <c r="D90" i="10"/>
  <c r="D60" i="10"/>
  <c r="D138" i="10"/>
  <c r="D84" i="10"/>
  <c r="D70" i="10"/>
  <c r="D115" i="10"/>
  <c r="D147" i="10"/>
  <c r="D167" i="10"/>
  <c r="D152" i="10"/>
  <c r="D77" i="10"/>
  <c r="D65" i="10"/>
  <c r="D140" i="10"/>
  <c r="D76" i="10"/>
  <c r="D164" i="10"/>
  <c r="D137" i="10"/>
  <c r="D177" i="10"/>
  <c r="D135" i="10"/>
  <c r="D127" i="10"/>
  <c r="D116" i="10"/>
  <c r="D74" i="10"/>
  <c r="D117" i="10"/>
  <c r="D101" i="10"/>
  <c r="D114" i="10"/>
  <c r="D186" i="10"/>
  <c r="D113" i="10"/>
  <c r="D151" i="10"/>
  <c r="D192" i="10"/>
  <c r="D155" i="10"/>
  <c r="D103" i="10"/>
  <c r="D172" i="10"/>
  <c r="D58" i="10"/>
  <c r="D145" i="10"/>
  <c r="D66" i="10"/>
  <c r="D119" i="10"/>
  <c r="D79" i="10"/>
  <c r="D63" i="10"/>
  <c r="D170" i="10"/>
  <c r="D61" i="10"/>
  <c r="D120" i="10"/>
  <c r="D80" i="10"/>
  <c r="D182" i="10"/>
  <c r="D148" i="10"/>
  <c r="D91" i="10"/>
  <c r="D75" i="10"/>
  <c r="D125" i="10"/>
  <c r="D157" i="10"/>
  <c r="D136" i="10"/>
  <c r="D99" i="10"/>
  <c r="D139" i="10"/>
  <c r="D133" i="10"/>
  <c r="D175" i="10"/>
  <c r="D67" i="10"/>
  <c r="D126" i="10"/>
  <c r="D123" i="10"/>
  <c r="D81" i="10"/>
  <c r="D143" i="10"/>
  <c r="D134" i="10"/>
  <c r="D82" i="10"/>
  <c r="D174" i="10"/>
  <c r="D131" i="10"/>
  <c r="D83" i="10"/>
  <c r="D62" i="10"/>
  <c r="D190" i="10"/>
  <c r="D108" i="10"/>
  <c r="D129" i="10"/>
  <c r="D107" i="10"/>
  <c r="D153" i="10"/>
  <c r="D92" i="10"/>
  <c r="D160" i="10"/>
  <c r="D165" i="10"/>
  <c r="D2" i="10"/>
  <c r="D71" i="10"/>
  <c r="D96" i="10"/>
  <c r="D56" i="10"/>
  <c r="D86" i="10"/>
  <c r="D85" i="10"/>
  <c r="D158" i="10"/>
  <c r="D104" i="10"/>
  <c r="D168" i="10"/>
  <c r="D165" i="3"/>
  <c r="D75" i="3"/>
  <c r="D132" i="3"/>
  <c r="D100" i="3"/>
  <c r="D107" i="3"/>
  <c r="D97" i="3"/>
  <c r="D141" i="3"/>
  <c r="D173" i="3"/>
  <c r="D167" i="3"/>
  <c r="D135" i="3"/>
  <c r="D85" i="3"/>
  <c r="D82" i="3"/>
  <c r="D67" i="3"/>
  <c r="D131" i="3"/>
  <c r="D84" i="3"/>
  <c r="D123" i="3"/>
  <c r="D58" i="3"/>
  <c r="D184" i="3"/>
  <c r="D182" i="3"/>
  <c r="D109" i="3"/>
  <c r="D151" i="3"/>
  <c r="D140" i="3"/>
  <c r="D115" i="3"/>
  <c r="D187" i="3"/>
  <c r="D150" i="3"/>
  <c r="D56" i="3"/>
  <c r="D194" i="3"/>
  <c r="D73" i="3"/>
  <c r="D72" i="3"/>
  <c r="D163" i="3"/>
  <c r="D172" i="3"/>
  <c r="D127" i="3"/>
  <c r="D124" i="3"/>
  <c r="D136" i="3"/>
  <c r="D104" i="3"/>
  <c r="D61" i="3"/>
  <c r="D174" i="3"/>
  <c r="D81" i="3"/>
  <c r="D179" i="3"/>
  <c r="D111" i="3"/>
  <c r="D148" i="3"/>
  <c r="D171" i="3"/>
  <c r="D112" i="3"/>
  <c r="D88" i="3"/>
  <c r="D60" i="3"/>
  <c r="D162" i="3"/>
  <c r="D159" i="3"/>
  <c r="D93" i="3"/>
  <c r="D137" i="3"/>
  <c r="D118" i="3"/>
  <c r="D152" i="3"/>
  <c r="D110" i="3"/>
  <c r="D74" i="3"/>
  <c r="D185" i="3"/>
  <c r="D98" i="3"/>
  <c r="D157" i="3"/>
  <c r="D164" i="3"/>
  <c r="D105" i="3"/>
  <c r="D169" i="3"/>
  <c r="D189" i="3"/>
  <c r="D134" i="3"/>
  <c r="D144" i="3"/>
  <c r="D117" i="3"/>
  <c r="D96" i="3"/>
  <c r="D86" i="3"/>
  <c r="D102" i="3"/>
  <c r="D108" i="3"/>
  <c r="D2" i="3"/>
  <c r="D68" i="3"/>
  <c r="D178" i="3"/>
  <c r="D133" i="3"/>
  <c r="D158" i="3"/>
  <c r="D87" i="3"/>
  <c r="D114" i="3"/>
  <c r="D83" i="3"/>
  <c r="D78" i="3"/>
  <c r="D90" i="3"/>
  <c r="D129" i="3"/>
  <c r="D62" i="3"/>
  <c r="D128" i="3"/>
  <c r="D66" i="3"/>
  <c r="D156" i="3"/>
  <c r="D146" i="3"/>
  <c r="D145" i="3"/>
  <c r="D94" i="3"/>
  <c r="D119" i="3"/>
  <c r="D79" i="3"/>
  <c r="D190" i="3"/>
  <c r="D160" i="3"/>
  <c r="D122" i="3"/>
  <c r="D71" i="3"/>
  <c r="D70" i="3"/>
  <c r="D166" i="3"/>
  <c r="D161" i="3"/>
  <c r="D181" i="3"/>
  <c r="D126" i="3"/>
  <c r="D188" i="3"/>
  <c r="D113" i="3"/>
  <c r="D168" i="3"/>
  <c r="D192" i="3"/>
  <c r="D99" i="3"/>
  <c r="D154" i="3"/>
  <c r="D89" i="3"/>
  <c r="D121" i="3"/>
  <c r="D176" i="3"/>
  <c r="D191" i="3"/>
  <c r="D143" i="3"/>
  <c r="D147" i="3"/>
  <c r="D3" i="3"/>
  <c r="D101" i="3"/>
  <c r="D116" i="3"/>
  <c r="D175" i="3"/>
  <c r="D69" i="3"/>
  <c r="D120" i="3"/>
  <c r="D57" i="3"/>
  <c r="D76" i="3"/>
  <c r="D103" i="3"/>
  <c r="D77" i="3"/>
  <c r="D92" i="3"/>
  <c r="D91" i="3"/>
  <c r="D193" i="3"/>
  <c r="D138" i="3"/>
  <c r="D170" i="3"/>
  <c r="D195" i="3"/>
  <c r="D180" i="3"/>
  <c r="D142" i="3"/>
  <c r="D80" i="3"/>
  <c r="D149" i="3"/>
  <c r="D177" i="3"/>
  <c r="D65" i="3"/>
  <c r="D139" i="3"/>
  <c r="D95" i="3"/>
  <c r="D183" i="3"/>
  <c r="D153" i="3"/>
  <c r="D64" i="3"/>
  <c r="D125" i="3"/>
  <c r="D155" i="3"/>
  <c r="D63" i="3"/>
  <c r="D106" i="3"/>
  <c r="D130" i="3"/>
  <c r="D186" i="3"/>
  <c r="D59" i="3"/>
  <c r="D18" i="10"/>
  <c r="D19" i="10"/>
  <c r="D39" i="10"/>
  <c r="D20" i="10"/>
  <c r="D55" i="10"/>
  <c r="D8" i="10"/>
  <c r="D32" i="10"/>
  <c r="D42" i="10"/>
  <c r="D27" i="10"/>
  <c r="D9" i="10"/>
  <c r="D10" i="10"/>
  <c r="D26" i="10"/>
  <c r="D41" i="10"/>
  <c r="D46" i="10"/>
  <c r="D28" i="10"/>
  <c r="D37" i="10"/>
  <c r="D7" i="10"/>
  <c r="D12" i="10"/>
  <c r="D43" i="10"/>
  <c r="D44" i="10"/>
  <c r="D25" i="10"/>
  <c r="D33" i="10"/>
  <c r="D40" i="10"/>
  <c r="D6" i="10"/>
  <c r="D11" i="10"/>
  <c r="D5" i="10"/>
  <c r="D34" i="10"/>
  <c r="D48" i="10"/>
  <c r="D47" i="10"/>
  <c r="D45" i="10"/>
  <c r="D13" i="10"/>
  <c r="D14" i="10"/>
  <c r="D54" i="10"/>
  <c r="D52" i="10"/>
  <c r="D15" i="10"/>
  <c r="D4" i="10"/>
  <c r="D29" i="10"/>
  <c r="D30" i="10"/>
  <c r="D21" i="10"/>
  <c r="D31" i="10"/>
  <c r="D49" i="10"/>
  <c r="D53" i="10"/>
  <c r="D23" i="10"/>
  <c r="D51" i="10"/>
  <c r="D24" i="10"/>
  <c r="D35" i="10"/>
  <c r="D22" i="10"/>
  <c r="D50" i="10"/>
  <c r="D17" i="10"/>
  <c r="D38" i="10"/>
  <c r="D36" i="10"/>
  <c r="D16" i="10"/>
  <c r="D26" i="3"/>
  <c r="D54" i="3"/>
  <c r="D40" i="3"/>
  <c r="D6" i="3"/>
  <c r="D30" i="3"/>
  <c r="D32" i="3"/>
  <c r="D37" i="3"/>
  <c r="D33" i="3"/>
  <c r="D52" i="3"/>
  <c r="D38" i="3"/>
  <c r="D23" i="3"/>
  <c r="D10" i="3"/>
  <c r="D18" i="3"/>
  <c r="D46" i="3"/>
  <c r="D16" i="3"/>
  <c r="D50" i="3"/>
  <c r="D51" i="3"/>
  <c r="D15" i="3"/>
  <c r="D29" i="3"/>
  <c r="D41" i="3"/>
  <c r="D22" i="3"/>
  <c r="D4" i="3"/>
  <c r="D20" i="3"/>
  <c r="D53" i="3"/>
  <c r="D34" i="3"/>
  <c r="D48" i="3"/>
  <c r="D13" i="3"/>
  <c r="D35" i="3"/>
  <c r="D45" i="3"/>
  <c r="D42" i="3"/>
  <c r="D31" i="3"/>
  <c r="D8" i="3"/>
  <c r="D9" i="3"/>
  <c r="D25" i="3"/>
  <c r="D11" i="3"/>
  <c r="D24" i="3"/>
  <c r="D19" i="3"/>
  <c r="D47" i="3"/>
  <c r="D17" i="3"/>
  <c r="D49" i="3"/>
  <c r="D5" i="3"/>
  <c r="D14" i="3"/>
  <c r="D7" i="3"/>
  <c r="D36" i="3"/>
  <c r="D39" i="3"/>
  <c r="D28" i="3"/>
  <c r="D43" i="3"/>
  <c r="D12" i="3"/>
  <c r="D44" i="3"/>
  <c r="D27" i="3"/>
  <c r="D55" i="3"/>
  <c r="D21" i="3"/>
  <c r="D217" i="10"/>
  <c r="D228" i="10"/>
  <c r="D211" i="10"/>
  <c r="D204" i="10"/>
  <c r="D203" i="10"/>
  <c r="D210" i="10"/>
  <c r="D198" i="10"/>
  <c r="D230" i="10"/>
  <c r="D221" i="10"/>
  <c r="D231" i="10"/>
  <c r="D229" i="10"/>
  <c r="D223" i="10"/>
  <c r="D224" i="10"/>
  <c r="D206" i="10"/>
  <c r="D219" i="10"/>
  <c r="D202" i="10"/>
  <c r="D197" i="10"/>
  <c r="D220" i="10"/>
  <c r="D226" i="10"/>
  <c r="D201" i="10"/>
  <c r="D208" i="10"/>
  <c r="D209" i="10"/>
  <c r="D214" i="10"/>
  <c r="D225" i="10"/>
  <c r="D227" i="10"/>
  <c r="D215" i="10"/>
  <c r="D218" i="10"/>
  <c r="D207" i="10"/>
  <c r="D205" i="10"/>
  <c r="D199" i="10"/>
  <c r="D212" i="10"/>
  <c r="D213" i="10"/>
  <c r="D222" i="10"/>
  <c r="D196" i="10"/>
  <c r="D200" i="10"/>
  <c r="D216" i="10"/>
  <c r="D217" i="3"/>
  <c r="D213" i="3"/>
  <c r="D218" i="3"/>
  <c r="D231" i="3"/>
  <c r="D212" i="3"/>
  <c r="D221" i="3"/>
  <c r="D206" i="3"/>
  <c r="D197" i="3"/>
  <c r="D224" i="3"/>
  <c r="D202" i="3"/>
  <c r="D199" i="3"/>
  <c r="D216" i="3"/>
  <c r="D228" i="3"/>
  <c r="D230" i="3"/>
  <c r="D223" i="3"/>
  <c r="D222" i="3"/>
  <c r="D204" i="3"/>
  <c r="D219" i="3"/>
  <c r="D208" i="3"/>
  <c r="D207" i="3"/>
  <c r="D210" i="3"/>
  <c r="D211" i="3"/>
  <c r="D229" i="3"/>
  <c r="D220" i="3"/>
  <c r="D203" i="3"/>
  <c r="D196" i="3"/>
  <c r="D198" i="3"/>
  <c r="D201" i="3"/>
  <c r="D227" i="3"/>
  <c r="D226" i="3"/>
  <c r="D214" i="3"/>
  <c r="D225" i="3"/>
  <c r="D209" i="3"/>
  <c r="D200" i="3"/>
  <c r="D215" i="3"/>
  <c r="D205" i="3"/>
  <c r="F156" i="4" l="1"/>
  <c r="J156" i="4" s="1"/>
  <c r="AN172" i="4"/>
  <c r="AT172" i="4" s="1"/>
  <c r="F105" i="4"/>
  <c r="J105" i="4" s="1"/>
  <c r="F44" i="4"/>
  <c r="J44" i="4" s="1"/>
  <c r="G44" i="4"/>
  <c r="AL149" i="4"/>
  <c r="AR149" i="4" s="1"/>
  <c r="H199" i="3"/>
  <c r="K199" i="3"/>
  <c r="J199" i="3"/>
  <c r="F199" i="3"/>
  <c r="I199" i="3"/>
  <c r="I205" i="3"/>
  <c r="H205" i="3"/>
  <c r="F205" i="3"/>
  <c r="J205" i="3"/>
  <c r="K205" i="3"/>
  <c r="H201" i="3"/>
  <c r="F201" i="3"/>
  <c r="I201" i="3"/>
  <c r="J201" i="3"/>
  <c r="K201" i="3"/>
  <c r="I210" i="3"/>
  <c r="H210" i="3"/>
  <c r="J210" i="3"/>
  <c r="K210" i="3"/>
  <c r="F210" i="3"/>
  <c r="I41" i="3"/>
  <c r="F41" i="3"/>
  <c r="K41" i="3"/>
  <c r="H41" i="3"/>
  <c r="J41" i="3"/>
  <c r="F43" i="3"/>
  <c r="H43" i="3"/>
  <c r="J43" i="3"/>
  <c r="I43" i="3"/>
  <c r="K43" i="3"/>
  <c r="K61" i="3"/>
  <c r="F61" i="3"/>
  <c r="J61" i="3"/>
  <c r="I61" i="3"/>
  <c r="H61" i="3"/>
  <c r="I18" i="3"/>
  <c r="H18" i="3"/>
  <c r="J18" i="3"/>
  <c r="K18" i="3"/>
  <c r="F18" i="3"/>
  <c r="K8" i="3"/>
  <c r="J8" i="3"/>
  <c r="I8" i="3"/>
  <c r="F8" i="3"/>
  <c r="H8" i="3"/>
  <c r="H28" i="3"/>
  <c r="F28" i="3"/>
  <c r="J28" i="3"/>
  <c r="I28" i="3"/>
  <c r="K28" i="3"/>
  <c r="H59" i="3"/>
  <c r="F59" i="3"/>
  <c r="I59" i="3"/>
  <c r="K59" i="3"/>
  <c r="J59" i="3"/>
  <c r="I10" i="3"/>
  <c r="K10" i="3"/>
  <c r="H10" i="3"/>
  <c r="J10" i="3"/>
  <c r="F10" i="3"/>
  <c r="I21" i="3"/>
  <c r="K21" i="3"/>
  <c r="H21" i="3"/>
  <c r="F21" i="3"/>
  <c r="J21" i="3"/>
  <c r="K39" i="3"/>
  <c r="J39" i="3"/>
  <c r="F39" i="3"/>
  <c r="I39" i="3"/>
  <c r="H39" i="3"/>
  <c r="F46" i="3"/>
  <c r="K46" i="3"/>
  <c r="J46" i="3"/>
  <c r="H46" i="3"/>
  <c r="I46" i="3"/>
  <c r="J23" i="3"/>
  <c r="H23" i="3"/>
  <c r="I23" i="3"/>
  <c r="K23" i="3"/>
  <c r="F23" i="3"/>
  <c r="F29" i="3"/>
  <c r="I29" i="3"/>
  <c r="J29" i="3"/>
  <c r="H29" i="3"/>
  <c r="K29" i="3"/>
  <c r="J36" i="3"/>
  <c r="I36" i="3"/>
  <c r="F36" i="3"/>
  <c r="H36" i="3"/>
  <c r="K36" i="3"/>
  <c r="I45" i="3"/>
  <c r="K45" i="3"/>
  <c r="J45" i="3"/>
  <c r="F45" i="3"/>
  <c r="H45" i="3"/>
  <c r="I176" i="3"/>
  <c r="K176" i="3"/>
  <c r="H176" i="3"/>
  <c r="J176" i="3"/>
  <c r="F176" i="3"/>
  <c r="K178" i="3"/>
  <c r="F178" i="3"/>
  <c r="J178" i="3"/>
  <c r="I178" i="3"/>
  <c r="H178" i="3"/>
  <c r="J104" i="3"/>
  <c r="F104" i="3"/>
  <c r="K104" i="3"/>
  <c r="H104" i="3"/>
  <c r="I104" i="3"/>
  <c r="K186" i="3"/>
  <c r="I186" i="3"/>
  <c r="J186" i="3"/>
  <c r="H186" i="3"/>
  <c r="F186" i="3"/>
  <c r="H121" i="3"/>
  <c r="J121" i="3"/>
  <c r="K121" i="3"/>
  <c r="F121" i="3"/>
  <c r="I121" i="3"/>
  <c r="I68" i="3"/>
  <c r="H68" i="3"/>
  <c r="J68" i="3"/>
  <c r="K68" i="3"/>
  <c r="F68" i="3"/>
  <c r="K136" i="3"/>
  <c r="I136" i="3"/>
  <c r="J136" i="3"/>
  <c r="F136" i="3"/>
  <c r="H136" i="3"/>
  <c r="H130" i="3"/>
  <c r="K130" i="3"/>
  <c r="F130" i="3"/>
  <c r="J130" i="3"/>
  <c r="I130" i="3"/>
  <c r="F89" i="3"/>
  <c r="I89" i="3"/>
  <c r="K89" i="3"/>
  <c r="H89" i="3"/>
  <c r="J89" i="3"/>
  <c r="J2" i="3"/>
  <c r="H2" i="3"/>
  <c r="F2" i="3"/>
  <c r="I2" i="3"/>
  <c r="K2" i="3"/>
  <c r="I124" i="3"/>
  <c r="K124" i="3"/>
  <c r="J124" i="3"/>
  <c r="F124" i="3"/>
  <c r="H124" i="3"/>
  <c r="J106" i="3"/>
  <c r="K106" i="3"/>
  <c r="H106" i="3"/>
  <c r="I106" i="3"/>
  <c r="F106" i="3"/>
  <c r="J154" i="3"/>
  <c r="H154" i="3"/>
  <c r="K154" i="3"/>
  <c r="I154" i="3"/>
  <c r="F154" i="3"/>
  <c r="H108" i="3"/>
  <c r="J108" i="3"/>
  <c r="F108" i="3"/>
  <c r="I108" i="3"/>
  <c r="K108" i="3"/>
  <c r="F127" i="3"/>
  <c r="H127" i="3"/>
  <c r="K127" i="3"/>
  <c r="J127" i="3"/>
  <c r="I127" i="3"/>
  <c r="K63" i="3"/>
  <c r="H63" i="3"/>
  <c r="F63" i="3"/>
  <c r="J63" i="3"/>
  <c r="I63" i="3"/>
  <c r="J99" i="3"/>
  <c r="H99" i="3"/>
  <c r="K99" i="3"/>
  <c r="I99" i="3"/>
  <c r="F99" i="3"/>
  <c r="I102" i="3"/>
  <c r="K102" i="3"/>
  <c r="J102" i="3"/>
  <c r="H102" i="3"/>
  <c r="F102" i="3"/>
  <c r="K172" i="3"/>
  <c r="I172" i="3"/>
  <c r="F172" i="3"/>
  <c r="J172" i="3"/>
  <c r="H172" i="3"/>
  <c r="H155" i="3"/>
  <c r="J155" i="3"/>
  <c r="F155" i="3"/>
  <c r="K155" i="3"/>
  <c r="I155" i="3"/>
  <c r="J192" i="3"/>
  <c r="H192" i="3"/>
  <c r="F192" i="3"/>
  <c r="K192" i="3"/>
  <c r="I192" i="3"/>
  <c r="F86" i="3"/>
  <c r="J86" i="3"/>
  <c r="H86" i="3"/>
  <c r="I86" i="3"/>
  <c r="K86" i="3"/>
  <c r="F163" i="3"/>
  <c r="K163" i="3"/>
  <c r="H163" i="3"/>
  <c r="J163" i="3"/>
  <c r="I163" i="3"/>
  <c r="J125" i="3"/>
  <c r="H125" i="3"/>
  <c r="F125" i="3"/>
  <c r="I125" i="3"/>
  <c r="K125" i="3"/>
  <c r="I168" i="3"/>
  <c r="F168" i="3"/>
  <c r="H168" i="3"/>
  <c r="J168" i="3"/>
  <c r="K168" i="3"/>
  <c r="K96" i="3"/>
  <c r="H96" i="3"/>
  <c r="I96" i="3"/>
  <c r="J96" i="3"/>
  <c r="F96" i="3"/>
  <c r="K72" i="3"/>
  <c r="F72" i="3"/>
  <c r="J72" i="3"/>
  <c r="I72" i="3"/>
  <c r="H72" i="3"/>
  <c r="K64" i="3"/>
  <c r="H64" i="3"/>
  <c r="J64" i="3"/>
  <c r="I64" i="3"/>
  <c r="F64" i="3"/>
  <c r="J113" i="3"/>
  <c r="I113" i="3"/>
  <c r="K113" i="3"/>
  <c r="H113" i="3"/>
  <c r="F113" i="3"/>
  <c r="I117" i="3"/>
  <c r="F117" i="3"/>
  <c r="H117" i="3"/>
  <c r="K117" i="3"/>
  <c r="J117" i="3"/>
  <c r="I73" i="3"/>
  <c r="K73" i="3"/>
  <c r="F73" i="3"/>
  <c r="J73" i="3"/>
  <c r="H73" i="3"/>
  <c r="F153" i="3"/>
  <c r="K153" i="3"/>
  <c r="I153" i="3"/>
  <c r="J153" i="3"/>
  <c r="H153" i="3"/>
  <c r="K188" i="3"/>
  <c r="H188" i="3"/>
  <c r="F188" i="3"/>
  <c r="I188" i="3"/>
  <c r="J188" i="3"/>
  <c r="F215" i="3"/>
  <c r="K215" i="3"/>
  <c r="I215" i="3"/>
  <c r="J215" i="3"/>
  <c r="H215" i="3"/>
  <c r="H234" i="3"/>
  <c r="J234" i="3"/>
  <c r="F234" i="3"/>
  <c r="K234" i="3"/>
  <c r="I234" i="3"/>
  <c r="K274" i="3"/>
  <c r="H274" i="3"/>
  <c r="F274" i="3"/>
  <c r="J274" i="3"/>
  <c r="I274" i="3"/>
  <c r="H326" i="3"/>
  <c r="F326" i="3"/>
  <c r="J326" i="3"/>
  <c r="I326" i="3"/>
  <c r="K326" i="3"/>
  <c r="J338" i="3"/>
  <c r="F338" i="3"/>
  <c r="H338" i="3"/>
  <c r="K338" i="3"/>
  <c r="I338" i="3"/>
  <c r="K332" i="3"/>
  <c r="H332" i="3"/>
  <c r="F332" i="3"/>
  <c r="J332" i="3"/>
  <c r="I332" i="3"/>
  <c r="H442" i="3"/>
  <c r="F442" i="3"/>
  <c r="K442" i="3"/>
  <c r="J442" i="3"/>
  <c r="I442" i="3"/>
  <c r="F385" i="3"/>
  <c r="I385" i="3"/>
  <c r="J385" i="3"/>
  <c r="H385" i="3"/>
  <c r="K385" i="3"/>
  <c r="K359" i="3"/>
  <c r="H359" i="3"/>
  <c r="J359" i="3"/>
  <c r="I359" i="3"/>
  <c r="F359" i="3"/>
  <c r="J366" i="3"/>
  <c r="H366" i="3"/>
  <c r="K366" i="3"/>
  <c r="I366" i="3"/>
  <c r="F366" i="3"/>
  <c r="I381" i="3"/>
  <c r="K381" i="3"/>
  <c r="F381" i="3"/>
  <c r="H381" i="3"/>
  <c r="J381" i="3"/>
  <c r="F245" i="3"/>
  <c r="H245" i="3"/>
  <c r="I245" i="3"/>
  <c r="J245" i="3"/>
  <c r="K245" i="3"/>
  <c r="I455" i="3"/>
  <c r="F455" i="3"/>
  <c r="J455" i="3"/>
  <c r="K455" i="3"/>
  <c r="H455" i="3"/>
  <c r="F346" i="3"/>
  <c r="H346" i="3"/>
  <c r="K346" i="3"/>
  <c r="I346" i="3"/>
  <c r="J346" i="3"/>
  <c r="I453" i="3"/>
  <c r="J453" i="3"/>
  <c r="K453" i="3"/>
  <c r="H453" i="3"/>
  <c r="F453" i="3"/>
  <c r="I207" i="3"/>
  <c r="F207" i="3"/>
  <c r="H207" i="3"/>
  <c r="J207" i="3"/>
  <c r="K207" i="3"/>
  <c r="I194" i="3"/>
  <c r="H194" i="3"/>
  <c r="K194" i="3"/>
  <c r="J194" i="3"/>
  <c r="F194" i="3"/>
  <c r="H202" i="3"/>
  <c r="K202" i="3"/>
  <c r="I202" i="3"/>
  <c r="F202" i="3"/>
  <c r="J202" i="3"/>
  <c r="I200" i="3"/>
  <c r="F200" i="3"/>
  <c r="H200" i="3"/>
  <c r="K200" i="3"/>
  <c r="J200" i="3"/>
  <c r="F198" i="3"/>
  <c r="H198" i="3"/>
  <c r="J198" i="3"/>
  <c r="K198" i="3"/>
  <c r="I198" i="3"/>
  <c r="H56" i="3"/>
  <c r="K56" i="3"/>
  <c r="I56" i="3"/>
  <c r="J56" i="3"/>
  <c r="F56" i="3"/>
  <c r="F7" i="3"/>
  <c r="K7" i="3"/>
  <c r="J7" i="3"/>
  <c r="I7" i="3"/>
  <c r="H7" i="3"/>
  <c r="H35" i="3"/>
  <c r="K35" i="3"/>
  <c r="F35" i="3"/>
  <c r="I35" i="3"/>
  <c r="J35" i="3"/>
  <c r="I38" i="3"/>
  <c r="F38" i="3"/>
  <c r="H38" i="3"/>
  <c r="J38" i="3"/>
  <c r="K38" i="3"/>
  <c r="K55" i="3"/>
  <c r="F55" i="3"/>
  <c r="H55" i="3"/>
  <c r="I55" i="3"/>
  <c r="J55" i="3"/>
  <c r="F14" i="3"/>
  <c r="K14" i="3"/>
  <c r="J14" i="3"/>
  <c r="H14" i="3"/>
  <c r="I14" i="3"/>
  <c r="I13" i="3"/>
  <c r="H13" i="3"/>
  <c r="K13" i="3"/>
  <c r="J13" i="3"/>
  <c r="F13" i="3"/>
  <c r="K52" i="3"/>
  <c r="F52" i="3"/>
  <c r="I52" i="3"/>
  <c r="J52" i="3"/>
  <c r="H52" i="3"/>
  <c r="J15" i="3"/>
  <c r="I15" i="3"/>
  <c r="H15" i="3"/>
  <c r="K15" i="3"/>
  <c r="F15" i="3"/>
  <c r="J5" i="3"/>
  <c r="H5" i="3"/>
  <c r="K5" i="3"/>
  <c r="F5" i="3"/>
  <c r="I5" i="3"/>
  <c r="J48" i="3"/>
  <c r="I48" i="3"/>
  <c r="H48" i="3"/>
  <c r="F48" i="3"/>
  <c r="K48" i="3"/>
  <c r="J33" i="3"/>
  <c r="H33" i="3"/>
  <c r="K33" i="3"/>
  <c r="I33" i="3"/>
  <c r="F33" i="3"/>
  <c r="J31" i="3"/>
  <c r="H31" i="3"/>
  <c r="F31" i="3"/>
  <c r="K31" i="3"/>
  <c r="I31" i="3"/>
  <c r="H49" i="3"/>
  <c r="I49" i="3"/>
  <c r="K49" i="3"/>
  <c r="F49" i="3"/>
  <c r="J49" i="3"/>
  <c r="H34" i="3"/>
  <c r="J34" i="3"/>
  <c r="I34" i="3"/>
  <c r="F34" i="3"/>
  <c r="K34" i="3"/>
  <c r="H183" i="3"/>
  <c r="J183" i="3"/>
  <c r="K183" i="3"/>
  <c r="F183" i="3"/>
  <c r="I183" i="3"/>
  <c r="K126" i="3"/>
  <c r="J126" i="3"/>
  <c r="F126" i="3"/>
  <c r="H126" i="3"/>
  <c r="I126" i="3"/>
  <c r="F144" i="3"/>
  <c r="I144" i="3"/>
  <c r="J144" i="3"/>
  <c r="H144" i="3"/>
  <c r="K144" i="3"/>
  <c r="J150" i="3"/>
  <c r="K150" i="3"/>
  <c r="F150" i="3"/>
  <c r="H150" i="3"/>
  <c r="I150" i="3"/>
  <c r="K95" i="3"/>
  <c r="J95" i="3"/>
  <c r="I95" i="3"/>
  <c r="H95" i="3"/>
  <c r="F95" i="3"/>
  <c r="J181" i="3"/>
  <c r="F181" i="3"/>
  <c r="I181" i="3"/>
  <c r="K181" i="3"/>
  <c r="H181" i="3"/>
  <c r="K134" i="3"/>
  <c r="F134" i="3"/>
  <c r="J134" i="3"/>
  <c r="H134" i="3"/>
  <c r="I134" i="3"/>
  <c r="J187" i="3"/>
  <c r="H187" i="3"/>
  <c r="I187" i="3"/>
  <c r="F187" i="3"/>
  <c r="K187" i="3"/>
  <c r="H139" i="3"/>
  <c r="J139" i="3"/>
  <c r="F139" i="3"/>
  <c r="K139" i="3"/>
  <c r="I139" i="3"/>
  <c r="K161" i="3"/>
  <c r="J161" i="3"/>
  <c r="F161" i="3"/>
  <c r="I161" i="3"/>
  <c r="H161" i="3"/>
  <c r="K189" i="3"/>
  <c r="J189" i="3"/>
  <c r="F189" i="3"/>
  <c r="H189" i="3"/>
  <c r="I189" i="3"/>
  <c r="K115" i="3"/>
  <c r="H115" i="3"/>
  <c r="I115" i="3"/>
  <c r="J115" i="3"/>
  <c r="F115" i="3"/>
  <c r="K65" i="3"/>
  <c r="I65" i="3"/>
  <c r="F65" i="3"/>
  <c r="J65" i="3"/>
  <c r="H65" i="3"/>
  <c r="J166" i="3"/>
  <c r="H166" i="3"/>
  <c r="K166" i="3"/>
  <c r="I166" i="3"/>
  <c r="F166" i="3"/>
  <c r="I169" i="3"/>
  <c r="J169" i="3"/>
  <c r="F169" i="3"/>
  <c r="H169" i="3"/>
  <c r="K169" i="3"/>
  <c r="K140" i="3"/>
  <c r="J140" i="3"/>
  <c r="I140" i="3"/>
  <c r="H140" i="3"/>
  <c r="F140" i="3"/>
  <c r="I177" i="3"/>
  <c r="J177" i="3"/>
  <c r="H177" i="3"/>
  <c r="F177" i="3"/>
  <c r="K177" i="3"/>
  <c r="K70" i="3"/>
  <c r="I70" i="3"/>
  <c r="H70" i="3"/>
  <c r="J70" i="3"/>
  <c r="F70" i="3"/>
  <c r="J105" i="3"/>
  <c r="I105" i="3"/>
  <c r="K105" i="3"/>
  <c r="F105" i="3"/>
  <c r="H105" i="3"/>
  <c r="I151" i="3"/>
  <c r="K151" i="3"/>
  <c r="F151" i="3"/>
  <c r="H151" i="3"/>
  <c r="J151" i="3"/>
  <c r="J149" i="3"/>
  <c r="H149" i="3"/>
  <c r="F149" i="3"/>
  <c r="I149" i="3"/>
  <c r="K149" i="3"/>
  <c r="J71" i="3"/>
  <c r="K71" i="3"/>
  <c r="I71" i="3"/>
  <c r="H71" i="3"/>
  <c r="F71" i="3"/>
  <c r="F164" i="3"/>
  <c r="K164" i="3"/>
  <c r="J164" i="3"/>
  <c r="I164" i="3"/>
  <c r="H164" i="3"/>
  <c r="H109" i="3"/>
  <c r="I109" i="3"/>
  <c r="J109" i="3"/>
  <c r="K109" i="3"/>
  <c r="F109" i="3"/>
  <c r="F80" i="3"/>
  <c r="J80" i="3"/>
  <c r="K80" i="3"/>
  <c r="H80" i="3"/>
  <c r="I80" i="3"/>
  <c r="I122" i="3"/>
  <c r="K122" i="3"/>
  <c r="J122" i="3"/>
  <c r="H122" i="3"/>
  <c r="F122" i="3"/>
  <c r="F157" i="3"/>
  <c r="H157" i="3"/>
  <c r="I157" i="3"/>
  <c r="J157" i="3"/>
  <c r="K157" i="3"/>
  <c r="J182" i="3"/>
  <c r="I182" i="3"/>
  <c r="F182" i="3"/>
  <c r="H182" i="3"/>
  <c r="K182" i="3"/>
  <c r="J142" i="3"/>
  <c r="I142" i="3"/>
  <c r="K142" i="3"/>
  <c r="F142" i="3"/>
  <c r="H142" i="3"/>
  <c r="J160" i="3"/>
  <c r="K160" i="3"/>
  <c r="F160" i="3"/>
  <c r="H160" i="3"/>
  <c r="I160" i="3"/>
  <c r="F98" i="3"/>
  <c r="H98" i="3"/>
  <c r="K98" i="3"/>
  <c r="J98" i="3"/>
  <c r="I98" i="3"/>
  <c r="I184" i="3"/>
  <c r="K184" i="3"/>
  <c r="J184" i="3"/>
  <c r="F184" i="3"/>
  <c r="H184" i="3"/>
  <c r="J180" i="3"/>
  <c r="F180" i="3"/>
  <c r="I180" i="3"/>
  <c r="K180" i="3"/>
  <c r="H180" i="3"/>
  <c r="F190" i="3"/>
  <c r="J190" i="3"/>
  <c r="I190" i="3"/>
  <c r="H190" i="3"/>
  <c r="K190" i="3"/>
  <c r="K3" i="8"/>
  <c r="J3" i="8"/>
  <c r="I224" i="3"/>
  <c r="F224" i="3"/>
  <c r="K224" i="3"/>
  <c r="H224" i="3"/>
  <c r="J224" i="3"/>
  <c r="F235" i="3"/>
  <c r="I235" i="3"/>
  <c r="J235" i="3"/>
  <c r="K235" i="3"/>
  <c r="H235" i="3"/>
  <c r="J398" i="3"/>
  <c r="K398" i="3"/>
  <c r="F398" i="3"/>
  <c r="H398" i="3"/>
  <c r="I398" i="3"/>
  <c r="H454" i="3"/>
  <c r="F454" i="3"/>
  <c r="J454" i="3"/>
  <c r="I454" i="3"/>
  <c r="K454" i="3"/>
  <c r="I293" i="3"/>
  <c r="F293" i="3"/>
  <c r="K293" i="3"/>
  <c r="J293" i="3"/>
  <c r="H293" i="3"/>
  <c r="J402" i="3"/>
  <c r="K402" i="3"/>
  <c r="H402" i="3"/>
  <c r="F402" i="3"/>
  <c r="I402" i="3"/>
  <c r="F418" i="3"/>
  <c r="I418" i="3"/>
  <c r="H418" i="3"/>
  <c r="K418" i="3"/>
  <c r="J418" i="3"/>
  <c r="I335" i="3"/>
  <c r="J335" i="3"/>
  <c r="K335" i="3"/>
  <c r="F335" i="3"/>
  <c r="H335" i="3"/>
  <c r="I417" i="3"/>
  <c r="H417" i="3"/>
  <c r="F417" i="3"/>
  <c r="K417" i="3"/>
  <c r="J417" i="3"/>
  <c r="K416" i="3"/>
  <c r="F416" i="3"/>
  <c r="H416" i="3"/>
  <c r="I416" i="3"/>
  <c r="J416" i="3"/>
  <c r="H320" i="3"/>
  <c r="K320" i="3"/>
  <c r="I320" i="3"/>
  <c r="J320" i="3"/>
  <c r="F320" i="3"/>
  <c r="H382" i="3"/>
  <c r="I382" i="3"/>
  <c r="F382" i="3"/>
  <c r="K382" i="3"/>
  <c r="J382" i="3"/>
  <c r="K426" i="3"/>
  <c r="J426" i="3"/>
  <c r="F426" i="3"/>
  <c r="I426" i="3"/>
  <c r="H426" i="3"/>
  <c r="K393" i="3"/>
  <c r="J393" i="3"/>
  <c r="I393" i="3"/>
  <c r="H393" i="3"/>
  <c r="F393" i="3"/>
  <c r="I432" i="3"/>
  <c r="K432" i="3"/>
  <c r="J432" i="3"/>
  <c r="F432" i="3"/>
  <c r="H432" i="3"/>
  <c r="H196" i="3"/>
  <c r="F196" i="3"/>
  <c r="J196" i="3"/>
  <c r="K196" i="3"/>
  <c r="I196" i="3"/>
  <c r="J208" i="3"/>
  <c r="I208" i="3"/>
  <c r="F208" i="3"/>
  <c r="H208" i="3"/>
  <c r="K208" i="3"/>
  <c r="H195" i="3"/>
  <c r="I195" i="3"/>
  <c r="J195" i="3"/>
  <c r="F195" i="3"/>
  <c r="K195" i="3"/>
  <c r="F197" i="3"/>
  <c r="K197" i="3"/>
  <c r="J197" i="3"/>
  <c r="I197" i="3"/>
  <c r="H197" i="3"/>
  <c r="H27" i="3"/>
  <c r="J27" i="3"/>
  <c r="K27" i="3"/>
  <c r="F27" i="3"/>
  <c r="I27" i="3"/>
  <c r="I17" i="3"/>
  <c r="F17" i="3"/>
  <c r="J17" i="3"/>
  <c r="K17" i="3"/>
  <c r="H17" i="3"/>
  <c r="J53" i="3"/>
  <c r="F53" i="3"/>
  <c r="I53" i="3"/>
  <c r="H53" i="3"/>
  <c r="K53" i="3"/>
  <c r="I37" i="3"/>
  <c r="K37" i="3"/>
  <c r="F37" i="3"/>
  <c r="J37" i="3"/>
  <c r="H37" i="3"/>
  <c r="K51" i="3"/>
  <c r="F51" i="3"/>
  <c r="J51" i="3"/>
  <c r="H51" i="3"/>
  <c r="I51" i="3"/>
  <c r="H47" i="3"/>
  <c r="K47" i="3"/>
  <c r="F47" i="3"/>
  <c r="J47" i="3"/>
  <c r="I47" i="3"/>
  <c r="J20" i="3"/>
  <c r="I20" i="3"/>
  <c r="F20" i="3"/>
  <c r="K20" i="3"/>
  <c r="H20" i="3"/>
  <c r="H32" i="3"/>
  <c r="J32" i="3"/>
  <c r="I32" i="3"/>
  <c r="K32" i="3"/>
  <c r="F32" i="3"/>
  <c r="I44" i="3"/>
  <c r="K44" i="3"/>
  <c r="J44" i="3"/>
  <c r="F44" i="3"/>
  <c r="H44" i="3"/>
  <c r="I19" i="3"/>
  <c r="J19" i="3"/>
  <c r="F19" i="3"/>
  <c r="K19" i="3"/>
  <c r="H19" i="3"/>
  <c r="F58" i="3"/>
  <c r="I58" i="3"/>
  <c r="H58" i="3"/>
  <c r="J58" i="3"/>
  <c r="K58" i="3"/>
  <c r="J30" i="3"/>
  <c r="K30" i="3"/>
  <c r="H30" i="3"/>
  <c r="F30" i="3"/>
  <c r="I30" i="3"/>
  <c r="H50" i="3"/>
  <c r="J50" i="3"/>
  <c r="F50" i="3"/>
  <c r="I50" i="3"/>
  <c r="K50" i="3"/>
  <c r="F24" i="3"/>
  <c r="I24" i="3"/>
  <c r="H24" i="3"/>
  <c r="J24" i="3"/>
  <c r="K24" i="3"/>
  <c r="I185" i="3"/>
  <c r="J185" i="3"/>
  <c r="K185" i="3"/>
  <c r="H185" i="3"/>
  <c r="F185" i="3"/>
  <c r="F123" i="3"/>
  <c r="K123" i="3"/>
  <c r="I123" i="3"/>
  <c r="J123" i="3"/>
  <c r="H123" i="3"/>
  <c r="H170" i="3"/>
  <c r="I170" i="3"/>
  <c r="J170" i="3"/>
  <c r="F170" i="3"/>
  <c r="K170" i="3"/>
  <c r="H79" i="3"/>
  <c r="J79" i="3"/>
  <c r="F79" i="3"/>
  <c r="I79" i="3"/>
  <c r="K79" i="3"/>
  <c r="J74" i="3"/>
  <c r="K74" i="3"/>
  <c r="H74" i="3"/>
  <c r="I74" i="3"/>
  <c r="F74" i="3"/>
  <c r="J84" i="3"/>
  <c r="H84" i="3"/>
  <c r="I84" i="3"/>
  <c r="K84" i="3"/>
  <c r="F84" i="3"/>
  <c r="K138" i="3"/>
  <c r="F138" i="3"/>
  <c r="I138" i="3"/>
  <c r="J138" i="3"/>
  <c r="H138" i="3"/>
  <c r="K119" i="3"/>
  <c r="F119" i="3"/>
  <c r="I119" i="3"/>
  <c r="J119" i="3"/>
  <c r="H119" i="3"/>
  <c r="I110" i="3"/>
  <c r="F110" i="3"/>
  <c r="K110" i="3"/>
  <c r="H110" i="3"/>
  <c r="J110" i="3"/>
  <c r="F131" i="3"/>
  <c r="J131" i="3"/>
  <c r="I131" i="3"/>
  <c r="H131" i="3"/>
  <c r="K131" i="3"/>
  <c r="H193" i="3"/>
  <c r="K193" i="3"/>
  <c r="I193" i="3"/>
  <c r="F193" i="3"/>
  <c r="J193" i="3"/>
  <c r="F94" i="3"/>
  <c r="J94" i="3"/>
  <c r="I94" i="3"/>
  <c r="K94" i="3"/>
  <c r="H94" i="3"/>
  <c r="F152" i="3"/>
  <c r="H152" i="3"/>
  <c r="J152" i="3"/>
  <c r="K152" i="3"/>
  <c r="I152" i="3"/>
  <c r="F67" i="3"/>
  <c r="I67" i="3"/>
  <c r="H67" i="3"/>
  <c r="J67" i="3"/>
  <c r="K67" i="3"/>
  <c r="I91" i="3"/>
  <c r="J91" i="3"/>
  <c r="H91" i="3"/>
  <c r="F91" i="3"/>
  <c r="K91" i="3"/>
  <c r="J145" i="3"/>
  <c r="I145" i="3"/>
  <c r="K145" i="3"/>
  <c r="F145" i="3"/>
  <c r="H145" i="3"/>
  <c r="H118" i="3"/>
  <c r="I118" i="3"/>
  <c r="F118" i="3"/>
  <c r="K118" i="3"/>
  <c r="J118" i="3"/>
  <c r="I82" i="3"/>
  <c r="F82" i="3"/>
  <c r="K82" i="3"/>
  <c r="H82" i="3"/>
  <c r="J82" i="3"/>
  <c r="H92" i="3"/>
  <c r="I92" i="3"/>
  <c r="K92" i="3"/>
  <c r="J92" i="3"/>
  <c r="F92" i="3"/>
  <c r="H146" i="3"/>
  <c r="K146" i="3"/>
  <c r="I146" i="3"/>
  <c r="F146" i="3"/>
  <c r="J146" i="3"/>
  <c r="J137" i="3"/>
  <c r="K137" i="3"/>
  <c r="F137" i="3"/>
  <c r="I137" i="3"/>
  <c r="H137" i="3"/>
  <c r="I85" i="3"/>
  <c r="F85" i="3"/>
  <c r="K85" i="3"/>
  <c r="H85" i="3"/>
  <c r="J85" i="3"/>
  <c r="I77" i="3"/>
  <c r="J77" i="3"/>
  <c r="F77" i="3"/>
  <c r="K77" i="3"/>
  <c r="H77" i="3"/>
  <c r="H156" i="3"/>
  <c r="J156" i="3"/>
  <c r="F156" i="3"/>
  <c r="I156" i="3"/>
  <c r="K156" i="3"/>
  <c r="I93" i="3"/>
  <c r="H93" i="3"/>
  <c r="K93" i="3"/>
  <c r="J93" i="3"/>
  <c r="F93" i="3"/>
  <c r="J135" i="3"/>
  <c r="F135" i="3"/>
  <c r="K135" i="3"/>
  <c r="I135" i="3"/>
  <c r="H135" i="3"/>
  <c r="F103" i="3"/>
  <c r="J103" i="3"/>
  <c r="H103" i="3"/>
  <c r="K103" i="3"/>
  <c r="I103" i="3"/>
  <c r="F66" i="3"/>
  <c r="K66" i="3"/>
  <c r="H66" i="3"/>
  <c r="I66" i="3"/>
  <c r="J66" i="3"/>
  <c r="J159" i="3"/>
  <c r="H159" i="3"/>
  <c r="I159" i="3"/>
  <c r="K159" i="3"/>
  <c r="F159" i="3"/>
  <c r="J167" i="3"/>
  <c r="H167" i="3"/>
  <c r="I167" i="3"/>
  <c r="F167" i="3"/>
  <c r="K167" i="3"/>
  <c r="K76" i="3"/>
  <c r="H76" i="3"/>
  <c r="J76" i="3"/>
  <c r="I76" i="3"/>
  <c r="F76" i="3"/>
  <c r="I128" i="3"/>
  <c r="K128" i="3"/>
  <c r="F128" i="3"/>
  <c r="H128" i="3"/>
  <c r="J128" i="3"/>
  <c r="J162" i="3"/>
  <c r="H162" i="3"/>
  <c r="F162" i="3"/>
  <c r="K162" i="3"/>
  <c r="I162" i="3"/>
  <c r="K219" i="3"/>
  <c r="F219" i="3"/>
  <c r="J219" i="3"/>
  <c r="I219" i="3"/>
  <c r="H219" i="3"/>
  <c r="K232" i="3"/>
  <c r="H232" i="3"/>
  <c r="I232" i="3"/>
  <c r="J232" i="3"/>
  <c r="F232" i="3"/>
  <c r="F307" i="3"/>
  <c r="J307" i="3"/>
  <c r="H307" i="3"/>
  <c r="I307" i="3"/>
  <c r="K307" i="3"/>
  <c r="J448" i="3"/>
  <c r="I448" i="3"/>
  <c r="F448" i="3"/>
  <c r="K448" i="3"/>
  <c r="H448" i="3"/>
  <c r="F456" i="3"/>
  <c r="J456" i="3"/>
  <c r="K456" i="3"/>
  <c r="H456" i="3"/>
  <c r="I456" i="3"/>
  <c r="F337" i="3"/>
  <c r="I337" i="3"/>
  <c r="J337" i="3"/>
  <c r="H337" i="3"/>
  <c r="K337" i="3"/>
  <c r="I451" i="3"/>
  <c r="K451" i="3"/>
  <c r="J451" i="3"/>
  <c r="H451" i="3"/>
  <c r="F451" i="3"/>
  <c r="I244" i="3"/>
  <c r="F244" i="3"/>
  <c r="H244" i="3"/>
  <c r="K244" i="3"/>
  <c r="J244" i="3"/>
  <c r="J347" i="3"/>
  <c r="H347" i="3"/>
  <c r="I347" i="3"/>
  <c r="F347" i="3"/>
  <c r="K347" i="3"/>
  <c r="K390" i="3"/>
  <c r="H390" i="3"/>
  <c r="J390" i="3"/>
  <c r="F390" i="3"/>
  <c r="I390" i="3"/>
  <c r="I404" i="3"/>
  <c r="K404" i="3"/>
  <c r="F404" i="3"/>
  <c r="J404" i="3"/>
  <c r="H404" i="3"/>
  <c r="J443" i="3"/>
  <c r="F443" i="3"/>
  <c r="I443" i="3"/>
  <c r="K443" i="3"/>
  <c r="H443" i="3"/>
  <c r="F375" i="3"/>
  <c r="J375" i="3"/>
  <c r="H375" i="3"/>
  <c r="I375" i="3"/>
  <c r="K375" i="3"/>
  <c r="K310" i="3"/>
  <c r="I310" i="3"/>
  <c r="F310" i="3"/>
  <c r="H310" i="3"/>
  <c r="J310" i="3"/>
  <c r="K256" i="3"/>
  <c r="I256" i="3"/>
  <c r="J256" i="3"/>
  <c r="F256" i="3"/>
  <c r="H256" i="3"/>
  <c r="K209" i="3"/>
  <c r="F209" i="3"/>
  <c r="I209" i="3"/>
  <c r="H209" i="3"/>
  <c r="J209" i="3"/>
  <c r="I203" i="3"/>
  <c r="F203" i="3"/>
  <c r="K203" i="3"/>
  <c r="H203" i="3"/>
  <c r="J203" i="3"/>
  <c r="I204" i="3"/>
  <c r="K204" i="3"/>
  <c r="J204" i="3"/>
  <c r="F204" i="3"/>
  <c r="H204" i="3"/>
  <c r="K206" i="3"/>
  <c r="I206" i="3"/>
  <c r="J206" i="3"/>
  <c r="H206" i="3"/>
  <c r="F206" i="3"/>
  <c r="F6" i="3"/>
  <c r="K6" i="3"/>
  <c r="I6" i="3"/>
  <c r="H6" i="3"/>
  <c r="J6" i="3"/>
  <c r="I16" i="3"/>
  <c r="J16" i="3"/>
  <c r="K16" i="3"/>
  <c r="F16" i="3"/>
  <c r="H16" i="3"/>
  <c r="I57" i="3"/>
  <c r="F57" i="3"/>
  <c r="K57" i="3"/>
  <c r="J57" i="3"/>
  <c r="H57" i="3"/>
  <c r="F62" i="3"/>
  <c r="H62" i="3"/>
  <c r="K62" i="3"/>
  <c r="I62" i="3"/>
  <c r="J62" i="3"/>
  <c r="H60" i="3"/>
  <c r="J60" i="3"/>
  <c r="F60" i="3"/>
  <c r="K60" i="3"/>
  <c r="I60" i="3"/>
  <c r="K42" i="3"/>
  <c r="F42" i="3"/>
  <c r="J42" i="3"/>
  <c r="H42" i="3"/>
  <c r="I42" i="3"/>
  <c r="H11" i="3"/>
  <c r="K11" i="3"/>
  <c r="J11" i="3"/>
  <c r="F11" i="3"/>
  <c r="I11" i="3"/>
  <c r="K4" i="3"/>
  <c r="I4" i="3"/>
  <c r="J4" i="3"/>
  <c r="F4" i="3"/>
  <c r="H4" i="3"/>
  <c r="H40" i="3"/>
  <c r="I40" i="3"/>
  <c r="J40" i="3"/>
  <c r="K40" i="3"/>
  <c r="F40" i="3"/>
  <c r="K12" i="3"/>
  <c r="I12" i="3"/>
  <c r="H12" i="3"/>
  <c r="J12" i="3"/>
  <c r="F12" i="3"/>
  <c r="F25" i="3"/>
  <c r="K25" i="3"/>
  <c r="H25" i="3"/>
  <c r="I25" i="3"/>
  <c r="J25" i="3"/>
  <c r="J22" i="3"/>
  <c r="F22" i="3"/>
  <c r="I22" i="3"/>
  <c r="K22" i="3"/>
  <c r="H22" i="3"/>
  <c r="H54" i="3"/>
  <c r="I54" i="3"/>
  <c r="J54" i="3"/>
  <c r="K54" i="3"/>
  <c r="F54" i="3"/>
  <c r="F26" i="3"/>
  <c r="J26" i="3"/>
  <c r="H26" i="3"/>
  <c r="I26" i="3"/>
  <c r="K26" i="3"/>
  <c r="K9" i="3"/>
  <c r="H9" i="3"/>
  <c r="I9" i="3"/>
  <c r="J9" i="3"/>
  <c r="F9" i="3"/>
  <c r="I120" i="3"/>
  <c r="K120" i="3"/>
  <c r="J120" i="3"/>
  <c r="H120" i="3"/>
  <c r="F120" i="3"/>
  <c r="I129" i="3"/>
  <c r="H129" i="3"/>
  <c r="F129" i="3"/>
  <c r="J129" i="3"/>
  <c r="K129" i="3"/>
  <c r="I88" i="3"/>
  <c r="F88" i="3"/>
  <c r="J88" i="3"/>
  <c r="K88" i="3"/>
  <c r="H88" i="3"/>
  <c r="J173" i="3"/>
  <c r="I173" i="3"/>
  <c r="F173" i="3"/>
  <c r="K173" i="3"/>
  <c r="H173" i="3"/>
  <c r="H69" i="3"/>
  <c r="F69" i="3"/>
  <c r="J69" i="3"/>
  <c r="I69" i="3"/>
  <c r="K69" i="3"/>
  <c r="J90" i="3"/>
  <c r="I90" i="3"/>
  <c r="H90" i="3"/>
  <c r="K90" i="3"/>
  <c r="F90" i="3"/>
  <c r="K112" i="3"/>
  <c r="F112" i="3"/>
  <c r="J112" i="3"/>
  <c r="H112" i="3"/>
  <c r="I112" i="3"/>
  <c r="K141" i="3"/>
  <c r="I141" i="3"/>
  <c r="F141" i="3"/>
  <c r="J141" i="3"/>
  <c r="H141" i="3"/>
  <c r="H175" i="3"/>
  <c r="F175" i="3"/>
  <c r="I175" i="3"/>
  <c r="K175" i="3"/>
  <c r="J175" i="3"/>
  <c r="F78" i="3"/>
  <c r="J78" i="3"/>
  <c r="I78" i="3"/>
  <c r="H78" i="3"/>
  <c r="K78" i="3"/>
  <c r="K171" i="3"/>
  <c r="J171" i="3"/>
  <c r="F171" i="3"/>
  <c r="I171" i="3"/>
  <c r="H171" i="3"/>
  <c r="F97" i="3"/>
  <c r="J97" i="3"/>
  <c r="I97" i="3"/>
  <c r="H97" i="3"/>
  <c r="K97" i="3"/>
  <c r="I116" i="3"/>
  <c r="J116" i="3"/>
  <c r="H116" i="3"/>
  <c r="F116" i="3"/>
  <c r="K116" i="3"/>
  <c r="K83" i="3"/>
  <c r="I83" i="3"/>
  <c r="F83" i="3"/>
  <c r="J83" i="3"/>
  <c r="H83" i="3"/>
  <c r="J148" i="3"/>
  <c r="K148" i="3"/>
  <c r="F148" i="3"/>
  <c r="I148" i="3"/>
  <c r="H148" i="3"/>
  <c r="F107" i="3"/>
  <c r="J107" i="3"/>
  <c r="H107" i="3"/>
  <c r="I107" i="3"/>
  <c r="K107" i="3"/>
  <c r="K101" i="3"/>
  <c r="J101" i="3"/>
  <c r="I101" i="3"/>
  <c r="F101" i="3"/>
  <c r="H101" i="3"/>
  <c r="H114" i="3"/>
  <c r="K114" i="3"/>
  <c r="F114" i="3"/>
  <c r="I114" i="3"/>
  <c r="J114" i="3"/>
  <c r="K111" i="3"/>
  <c r="I111" i="3"/>
  <c r="J111" i="3"/>
  <c r="H111" i="3"/>
  <c r="F111" i="3"/>
  <c r="K100" i="3"/>
  <c r="H100" i="3"/>
  <c r="I100" i="3"/>
  <c r="F100" i="3"/>
  <c r="J100" i="3"/>
  <c r="I3" i="3"/>
  <c r="J3" i="3"/>
  <c r="H3" i="3"/>
  <c r="K3" i="3"/>
  <c r="F3" i="3"/>
  <c r="K87" i="3"/>
  <c r="I87" i="3"/>
  <c r="F87" i="3"/>
  <c r="J87" i="3"/>
  <c r="H87" i="3"/>
  <c r="K179" i="3"/>
  <c r="J179" i="3"/>
  <c r="F179" i="3"/>
  <c r="I179" i="3"/>
  <c r="H179" i="3"/>
  <c r="I132" i="3"/>
  <c r="F132" i="3"/>
  <c r="H132" i="3"/>
  <c r="K132" i="3"/>
  <c r="J132" i="3"/>
  <c r="J147" i="3"/>
  <c r="K147" i="3"/>
  <c r="F147" i="3"/>
  <c r="I147" i="3"/>
  <c r="H147" i="3"/>
  <c r="I158" i="3"/>
  <c r="K158" i="3"/>
  <c r="H158" i="3"/>
  <c r="J158" i="3"/>
  <c r="F158" i="3"/>
  <c r="F81" i="3"/>
  <c r="I81" i="3"/>
  <c r="J81" i="3"/>
  <c r="H81" i="3"/>
  <c r="K81" i="3"/>
  <c r="H75" i="3"/>
  <c r="I75" i="3"/>
  <c r="J75" i="3"/>
  <c r="F75" i="3"/>
  <c r="K75" i="3"/>
  <c r="J143" i="3"/>
  <c r="H143" i="3"/>
  <c r="F143" i="3"/>
  <c r="K143" i="3"/>
  <c r="I143" i="3"/>
  <c r="I133" i="3"/>
  <c r="F133" i="3"/>
  <c r="K133" i="3"/>
  <c r="H133" i="3"/>
  <c r="J133" i="3"/>
  <c r="K174" i="3"/>
  <c r="H174" i="3"/>
  <c r="F174" i="3"/>
  <c r="J174" i="3"/>
  <c r="I174" i="3"/>
  <c r="H165" i="3"/>
  <c r="K165" i="3"/>
  <c r="F165" i="3"/>
  <c r="J165" i="3"/>
  <c r="I165" i="3"/>
  <c r="K191" i="3"/>
  <c r="J191" i="3"/>
  <c r="F191" i="3"/>
  <c r="H191" i="3"/>
  <c r="I191" i="3"/>
  <c r="K4" i="8"/>
  <c r="J4" i="8"/>
  <c r="J221" i="3"/>
  <c r="H221" i="3"/>
  <c r="K221" i="3"/>
  <c r="F221" i="3"/>
  <c r="I221" i="3"/>
  <c r="I225" i="3"/>
  <c r="J225" i="3"/>
  <c r="F225" i="3"/>
  <c r="K225" i="3"/>
  <c r="H225" i="3"/>
  <c r="I239" i="3"/>
  <c r="F239" i="3"/>
  <c r="H239" i="3"/>
  <c r="K239" i="3"/>
  <c r="J239" i="3"/>
  <c r="J267" i="3"/>
  <c r="I267" i="3"/>
  <c r="F267" i="3"/>
  <c r="K267" i="3"/>
  <c r="H267" i="3"/>
  <c r="H355" i="3"/>
  <c r="K355" i="3"/>
  <c r="F355" i="3"/>
  <c r="I355" i="3"/>
  <c r="J355" i="3"/>
  <c r="K408" i="3"/>
  <c r="F408" i="3"/>
  <c r="J408" i="3"/>
  <c r="H408" i="3"/>
  <c r="I408" i="3"/>
  <c r="J341" i="3"/>
  <c r="H341" i="3"/>
  <c r="F341" i="3"/>
  <c r="K341" i="3"/>
  <c r="I341" i="3"/>
  <c r="J437" i="3"/>
  <c r="F437" i="3"/>
  <c r="H437" i="3"/>
  <c r="K437" i="3"/>
  <c r="I437" i="3"/>
  <c r="J279" i="3"/>
  <c r="I279" i="3"/>
  <c r="K279" i="3"/>
  <c r="H279" i="3"/>
  <c r="F279" i="3"/>
  <c r="K333" i="3"/>
  <c r="F333" i="3"/>
  <c r="H333" i="3"/>
  <c r="J333" i="3"/>
  <c r="I333" i="3"/>
  <c r="H313" i="3"/>
  <c r="J313" i="3"/>
  <c r="I313" i="3"/>
  <c r="K313" i="3"/>
  <c r="F313" i="3"/>
  <c r="F441" i="3"/>
  <c r="H441" i="3"/>
  <c r="K441" i="3"/>
  <c r="J441" i="3"/>
  <c r="I441" i="3"/>
  <c r="K343" i="3"/>
  <c r="F343" i="3"/>
  <c r="H343" i="3"/>
  <c r="J343" i="3"/>
  <c r="I343" i="3"/>
  <c r="H315" i="3"/>
  <c r="I315" i="3"/>
  <c r="J315" i="3"/>
  <c r="K315" i="3"/>
  <c r="F315" i="3"/>
  <c r="F262" i="3"/>
  <c r="K262" i="3"/>
  <c r="H262" i="3"/>
  <c r="J262" i="3"/>
  <c r="I262" i="3"/>
  <c r="I395" i="3"/>
  <c r="J395" i="3"/>
  <c r="H395" i="3"/>
  <c r="K395" i="3"/>
  <c r="F395" i="3"/>
  <c r="K906" i="8"/>
  <c r="J906" i="8"/>
  <c r="K729" i="8"/>
  <c r="J729" i="8"/>
  <c r="J521" i="3"/>
  <c r="K521" i="3"/>
  <c r="F521" i="3"/>
  <c r="I521" i="3"/>
  <c r="H521" i="3"/>
  <c r="H621" i="3"/>
  <c r="J621" i="3"/>
  <c r="F621" i="3"/>
  <c r="K621" i="3"/>
  <c r="I621" i="3"/>
  <c r="F643" i="3"/>
  <c r="J643" i="3"/>
  <c r="H643" i="3"/>
  <c r="I643" i="3"/>
  <c r="K643" i="3"/>
  <c r="K712" i="8"/>
  <c r="J712" i="8"/>
  <c r="F257" i="3"/>
  <c r="K257" i="3"/>
  <c r="I257" i="3"/>
  <c r="J257" i="3"/>
  <c r="H257" i="3"/>
  <c r="H259" i="3"/>
  <c r="J259" i="3"/>
  <c r="F259" i="3"/>
  <c r="K259" i="3"/>
  <c r="I259" i="3"/>
  <c r="J804" i="8"/>
  <c r="K804" i="8"/>
  <c r="K927" i="8"/>
  <c r="J927" i="8"/>
  <c r="K819" i="8"/>
  <c r="J819" i="8"/>
  <c r="F656" i="3"/>
  <c r="H656" i="3"/>
  <c r="J656" i="3"/>
  <c r="I656" i="3"/>
  <c r="K656" i="3"/>
  <c r="J694" i="8"/>
  <c r="K694" i="8"/>
  <c r="K809" i="3"/>
  <c r="F809" i="3"/>
  <c r="I809" i="3"/>
  <c r="H809" i="3"/>
  <c r="J809" i="3"/>
  <c r="J760" i="8"/>
  <c r="K760" i="8"/>
  <c r="J496" i="3"/>
  <c r="F496" i="3"/>
  <c r="H496" i="3"/>
  <c r="I496" i="3"/>
  <c r="K496" i="3"/>
  <c r="K958" i="8"/>
  <c r="J958" i="8"/>
  <c r="H673" i="3"/>
  <c r="I673" i="3"/>
  <c r="F673" i="3"/>
  <c r="K673" i="3"/>
  <c r="J673" i="3"/>
  <c r="K788" i="3"/>
  <c r="I788" i="3"/>
  <c r="F788" i="3"/>
  <c r="H788" i="3"/>
  <c r="J788" i="3"/>
  <c r="K850" i="8"/>
  <c r="J850" i="8"/>
  <c r="I895" i="3"/>
  <c r="F895" i="3"/>
  <c r="J895" i="3"/>
  <c r="K895" i="3"/>
  <c r="H895" i="3"/>
  <c r="K817" i="8"/>
  <c r="J817" i="8"/>
  <c r="I692" i="3"/>
  <c r="H692" i="3"/>
  <c r="K692" i="3"/>
  <c r="J692" i="3"/>
  <c r="F692" i="3"/>
  <c r="K593" i="3"/>
  <c r="I593" i="3"/>
  <c r="J593" i="3"/>
  <c r="F593" i="3"/>
  <c r="H593" i="3"/>
  <c r="K706" i="8"/>
  <c r="J706" i="8"/>
  <c r="F620" i="3"/>
  <c r="H620" i="3"/>
  <c r="K620" i="3"/>
  <c r="J620" i="3"/>
  <c r="I620" i="3"/>
  <c r="K905" i="8"/>
  <c r="J905" i="8"/>
  <c r="J827" i="8"/>
  <c r="K827" i="8"/>
  <c r="K989" i="8"/>
  <c r="J989" i="8"/>
  <c r="K829" i="8"/>
  <c r="J829" i="8"/>
  <c r="J963" i="3"/>
  <c r="I963" i="3"/>
  <c r="F963" i="3"/>
  <c r="K963" i="3"/>
  <c r="H963" i="3"/>
  <c r="F970" i="3"/>
  <c r="H970" i="3"/>
  <c r="I970" i="3"/>
  <c r="J970" i="3"/>
  <c r="K970" i="3"/>
  <c r="F651" i="3"/>
  <c r="H651" i="3"/>
  <c r="J651" i="3"/>
  <c r="I651" i="3"/>
  <c r="K651" i="3"/>
  <c r="J812" i="8"/>
  <c r="K812" i="8"/>
  <c r="J872" i="8"/>
  <c r="K872" i="8"/>
  <c r="J968" i="8"/>
  <c r="K968" i="8"/>
  <c r="I756" i="3"/>
  <c r="F756" i="3"/>
  <c r="K756" i="3"/>
  <c r="J756" i="3"/>
  <c r="H756" i="3"/>
  <c r="F900" i="3"/>
  <c r="H900" i="3"/>
  <c r="I900" i="3"/>
  <c r="J900" i="3"/>
  <c r="K900" i="3"/>
  <c r="J713" i="8"/>
  <c r="K713" i="8"/>
  <c r="J711" i="8"/>
  <c r="K711" i="8"/>
  <c r="K788" i="8"/>
  <c r="J788" i="8"/>
  <c r="J891" i="8"/>
  <c r="K891" i="8"/>
  <c r="K663" i="3"/>
  <c r="H663" i="3"/>
  <c r="F663" i="3"/>
  <c r="I663" i="3"/>
  <c r="J663" i="3"/>
  <c r="K965" i="8"/>
  <c r="J965" i="8"/>
  <c r="H597" i="3"/>
  <c r="K597" i="3"/>
  <c r="J597" i="3"/>
  <c r="F597" i="3"/>
  <c r="I597" i="3"/>
  <c r="K545" i="3"/>
  <c r="J545" i="3"/>
  <c r="I545" i="3"/>
  <c r="F545" i="3"/>
  <c r="H545" i="3"/>
  <c r="I726" i="3"/>
  <c r="J726" i="3"/>
  <c r="K726" i="3"/>
  <c r="H726" i="3"/>
  <c r="F726" i="3"/>
  <c r="J851" i="8"/>
  <c r="K851" i="8"/>
  <c r="F491" i="3"/>
  <c r="K491" i="3"/>
  <c r="J491" i="3"/>
  <c r="H491" i="3"/>
  <c r="I491" i="3"/>
  <c r="K966" i="8"/>
  <c r="J966" i="8"/>
  <c r="H628" i="3"/>
  <c r="F628" i="3"/>
  <c r="J628" i="3"/>
  <c r="K628" i="3"/>
  <c r="I628" i="3"/>
  <c r="F982" i="3"/>
  <c r="K982" i="3"/>
  <c r="H982" i="3"/>
  <c r="I982" i="3"/>
  <c r="J982" i="3"/>
  <c r="J960" i="8"/>
  <c r="K960" i="8"/>
  <c r="K707" i="8"/>
  <c r="J707" i="8"/>
  <c r="F770" i="3"/>
  <c r="K770" i="3"/>
  <c r="H770" i="3"/>
  <c r="J770" i="3"/>
  <c r="I770" i="3"/>
  <c r="J861" i="8"/>
  <c r="K861" i="8"/>
  <c r="K693" i="8"/>
  <c r="J693" i="8"/>
  <c r="J653" i="3"/>
  <c r="K653" i="3"/>
  <c r="I653" i="3"/>
  <c r="F653" i="3"/>
  <c r="H653" i="3"/>
  <c r="I821" i="3"/>
  <c r="F821" i="3"/>
  <c r="H821" i="3"/>
  <c r="J821" i="3"/>
  <c r="K821" i="3"/>
  <c r="K523" i="3"/>
  <c r="F523" i="3"/>
  <c r="H523" i="3"/>
  <c r="I523" i="3"/>
  <c r="J523" i="3"/>
  <c r="K885" i="3"/>
  <c r="I885" i="3"/>
  <c r="H885" i="3"/>
  <c r="J885" i="3"/>
  <c r="F885" i="3"/>
  <c r="J910" i="8"/>
  <c r="K910" i="8"/>
  <c r="J979" i="3"/>
  <c r="I979" i="3"/>
  <c r="K979" i="3"/>
  <c r="H979" i="3"/>
  <c r="F979" i="3"/>
  <c r="J838" i="8"/>
  <c r="K838" i="8"/>
  <c r="I715" i="3"/>
  <c r="F715" i="3"/>
  <c r="H715" i="3"/>
  <c r="J715" i="3"/>
  <c r="K715" i="3"/>
  <c r="F733" i="3"/>
  <c r="K733" i="3"/>
  <c r="J733" i="3"/>
  <c r="H733" i="3"/>
  <c r="I733" i="3"/>
  <c r="J898" i="8"/>
  <c r="K898" i="8"/>
  <c r="J987" i="3"/>
  <c r="K987" i="3"/>
  <c r="H987" i="3"/>
  <c r="I987" i="3"/>
  <c r="F987" i="3"/>
  <c r="I894" i="3"/>
  <c r="J894" i="3"/>
  <c r="K894" i="3"/>
  <c r="H894" i="3"/>
  <c r="F894" i="3"/>
  <c r="J806" i="3"/>
  <c r="K806" i="3"/>
  <c r="I806" i="3"/>
  <c r="F806" i="3"/>
  <c r="H806" i="3"/>
  <c r="K945" i="8"/>
  <c r="J945" i="8"/>
  <c r="J783" i="8"/>
  <c r="K783" i="8"/>
  <c r="F708" i="3"/>
  <c r="I708" i="3"/>
  <c r="H708" i="3"/>
  <c r="J708" i="3"/>
  <c r="K708" i="3"/>
  <c r="I954" i="3"/>
  <c r="H954" i="3"/>
  <c r="J954" i="3"/>
  <c r="K954" i="3"/>
  <c r="F954" i="3"/>
  <c r="F670" i="3"/>
  <c r="I670" i="3"/>
  <c r="K670" i="3"/>
  <c r="J670" i="3"/>
  <c r="H670" i="3"/>
  <c r="H548" i="3"/>
  <c r="J548" i="3"/>
  <c r="I548" i="3"/>
  <c r="K548" i="3"/>
  <c r="F548" i="3"/>
  <c r="F695" i="3"/>
  <c r="J695" i="3"/>
  <c r="K695" i="3"/>
  <c r="H695" i="3"/>
  <c r="I695" i="3"/>
  <c r="F774" i="3"/>
  <c r="K774" i="3"/>
  <c r="J774" i="3"/>
  <c r="H774" i="3"/>
  <c r="I774" i="3"/>
  <c r="I479" i="3"/>
  <c r="H479" i="3"/>
  <c r="F479" i="3"/>
  <c r="K479" i="3"/>
  <c r="J479" i="3"/>
  <c r="I587" i="3"/>
  <c r="H587" i="3"/>
  <c r="J587" i="3"/>
  <c r="K587" i="3"/>
  <c r="F587" i="3"/>
  <c r="K222" i="3"/>
  <c r="F222" i="3"/>
  <c r="H222" i="3"/>
  <c r="I222" i="3"/>
  <c r="J222" i="3"/>
  <c r="J212" i="3"/>
  <c r="F212" i="3"/>
  <c r="H212" i="3"/>
  <c r="K212" i="3"/>
  <c r="I212" i="3"/>
  <c r="I214" i="3"/>
  <c r="H214" i="3"/>
  <c r="F214" i="3"/>
  <c r="K214" i="3"/>
  <c r="J214" i="3"/>
  <c r="I220" i="3"/>
  <c r="K220" i="3"/>
  <c r="F220" i="3"/>
  <c r="J220" i="3"/>
  <c r="H220" i="3"/>
  <c r="H223" i="3"/>
  <c r="I223" i="3"/>
  <c r="J223" i="3"/>
  <c r="F223" i="3"/>
  <c r="K223" i="3"/>
  <c r="I230" i="3"/>
  <c r="K230" i="3"/>
  <c r="H230" i="3"/>
  <c r="J230" i="3"/>
  <c r="F230" i="3"/>
  <c r="I231" i="3"/>
  <c r="J231" i="3"/>
  <c r="H231" i="3"/>
  <c r="K231" i="3"/>
  <c r="F231" i="3"/>
  <c r="I233" i="3"/>
  <c r="K233" i="3"/>
  <c r="H233" i="3"/>
  <c r="J233" i="3"/>
  <c r="F233" i="3"/>
  <c r="I317" i="3"/>
  <c r="K317" i="3"/>
  <c r="J317" i="3"/>
  <c r="F317" i="3"/>
  <c r="H317" i="3"/>
  <c r="H268" i="3"/>
  <c r="K268" i="3"/>
  <c r="J268" i="3"/>
  <c r="I268" i="3"/>
  <c r="F268" i="3"/>
  <c r="I396" i="3"/>
  <c r="K396" i="3"/>
  <c r="H396" i="3"/>
  <c r="J396" i="3"/>
  <c r="F396" i="3"/>
  <c r="H358" i="3"/>
  <c r="I358" i="3"/>
  <c r="F358" i="3"/>
  <c r="J358" i="3"/>
  <c r="K358" i="3"/>
  <c r="F436" i="3"/>
  <c r="H436" i="3"/>
  <c r="K436" i="3"/>
  <c r="I436" i="3"/>
  <c r="J436" i="3"/>
  <c r="K428" i="3"/>
  <c r="J428" i="3"/>
  <c r="I428" i="3"/>
  <c r="H428" i="3"/>
  <c r="F428" i="3"/>
  <c r="J380" i="3"/>
  <c r="I380" i="3"/>
  <c r="H380" i="3"/>
  <c r="F380" i="3"/>
  <c r="K380" i="3"/>
  <c r="J334" i="3"/>
  <c r="F334" i="3"/>
  <c r="H334" i="3"/>
  <c r="K334" i="3"/>
  <c r="I334" i="3"/>
  <c r="F376" i="3"/>
  <c r="H376" i="3"/>
  <c r="K376" i="3"/>
  <c r="I376" i="3"/>
  <c r="J376" i="3"/>
  <c r="H389" i="3"/>
  <c r="F389" i="3"/>
  <c r="K389" i="3"/>
  <c r="I389" i="3"/>
  <c r="J389" i="3"/>
  <c r="I435" i="3"/>
  <c r="H435" i="3"/>
  <c r="F435" i="3"/>
  <c r="K435" i="3"/>
  <c r="J435" i="3"/>
  <c r="I285" i="3"/>
  <c r="H285" i="3"/>
  <c r="J285" i="3"/>
  <c r="F285" i="3"/>
  <c r="K285" i="3"/>
  <c r="I345" i="3"/>
  <c r="H345" i="3"/>
  <c r="F345" i="3"/>
  <c r="K345" i="3"/>
  <c r="J345" i="3"/>
  <c r="F276" i="3"/>
  <c r="I276" i="3"/>
  <c r="J276" i="3"/>
  <c r="H276" i="3"/>
  <c r="K276" i="3"/>
  <c r="H370" i="3"/>
  <c r="J370" i="3"/>
  <c r="K370" i="3"/>
  <c r="I370" i="3"/>
  <c r="F370" i="3"/>
  <c r="F354" i="3"/>
  <c r="J354" i="3"/>
  <c r="H354" i="3"/>
  <c r="I354" i="3"/>
  <c r="K354" i="3"/>
  <c r="H399" i="3"/>
  <c r="F399" i="3"/>
  <c r="I399" i="3"/>
  <c r="J399" i="3"/>
  <c r="K399" i="3"/>
  <c r="I431" i="3"/>
  <c r="J431" i="3"/>
  <c r="F431" i="3"/>
  <c r="H431" i="3"/>
  <c r="K431" i="3"/>
  <c r="F406" i="3"/>
  <c r="H406" i="3"/>
  <c r="J406" i="3"/>
  <c r="K406" i="3"/>
  <c r="I406" i="3"/>
  <c r="F444" i="3"/>
  <c r="H444" i="3"/>
  <c r="I444" i="3"/>
  <c r="K444" i="3"/>
  <c r="J444" i="3"/>
  <c r="J409" i="3"/>
  <c r="F409" i="3"/>
  <c r="I409" i="3"/>
  <c r="K409" i="3"/>
  <c r="H409" i="3"/>
  <c r="J297" i="3"/>
  <c r="H297" i="3"/>
  <c r="F297" i="3"/>
  <c r="K297" i="3"/>
  <c r="I297" i="3"/>
  <c r="J365" i="3"/>
  <c r="I365" i="3"/>
  <c r="F365" i="3"/>
  <c r="H365" i="3"/>
  <c r="K365" i="3"/>
  <c r="I419" i="3"/>
  <c r="F419" i="3"/>
  <c r="J419" i="3"/>
  <c r="K419" i="3"/>
  <c r="H419" i="3"/>
  <c r="K252" i="3"/>
  <c r="H252" i="3"/>
  <c r="F252" i="3"/>
  <c r="I252" i="3"/>
  <c r="J252" i="3"/>
  <c r="K384" i="3"/>
  <c r="J384" i="3"/>
  <c r="I384" i="3"/>
  <c r="F384" i="3"/>
  <c r="H384" i="3"/>
  <c r="F410" i="3"/>
  <c r="K410" i="3"/>
  <c r="H410" i="3"/>
  <c r="I410" i="3"/>
  <c r="J410" i="3"/>
  <c r="K329" i="3"/>
  <c r="F329" i="3"/>
  <c r="I329" i="3"/>
  <c r="J329" i="3"/>
  <c r="H329" i="3"/>
  <c r="F386" i="3"/>
  <c r="H386" i="3"/>
  <c r="K386" i="3"/>
  <c r="I386" i="3"/>
  <c r="J386" i="3"/>
  <c r="I357" i="3"/>
  <c r="K357" i="3"/>
  <c r="H357" i="3"/>
  <c r="F357" i="3"/>
  <c r="J357" i="3"/>
  <c r="K322" i="3"/>
  <c r="I322" i="3"/>
  <c r="H322" i="3"/>
  <c r="J322" i="3"/>
  <c r="F322" i="3"/>
  <c r="I265" i="3"/>
  <c r="F265" i="3"/>
  <c r="H265" i="3"/>
  <c r="K265" i="3"/>
  <c r="J265" i="3"/>
  <c r="F383" i="3"/>
  <c r="K383" i="3"/>
  <c r="H383" i="3"/>
  <c r="I383" i="3"/>
  <c r="J383" i="3"/>
  <c r="K349" i="3"/>
  <c r="I349" i="3"/>
  <c r="F349" i="3"/>
  <c r="H349" i="3"/>
  <c r="J349" i="3"/>
  <c r="J378" i="3"/>
  <c r="F378" i="3"/>
  <c r="H378" i="3"/>
  <c r="I378" i="3"/>
  <c r="K378" i="3"/>
  <c r="K445" i="3"/>
  <c r="F445" i="3"/>
  <c r="H445" i="3"/>
  <c r="J445" i="3"/>
  <c r="I445" i="3"/>
  <c r="J394" i="3"/>
  <c r="K394" i="3"/>
  <c r="I394" i="3"/>
  <c r="F394" i="3"/>
  <c r="H394" i="3"/>
  <c r="F446" i="3"/>
  <c r="I446" i="3"/>
  <c r="K446" i="3"/>
  <c r="H446" i="3"/>
  <c r="J446" i="3"/>
  <c r="K272" i="3"/>
  <c r="H272" i="3"/>
  <c r="I272" i="3"/>
  <c r="F272" i="3"/>
  <c r="J272" i="3"/>
  <c r="K277" i="3"/>
  <c r="F277" i="3"/>
  <c r="J277" i="3"/>
  <c r="H277" i="3"/>
  <c r="I277" i="3"/>
  <c r="F364" i="3"/>
  <c r="H364" i="3"/>
  <c r="J364" i="3"/>
  <c r="I364" i="3"/>
  <c r="K364" i="3"/>
  <c r="J462" i="3"/>
  <c r="H462" i="3"/>
  <c r="K462" i="3"/>
  <c r="F462" i="3"/>
  <c r="I462" i="3"/>
  <c r="K429" i="3"/>
  <c r="H429" i="3"/>
  <c r="F429" i="3"/>
  <c r="I429" i="3"/>
  <c r="J429" i="3"/>
  <c r="K397" i="3"/>
  <c r="I397" i="3"/>
  <c r="F397" i="3"/>
  <c r="H397" i="3"/>
  <c r="J397" i="3"/>
  <c r="I369" i="3"/>
  <c r="H369" i="3"/>
  <c r="J369" i="3"/>
  <c r="K369" i="3"/>
  <c r="F369" i="3"/>
  <c r="H300" i="3"/>
  <c r="K300" i="3"/>
  <c r="F300" i="3"/>
  <c r="J300" i="3"/>
  <c r="I300" i="3"/>
  <c r="J339" i="3"/>
  <c r="F339" i="3"/>
  <c r="I339" i="3"/>
  <c r="H339" i="3"/>
  <c r="K339" i="3"/>
  <c r="J294" i="3"/>
  <c r="I294" i="3"/>
  <c r="K294" i="3"/>
  <c r="F294" i="3"/>
  <c r="H294" i="3"/>
  <c r="I282" i="3"/>
  <c r="F282" i="3"/>
  <c r="K282" i="3"/>
  <c r="J282" i="3"/>
  <c r="H282" i="3"/>
  <c r="K284" i="3"/>
  <c r="H284" i="3"/>
  <c r="J284" i="3"/>
  <c r="I284" i="3"/>
  <c r="F284" i="3"/>
  <c r="J362" i="3"/>
  <c r="K362" i="3"/>
  <c r="I362" i="3"/>
  <c r="F362" i="3"/>
  <c r="H362" i="3"/>
  <c r="I253" i="3"/>
  <c r="K253" i="3"/>
  <c r="F253" i="3"/>
  <c r="H253" i="3"/>
  <c r="J253" i="3"/>
  <c r="F927" i="3"/>
  <c r="J927" i="3"/>
  <c r="I927" i="3"/>
  <c r="H927" i="3"/>
  <c r="K927" i="3"/>
  <c r="K699" i="8"/>
  <c r="J699" i="8"/>
  <c r="K888" i="3"/>
  <c r="F888" i="3"/>
  <c r="J888" i="3"/>
  <c r="I888" i="3"/>
  <c r="H888" i="3"/>
  <c r="J811" i="8"/>
  <c r="K811" i="8"/>
  <c r="J255" i="3"/>
  <c r="K255" i="3"/>
  <c r="I255" i="3"/>
  <c r="F255" i="3"/>
  <c r="H255" i="3"/>
  <c r="J247" i="3"/>
  <c r="F247" i="3"/>
  <c r="H247" i="3"/>
  <c r="K247" i="3"/>
  <c r="I247" i="3"/>
  <c r="J891" i="3"/>
  <c r="H891" i="3"/>
  <c r="K891" i="3"/>
  <c r="F891" i="3"/>
  <c r="I891" i="3"/>
  <c r="F743" i="3"/>
  <c r="K743" i="3"/>
  <c r="J743" i="3"/>
  <c r="H743" i="3"/>
  <c r="I743" i="3"/>
  <c r="J926" i="3"/>
  <c r="I926" i="3"/>
  <c r="H926" i="3"/>
  <c r="K926" i="3"/>
  <c r="F926" i="3"/>
  <c r="J698" i="8"/>
  <c r="K698" i="8"/>
  <c r="H776" i="3"/>
  <c r="J776" i="3"/>
  <c r="K776" i="3"/>
  <c r="I776" i="3"/>
  <c r="F776" i="3"/>
  <c r="K681" i="3"/>
  <c r="J681" i="3"/>
  <c r="I681" i="3"/>
  <c r="H681" i="3"/>
  <c r="F681" i="3"/>
  <c r="J764" i="8"/>
  <c r="K764" i="8"/>
  <c r="J948" i="8"/>
  <c r="K948" i="8"/>
  <c r="K701" i="8"/>
  <c r="J701" i="8"/>
  <c r="K947" i="8"/>
  <c r="J947" i="8"/>
  <c r="J772" i="8"/>
  <c r="K772" i="8"/>
  <c r="J799" i="8"/>
  <c r="K799" i="8"/>
  <c r="J816" i="8"/>
  <c r="K816" i="8"/>
  <c r="K980" i="8"/>
  <c r="J980" i="8"/>
  <c r="K734" i="8"/>
  <c r="J734" i="8"/>
  <c r="K827" i="3"/>
  <c r="F827" i="3"/>
  <c r="I827" i="3"/>
  <c r="H827" i="3"/>
  <c r="J827" i="3"/>
  <c r="K815" i="3"/>
  <c r="H815" i="3"/>
  <c r="J815" i="3"/>
  <c r="I815" i="3"/>
  <c r="F815" i="3"/>
  <c r="J677" i="3"/>
  <c r="F677" i="3"/>
  <c r="I677" i="3"/>
  <c r="H677" i="3"/>
  <c r="K677" i="3"/>
  <c r="J929" i="8"/>
  <c r="K929" i="8"/>
  <c r="J855" i="8"/>
  <c r="K855" i="8"/>
  <c r="K870" i="3"/>
  <c r="J870" i="3"/>
  <c r="H870" i="3"/>
  <c r="F870" i="3"/>
  <c r="I870" i="3"/>
  <c r="J958" i="3"/>
  <c r="H958" i="3"/>
  <c r="F958" i="3"/>
  <c r="I958" i="3"/>
  <c r="K958" i="3"/>
  <c r="J789" i="8"/>
  <c r="K789" i="8"/>
  <c r="K986" i="8"/>
  <c r="J986" i="8"/>
  <c r="K886" i="8"/>
  <c r="J886" i="8"/>
  <c r="I867" i="3"/>
  <c r="J867" i="3"/>
  <c r="H867" i="3"/>
  <c r="K867" i="3"/>
  <c r="F867" i="3"/>
  <c r="K616" i="3"/>
  <c r="J616" i="3"/>
  <c r="F616" i="3"/>
  <c r="I616" i="3"/>
  <c r="H616" i="3"/>
  <c r="K837" i="8"/>
  <c r="J837" i="8"/>
  <c r="H507" i="3"/>
  <c r="J507" i="3"/>
  <c r="I507" i="3"/>
  <c r="K507" i="3"/>
  <c r="F507" i="3"/>
  <c r="J908" i="8"/>
  <c r="K908" i="8"/>
  <c r="K983" i="8"/>
  <c r="J983" i="8"/>
  <c r="F880" i="3"/>
  <c r="J880" i="3"/>
  <c r="H880" i="3"/>
  <c r="K880" i="3"/>
  <c r="I880" i="3"/>
  <c r="J466" i="3"/>
  <c r="I466" i="3"/>
  <c r="F466" i="3"/>
  <c r="H466" i="3"/>
  <c r="K466" i="3"/>
  <c r="K841" i="8"/>
  <c r="J841" i="8"/>
  <c r="J860" i="8"/>
  <c r="K860" i="8"/>
  <c r="J833" i="8"/>
  <c r="K833" i="8"/>
  <c r="I823" i="3"/>
  <c r="J823" i="3"/>
  <c r="F823" i="3"/>
  <c r="K823" i="3"/>
  <c r="H823" i="3"/>
  <c r="K820" i="8"/>
  <c r="J820" i="8"/>
  <c r="J897" i="8"/>
  <c r="K897" i="8"/>
  <c r="J773" i="8"/>
  <c r="K773" i="8"/>
  <c r="J912" i="8"/>
  <c r="K912" i="8"/>
  <c r="J949" i="3"/>
  <c r="I949" i="3"/>
  <c r="H949" i="3"/>
  <c r="K949" i="3"/>
  <c r="F949" i="3"/>
  <c r="K871" i="8"/>
  <c r="J871" i="8"/>
  <c r="F578" i="3"/>
  <c r="J578" i="3"/>
  <c r="I578" i="3"/>
  <c r="K578" i="3"/>
  <c r="H578" i="3"/>
  <c r="I704" i="3"/>
  <c r="J704" i="3"/>
  <c r="H704" i="3"/>
  <c r="K704" i="3"/>
  <c r="F704" i="3"/>
  <c r="J956" i="8"/>
  <c r="K956" i="8"/>
  <c r="J575" i="3"/>
  <c r="F575" i="3"/>
  <c r="H575" i="3"/>
  <c r="K575" i="3"/>
  <c r="I575" i="3"/>
  <c r="J695" i="8"/>
  <c r="K695" i="8"/>
  <c r="J810" i="8"/>
  <c r="K810" i="8"/>
  <c r="J797" i="8"/>
  <c r="K797" i="8"/>
  <c r="J843" i="8"/>
  <c r="K843" i="8"/>
  <c r="J978" i="8"/>
  <c r="K978" i="8"/>
  <c r="K990" i="8"/>
  <c r="J990" i="8"/>
  <c r="J879" i="8"/>
  <c r="K879" i="8"/>
  <c r="F627" i="3"/>
  <c r="J627" i="3"/>
  <c r="K627" i="3"/>
  <c r="I627" i="3"/>
  <c r="H627" i="3"/>
  <c r="F706" i="3"/>
  <c r="H706" i="3"/>
  <c r="J706" i="3"/>
  <c r="I706" i="3"/>
  <c r="K706" i="3"/>
  <c r="K884" i="8"/>
  <c r="J884" i="8"/>
  <c r="K750" i="3"/>
  <c r="F750" i="3"/>
  <c r="J750" i="3"/>
  <c r="I750" i="3"/>
  <c r="H750" i="3"/>
  <c r="K820" i="3"/>
  <c r="J820" i="3"/>
  <c r="H820" i="3"/>
  <c r="I820" i="3"/>
  <c r="F820" i="3"/>
  <c r="K744" i="8"/>
  <c r="J744" i="8"/>
  <c r="K890" i="8"/>
  <c r="J890" i="8"/>
  <c r="J979" i="8"/>
  <c r="K979" i="8"/>
  <c r="K489" i="3"/>
  <c r="J489" i="3"/>
  <c r="H489" i="3"/>
  <c r="F489" i="3"/>
  <c r="I489" i="3"/>
  <c r="F831" i="3"/>
  <c r="K831" i="3"/>
  <c r="J831" i="3"/>
  <c r="I831" i="3"/>
  <c r="H831" i="3"/>
  <c r="J918" i="8"/>
  <c r="K918" i="8"/>
  <c r="H794" i="3"/>
  <c r="K794" i="3"/>
  <c r="I794" i="3"/>
  <c r="F794" i="3"/>
  <c r="J794" i="3"/>
  <c r="J814" i="3"/>
  <c r="H814" i="3"/>
  <c r="K814" i="3"/>
  <c r="F814" i="3"/>
  <c r="I814" i="3"/>
  <c r="J796" i="3"/>
  <c r="I796" i="3"/>
  <c r="F796" i="3"/>
  <c r="K796" i="3"/>
  <c r="H796" i="3"/>
  <c r="J762" i="3"/>
  <c r="F762" i="3"/>
  <c r="I762" i="3"/>
  <c r="H762" i="3"/>
  <c r="K762" i="3"/>
  <c r="J218" i="3"/>
  <c r="K218" i="3"/>
  <c r="I218" i="3"/>
  <c r="F218" i="3"/>
  <c r="H218" i="3"/>
  <c r="K226" i="3"/>
  <c r="J226" i="3"/>
  <c r="H226" i="3"/>
  <c r="F226" i="3"/>
  <c r="I226" i="3"/>
  <c r="H229" i="3"/>
  <c r="I229" i="3"/>
  <c r="J229" i="3"/>
  <c r="F229" i="3"/>
  <c r="K229" i="3"/>
  <c r="H228" i="3"/>
  <c r="J228" i="3"/>
  <c r="I228" i="3"/>
  <c r="K228" i="3"/>
  <c r="F228" i="3"/>
  <c r="H213" i="3"/>
  <c r="J213" i="3"/>
  <c r="I213" i="3"/>
  <c r="F213" i="3"/>
  <c r="K213" i="3"/>
  <c r="H236" i="3"/>
  <c r="I236" i="3"/>
  <c r="J236" i="3"/>
  <c r="F236" i="3"/>
  <c r="K236" i="3"/>
  <c r="K237" i="3"/>
  <c r="I237" i="3"/>
  <c r="F237" i="3"/>
  <c r="J237" i="3"/>
  <c r="H237" i="3"/>
  <c r="F241" i="3"/>
  <c r="J241" i="3"/>
  <c r="H241" i="3"/>
  <c r="K241" i="3"/>
  <c r="I241" i="3"/>
  <c r="H379" i="3"/>
  <c r="K379" i="3"/>
  <c r="I379" i="3"/>
  <c r="J379" i="3"/>
  <c r="F379" i="3"/>
  <c r="J438" i="3"/>
  <c r="K438" i="3"/>
  <c r="F438" i="3"/>
  <c r="H438" i="3"/>
  <c r="I438" i="3"/>
  <c r="I261" i="3"/>
  <c r="H261" i="3"/>
  <c r="K261" i="3"/>
  <c r="F261" i="3"/>
  <c r="J261" i="3"/>
  <c r="I403" i="3"/>
  <c r="F403" i="3"/>
  <c r="K403" i="3"/>
  <c r="H403" i="3"/>
  <c r="J403" i="3"/>
  <c r="I266" i="3"/>
  <c r="H266" i="3"/>
  <c r="J266" i="3"/>
  <c r="F266" i="3"/>
  <c r="K266" i="3"/>
  <c r="F457" i="3"/>
  <c r="I457" i="3"/>
  <c r="H457" i="3"/>
  <c r="K457" i="3"/>
  <c r="J457" i="3"/>
  <c r="K449" i="3"/>
  <c r="I449" i="3"/>
  <c r="F449" i="3"/>
  <c r="H449" i="3"/>
  <c r="J449" i="3"/>
  <c r="K278" i="3"/>
  <c r="I278" i="3"/>
  <c r="H278" i="3"/>
  <c r="J278" i="3"/>
  <c r="F278" i="3"/>
  <c r="K387" i="3"/>
  <c r="J387" i="3"/>
  <c r="F387" i="3"/>
  <c r="I387" i="3"/>
  <c r="H387" i="3"/>
  <c r="I407" i="3"/>
  <c r="F407" i="3"/>
  <c r="K407" i="3"/>
  <c r="J407" i="3"/>
  <c r="H407" i="3"/>
  <c r="J309" i="3"/>
  <c r="I309" i="3"/>
  <c r="F309" i="3"/>
  <c r="K309" i="3"/>
  <c r="H309" i="3"/>
  <c r="J413" i="3"/>
  <c r="H413" i="3"/>
  <c r="I413" i="3"/>
  <c r="K413" i="3"/>
  <c r="F413" i="3"/>
  <c r="F450" i="3"/>
  <c r="I450" i="3"/>
  <c r="K450" i="3"/>
  <c r="J450" i="3"/>
  <c r="H450" i="3"/>
  <c r="K283" i="3"/>
  <c r="J283" i="3"/>
  <c r="I283" i="3"/>
  <c r="F283" i="3"/>
  <c r="H283" i="3"/>
  <c r="I305" i="3"/>
  <c r="H305" i="3"/>
  <c r="K305" i="3"/>
  <c r="J305" i="3"/>
  <c r="F305" i="3"/>
  <c r="I306" i="3"/>
  <c r="J306" i="3"/>
  <c r="H306" i="3"/>
  <c r="F306" i="3"/>
  <c r="K306" i="3"/>
  <c r="H319" i="3"/>
  <c r="I319" i="3"/>
  <c r="K319" i="3"/>
  <c r="F319" i="3"/>
  <c r="J319" i="3"/>
  <c r="I275" i="3"/>
  <c r="J275" i="3"/>
  <c r="F275" i="3"/>
  <c r="H275" i="3"/>
  <c r="K275" i="3"/>
  <c r="F414" i="3"/>
  <c r="K414" i="3"/>
  <c r="I414" i="3"/>
  <c r="H414" i="3"/>
  <c r="J414" i="3"/>
  <c r="F427" i="3"/>
  <c r="I427" i="3"/>
  <c r="J427" i="3"/>
  <c r="K427" i="3"/>
  <c r="H427" i="3"/>
  <c r="K281" i="3"/>
  <c r="F281" i="3"/>
  <c r="I281" i="3"/>
  <c r="J281" i="3"/>
  <c r="H281" i="3"/>
  <c r="J288" i="3"/>
  <c r="K288" i="3"/>
  <c r="F288" i="3"/>
  <c r="H288" i="3"/>
  <c r="I288" i="3"/>
  <c r="F412" i="3"/>
  <c r="K412" i="3"/>
  <c r="H412" i="3"/>
  <c r="J412" i="3"/>
  <c r="I412" i="3"/>
  <c r="H361" i="3"/>
  <c r="J361" i="3"/>
  <c r="K361" i="3"/>
  <c r="F361" i="3"/>
  <c r="I361" i="3"/>
  <c r="K269" i="3"/>
  <c r="H269" i="3"/>
  <c r="F269" i="3"/>
  <c r="J269" i="3"/>
  <c r="I269" i="3"/>
  <c r="H308" i="3"/>
  <c r="K308" i="3"/>
  <c r="J308" i="3"/>
  <c r="F308" i="3"/>
  <c r="I308" i="3"/>
  <c r="J280" i="3"/>
  <c r="K280" i="3"/>
  <c r="F280" i="3"/>
  <c r="H280" i="3"/>
  <c r="I280" i="3"/>
  <c r="I323" i="3"/>
  <c r="H323" i="3"/>
  <c r="F323" i="3"/>
  <c r="K323" i="3"/>
  <c r="J323" i="3"/>
  <c r="K298" i="3"/>
  <c r="H298" i="3"/>
  <c r="F298" i="3"/>
  <c r="I298" i="3"/>
  <c r="J298" i="3"/>
  <c r="I401" i="3"/>
  <c r="H401" i="3"/>
  <c r="K401" i="3"/>
  <c r="J401" i="3"/>
  <c r="F401" i="3"/>
  <c r="F311" i="3"/>
  <c r="J311" i="3"/>
  <c r="I311" i="3"/>
  <c r="K311" i="3"/>
  <c r="H311" i="3"/>
  <c r="I291" i="3"/>
  <c r="H291" i="3"/>
  <c r="J291" i="3"/>
  <c r="F291" i="3"/>
  <c r="K291" i="3"/>
  <c r="K328" i="3"/>
  <c r="H328" i="3"/>
  <c r="J328" i="3"/>
  <c r="F328" i="3"/>
  <c r="I328" i="3"/>
  <c r="I400" i="3"/>
  <c r="F400" i="3"/>
  <c r="H400" i="3"/>
  <c r="J400" i="3"/>
  <c r="K400" i="3"/>
  <c r="K330" i="3"/>
  <c r="H330" i="3"/>
  <c r="I330" i="3"/>
  <c r="F330" i="3"/>
  <c r="J330" i="3"/>
  <c r="I360" i="3"/>
  <c r="F360" i="3"/>
  <c r="K360" i="3"/>
  <c r="J360" i="3"/>
  <c r="H360" i="3"/>
  <c r="H350" i="3"/>
  <c r="J350" i="3"/>
  <c r="F350" i="3"/>
  <c r="I350" i="3"/>
  <c r="K350" i="3"/>
  <c r="J353" i="3"/>
  <c r="K353" i="3"/>
  <c r="H353" i="3"/>
  <c r="I353" i="3"/>
  <c r="F353" i="3"/>
  <c r="J367" i="3"/>
  <c r="F367" i="3"/>
  <c r="K367" i="3"/>
  <c r="H367" i="3"/>
  <c r="I367" i="3"/>
  <c r="J270" i="3"/>
  <c r="F270" i="3"/>
  <c r="K270" i="3"/>
  <c r="H270" i="3"/>
  <c r="I270" i="3"/>
  <c r="H391" i="3"/>
  <c r="J391" i="3"/>
  <c r="I391" i="3"/>
  <c r="K391" i="3"/>
  <c r="F391" i="3"/>
  <c r="J440" i="3"/>
  <c r="H440" i="3"/>
  <c r="F440" i="3"/>
  <c r="K440" i="3"/>
  <c r="I440" i="3"/>
  <c r="I447" i="3"/>
  <c r="K447" i="3"/>
  <c r="H447" i="3"/>
  <c r="J447" i="3"/>
  <c r="F447" i="3"/>
  <c r="J373" i="3"/>
  <c r="K373" i="3"/>
  <c r="F373" i="3"/>
  <c r="I373" i="3"/>
  <c r="H373" i="3"/>
  <c r="J461" i="3"/>
  <c r="H461" i="3"/>
  <c r="F461" i="3"/>
  <c r="I461" i="3"/>
  <c r="K461" i="3"/>
  <c r="K327" i="3"/>
  <c r="H327" i="3"/>
  <c r="I327" i="3"/>
  <c r="F327" i="3"/>
  <c r="J327" i="3"/>
  <c r="F344" i="3"/>
  <c r="I344" i="3"/>
  <c r="J344" i="3"/>
  <c r="H344" i="3"/>
  <c r="K344" i="3"/>
  <c r="H363" i="3"/>
  <c r="F363" i="3"/>
  <c r="K363" i="3"/>
  <c r="I363" i="3"/>
  <c r="J363" i="3"/>
  <c r="H433" i="3"/>
  <c r="K433" i="3"/>
  <c r="I433" i="3"/>
  <c r="J433" i="3"/>
  <c r="F433" i="3"/>
  <c r="F290" i="3"/>
  <c r="J290" i="3"/>
  <c r="I290" i="3"/>
  <c r="H290" i="3"/>
  <c r="K290" i="3"/>
  <c r="J374" i="3"/>
  <c r="H374" i="3"/>
  <c r="K374" i="3"/>
  <c r="I374" i="3"/>
  <c r="F374" i="3"/>
  <c r="H258" i="3"/>
  <c r="I258" i="3"/>
  <c r="F258" i="3"/>
  <c r="J258" i="3"/>
  <c r="K258" i="3"/>
  <c r="J964" i="3"/>
  <c r="I964" i="3"/>
  <c r="H964" i="3"/>
  <c r="F964" i="3"/>
  <c r="K964" i="3"/>
  <c r="F853" i="3"/>
  <c r="H853" i="3"/>
  <c r="J853" i="3"/>
  <c r="I853" i="3"/>
  <c r="K853" i="3"/>
  <c r="H243" i="3"/>
  <c r="F243" i="3"/>
  <c r="K243" i="3"/>
  <c r="I243" i="3"/>
  <c r="J243" i="3"/>
  <c r="K923" i="8"/>
  <c r="J923" i="8"/>
  <c r="J909" i="8"/>
  <c r="K909" i="8"/>
  <c r="J779" i="8"/>
  <c r="K779" i="8"/>
  <c r="K767" i="8"/>
  <c r="J767" i="8"/>
  <c r="F502" i="3"/>
  <c r="I502" i="3"/>
  <c r="J502" i="3"/>
  <c r="H502" i="3"/>
  <c r="K502" i="3"/>
  <c r="K893" i="8"/>
  <c r="J893" i="8"/>
  <c r="K254" i="3"/>
  <c r="I254" i="3"/>
  <c r="F254" i="3"/>
  <c r="H254" i="3"/>
  <c r="J254" i="3"/>
  <c r="F260" i="3"/>
  <c r="J260" i="3"/>
  <c r="K260" i="3"/>
  <c r="I260" i="3"/>
  <c r="H260" i="3"/>
  <c r="I920" i="3"/>
  <c r="F920" i="3"/>
  <c r="H920" i="3"/>
  <c r="K920" i="3"/>
  <c r="J920" i="3"/>
  <c r="I602" i="3"/>
  <c r="J602" i="3"/>
  <c r="H602" i="3"/>
  <c r="F602" i="3"/>
  <c r="K602" i="3"/>
  <c r="J868" i="8"/>
  <c r="K868" i="8"/>
  <c r="K786" i="8"/>
  <c r="J786" i="8"/>
  <c r="I481" i="3"/>
  <c r="H481" i="3"/>
  <c r="F481" i="3"/>
  <c r="K481" i="3"/>
  <c r="J481" i="3"/>
  <c r="K796" i="8"/>
  <c r="J796" i="8"/>
  <c r="K826" i="8"/>
  <c r="J826" i="8"/>
  <c r="J889" i="8"/>
  <c r="K889" i="8"/>
  <c r="J994" i="8"/>
  <c r="K994" i="8"/>
  <c r="K880" i="8"/>
  <c r="J880" i="8"/>
  <c r="K970" i="8"/>
  <c r="J970" i="8"/>
  <c r="K831" i="8"/>
  <c r="J831" i="8"/>
  <c r="K876" i="8"/>
  <c r="J876" i="8"/>
  <c r="K933" i="8"/>
  <c r="J933" i="8"/>
  <c r="J604" i="3"/>
  <c r="F604" i="3"/>
  <c r="K604" i="3"/>
  <c r="H604" i="3"/>
  <c r="I604" i="3"/>
  <c r="J901" i="3"/>
  <c r="I901" i="3"/>
  <c r="H901" i="3"/>
  <c r="F901" i="3"/>
  <c r="K901" i="3"/>
  <c r="K962" i="8"/>
  <c r="J962" i="8"/>
  <c r="J596" i="3"/>
  <c r="I596" i="3"/>
  <c r="H596" i="3"/>
  <c r="F596" i="3"/>
  <c r="K596" i="3"/>
  <c r="J908" i="3"/>
  <c r="F908" i="3"/>
  <c r="K908" i="3"/>
  <c r="H908" i="3"/>
  <c r="I908" i="3"/>
  <c r="H559" i="3"/>
  <c r="I559" i="3"/>
  <c r="K559" i="3"/>
  <c r="F559" i="3"/>
  <c r="J559" i="3"/>
  <c r="J896" i="8"/>
  <c r="K896" i="8"/>
  <c r="K719" i="8"/>
  <c r="J719" i="8"/>
  <c r="H619" i="3"/>
  <c r="I619" i="3"/>
  <c r="J619" i="3"/>
  <c r="K619" i="3"/>
  <c r="F619" i="3"/>
  <c r="F539" i="3"/>
  <c r="J539" i="3"/>
  <c r="I539" i="3"/>
  <c r="K539" i="3"/>
  <c r="H539" i="3"/>
  <c r="I754" i="3"/>
  <c r="K754" i="3"/>
  <c r="J754" i="3"/>
  <c r="F754" i="3"/>
  <c r="H754" i="3"/>
  <c r="H520" i="3"/>
  <c r="I520" i="3"/>
  <c r="J520" i="3"/>
  <c r="K520" i="3"/>
  <c r="F520" i="3"/>
  <c r="J697" i="8"/>
  <c r="K697" i="8"/>
  <c r="H962" i="3"/>
  <c r="F962" i="3"/>
  <c r="I962" i="3"/>
  <c r="J962" i="3"/>
  <c r="K962" i="3"/>
  <c r="J832" i="8"/>
  <c r="K832" i="8"/>
  <c r="J801" i="8"/>
  <c r="K801" i="8"/>
  <c r="K805" i="8"/>
  <c r="J805" i="8"/>
  <c r="J722" i="8"/>
  <c r="K722" i="8"/>
  <c r="I615" i="3"/>
  <c r="J615" i="3"/>
  <c r="H615" i="3"/>
  <c r="F615" i="3"/>
  <c r="K615" i="3"/>
  <c r="J914" i="8"/>
  <c r="K914" i="8"/>
  <c r="H994" i="3"/>
  <c r="J994" i="3"/>
  <c r="I994" i="3"/>
  <c r="F994" i="3"/>
  <c r="K994" i="3"/>
  <c r="J872" i="3"/>
  <c r="F872" i="3"/>
  <c r="H872" i="3"/>
  <c r="K872" i="3"/>
  <c r="I872" i="3"/>
  <c r="K902" i="8"/>
  <c r="J902" i="8"/>
  <c r="I980" i="3"/>
  <c r="J980" i="3"/>
  <c r="H980" i="3"/>
  <c r="F980" i="3"/>
  <c r="K980" i="3"/>
  <c r="K765" i="8"/>
  <c r="J765" i="8"/>
  <c r="H797" i="3"/>
  <c r="F797" i="3"/>
  <c r="I797" i="3"/>
  <c r="J797" i="3"/>
  <c r="K797" i="3"/>
  <c r="J857" i="8"/>
  <c r="K857" i="8"/>
  <c r="H930" i="3"/>
  <c r="K930" i="3"/>
  <c r="F930" i="3"/>
  <c r="I930" i="3"/>
  <c r="J930" i="3"/>
  <c r="K825" i="8"/>
  <c r="J825" i="8"/>
  <c r="K964" i="8"/>
  <c r="J964" i="8"/>
  <c r="K668" i="3"/>
  <c r="J668" i="3"/>
  <c r="H668" i="3"/>
  <c r="I668" i="3"/>
  <c r="F668" i="3"/>
  <c r="F465" i="3"/>
  <c r="K465" i="3"/>
  <c r="J465" i="3"/>
  <c r="H465" i="3"/>
  <c r="I465" i="3"/>
  <c r="F600" i="3"/>
  <c r="H600" i="3"/>
  <c r="I600" i="3"/>
  <c r="K600" i="3"/>
  <c r="J600" i="3"/>
  <c r="H995" i="3"/>
  <c r="I995" i="3"/>
  <c r="K995" i="3"/>
  <c r="J995" i="3"/>
  <c r="F995" i="3"/>
  <c r="K655" i="3"/>
  <c r="I655" i="3"/>
  <c r="J655" i="3"/>
  <c r="F655" i="3"/>
  <c r="H655" i="3"/>
  <c r="K917" i="8"/>
  <c r="J917" i="8"/>
  <c r="J775" i="8"/>
  <c r="K775" i="8"/>
  <c r="F617" i="3"/>
  <c r="J617" i="3"/>
  <c r="K617" i="3"/>
  <c r="I617" i="3"/>
  <c r="H617" i="3"/>
  <c r="I833" i="3"/>
  <c r="H833" i="3"/>
  <c r="K833" i="3"/>
  <c r="J833" i="3"/>
  <c r="F833" i="3"/>
  <c r="J926" i="8"/>
  <c r="K926" i="8"/>
  <c r="H640" i="3"/>
  <c r="F640" i="3"/>
  <c r="J640" i="3"/>
  <c r="I640" i="3"/>
  <c r="K640" i="3"/>
  <c r="K723" i="8"/>
  <c r="J723" i="8"/>
  <c r="K885" i="8"/>
  <c r="J885" i="8"/>
  <c r="J743" i="8"/>
  <c r="K743" i="8"/>
  <c r="J710" i="8"/>
  <c r="K710" i="8"/>
  <c r="J709" i="8"/>
  <c r="K709" i="8"/>
  <c r="K691" i="3"/>
  <c r="I691" i="3"/>
  <c r="J691" i="3"/>
  <c r="F691" i="3"/>
  <c r="H691" i="3"/>
  <c r="K705" i="8"/>
  <c r="J705" i="8"/>
  <c r="I790" i="3"/>
  <c r="K790" i="3"/>
  <c r="J790" i="3"/>
  <c r="F790" i="3"/>
  <c r="H790" i="3"/>
  <c r="J638" i="3"/>
  <c r="K638" i="3"/>
  <c r="F638" i="3"/>
  <c r="H638" i="3"/>
  <c r="I638" i="3"/>
  <c r="H734" i="3"/>
  <c r="F734" i="3"/>
  <c r="J734" i="3"/>
  <c r="K734" i="3"/>
  <c r="I734" i="3"/>
  <c r="K580" i="3"/>
  <c r="H580" i="3"/>
  <c r="J580" i="3"/>
  <c r="I580" i="3"/>
  <c r="F580" i="3"/>
  <c r="I562" i="3"/>
  <c r="K562" i="3"/>
  <c r="H562" i="3"/>
  <c r="J562" i="3"/>
  <c r="F562" i="3"/>
  <c r="H675" i="3"/>
  <c r="J675" i="3"/>
  <c r="K675" i="3"/>
  <c r="F675" i="3"/>
  <c r="I675" i="3"/>
  <c r="I644" i="3"/>
  <c r="K644" i="3"/>
  <c r="H644" i="3"/>
  <c r="F644" i="3"/>
  <c r="J644" i="3"/>
  <c r="H500" i="3"/>
  <c r="F500" i="3"/>
  <c r="K500" i="3"/>
  <c r="J500" i="3"/>
  <c r="I500" i="3"/>
  <c r="K713" i="3"/>
  <c r="I713" i="3"/>
  <c r="F713" i="3"/>
  <c r="H713" i="3"/>
  <c r="J713" i="3"/>
  <c r="F556" i="3"/>
  <c r="I556" i="3"/>
  <c r="H556" i="3"/>
  <c r="J556" i="3"/>
  <c r="K556" i="3"/>
  <c r="K513" i="3"/>
  <c r="H513" i="3"/>
  <c r="J513" i="3"/>
  <c r="F513" i="3"/>
  <c r="I513" i="3"/>
  <c r="H227" i="3"/>
  <c r="I227" i="3"/>
  <c r="K227" i="3"/>
  <c r="J227" i="3"/>
  <c r="F227" i="3"/>
  <c r="F211" i="3"/>
  <c r="J211" i="3"/>
  <c r="H211" i="3"/>
  <c r="I211" i="3"/>
  <c r="K211" i="3"/>
  <c r="K216" i="3"/>
  <c r="I216" i="3"/>
  <c r="J216" i="3"/>
  <c r="H216" i="3"/>
  <c r="F216" i="3"/>
  <c r="I217" i="3"/>
  <c r="F217" i="3"/>
  <c r="J217" i="3"/>
  <c r="K217" i="3"/>
  <c r="H217" i="3"/>
  <c r="K242" i="3"/>
  <c r="H242" i="3"/>
  <c r="I242" i="3"/>
  <c r="F242" i="3"/>
  <c r="J242" i="3"/>
  <c r="J240" i="3"/>
  <c r="I240" i="3"/>
  <c r="F240" i="3"/>
  <c r="H240" i="3"/>
  <c r="K240" i="3"/>
  <c r="F238" i="3"/>
  <c r="H238" i="3"/>
  <c r="K238" i="3"/>
  <c r="J238" i="3"/>
  <c r="I238" i="3"/>
  <c r="J264" i="3"/>
  <c r="F264" i="3"/>
  <c r="K264" i="3"/>
  <c r="I264" i="3"/>
  <c r="H264" i="3"/>
  <c r="K336" i="3"/>
  <c r="J336" i="3"/>
  <c r="I336" i="3"/>
  <c r="H336" i="3"/>
  <c r="F336" i="3"/>
  <c r="H352" i="3"/>
  <c r="K352" i="3"/>
  <c r="F352" i="3"/>
  <c r="I352" i="3"/>
  <c r="J352" i="3"/>
  <c r="J452" i="3"/>
  <c r="F452" i="3"/>
  <c r="H452" i="3"/>
  <c r="I452" i="3"/>
  <c r="K452" i="3"/>
  <c r="H356" i="3"/>
  <c r="K356" i="3"/>
  <c r="I356" i="3"/>
  <c r="J356" i="3"/>
  <c r="F356" i="3"/>
  <c r="F458" i="3"/>
  <c r="K458" i="3"/>
  <c r="H458" i="3"/>
  <c r="I458" i="3"/>
  <c r="J458" i="3"/>
  <c r="H295" i="3"/>
  <c r="I295" i="3"/>
  <c r="J295" i="3"/>
  <c r="K295" i="3"/>
  <c r="F295" i="3"/>
  <c r="I331" i="3"/>
  <c r="K331" i="3"/>
  <c r="F331" i="3"/>
  <c r="H331" i="3"/>
  <c r="J331" i="3"/>
  <c r="I299" i="3"/>
  <c r="F299" i="3"/>
  <c r="K299" i="3"/>
  <c r="H299" i="3"/>
  <c r="J299" i="3"/>
  <c r="I439" i="3"/>
  <c r="H439" i="3"/>
  <c r="J439" i="3"/>
  <c r="K439" i="3"/>
  <c r="F439" i="3"/>
  <c r="F434" i="3"/>
  <c r="I434" i="3"/>
  <c r="J434" i="3"/>
  <c r="K434" i="3"/>
  <c r="H434" i="3"/>
  <c r="J392" i="3"/>
  <c r="I392" i="3"/>
  <c r="H392" i="3"/>
  <c r="F392" i="3"/>
  <c r="K392" i="3"/>
  <c r="K459" i="3"/>
  <c r="I459" i="3"/>
  <c r="H459" i="3"/>
  <c r="F459" i="3"/>
  <c r="J459" i="3"/>
  <c r="J460" i="3"/>
  <c r="K460" i="3"/>
  <c r="I460" i="3"/>
  <c r="H460" i="3"/>
  <c r="F460" i="3"/>
  <c r="K273" i="3"/>
  <c r="I273" i="3"/>
  <c r="J273" i="3"/>
  <c r="F273" i="3"/>
  <c r="H273" i="3"/>
  <c r="F316" i="3"/>
  <c r="H316" i="3"/>
  <c r="J316" i="3"/>
  <c r="I316" i="3"/>
  <c r="K316" i="3"/>
  <c r="F425" i="3"/>
  <c r="H425" i="3"/>
  <c r="I425" i="3"/>
  <c r="J425" i="3"/>
  <c r="K425" i="3"/>
  <c r="H371" i="3"/>
  <c r="K371" i="3"/>
  <c r="I371" i="3"/>
  <c r="F371" i="3"/>
  <c r="J371" i="3"/>
  <c r="I340" i="3"/>
  <c r="F340" i="3"/>
  <c r="J340" i="3"/>
  <c r="H340" i="3"/>
  <c r="K340" i="3"/>
  <c r="H405" i="3"/>
  <c r="K405" i="3"/>
  <c r="F405" i="3"/>
  <c r="I405" i="3"/>
  <c r="J405" i="3"/>
  <c r="I324" i="3"/>
  <c r="K324" i="3"/>
  <c r="F324" i="3"/>
  <c r="J324" i="3"/>
  <c r="H324" i="3"/>
  <c r="F411" i="3"/>
  <c r="K411" i="3"/>
  <c r="J411" i="3"/>
  <c r="I411" i="3"/>
  <c r="H411" i="3"/>
  <c r="H388" i="3"/>
  <c r="K388" i="3"/>
  <c r="I388" i="3"/>
  <c r="J388" i="3"/>
  <c r="F388" i="3"/>
  <c r="I248" i="3"/>
  <c r="H248" i="3"/>
  <c r="J248" i="3"/>
  <c r="K248" i="3"/>
  <c r="F248" i="3"/>
  <c r="H289" i="3"/>
  <c r="F289" i="3"/>
  <c r="J289" i="3"/>
  <c r="I289" i="3"/>
  <c r="K289" i="3"/>
  <c r="K286" i="3"/>
  <c r="H286" i="3"/>
  <c r="F286" i="3"/>
  <c r="J286" i="3"/>
  <c r="I286" i="3"/>
  <c r="J463" i="3"/>
  <c r="F463" i="3"/>
  <c r="I463" i="3"/>
  <c r="K463" i="3"/>
  <c r="H463" i="3"/>
  <c r="I318" i="3"/>
  <c r="J318" i="3"/>
  <c r="K318" i="3"/>
  <c r="F318" i="3"/>
  <c r="H318" i="3"/>
  <c r="F377" i="3"/>
  <c r="H377" i="3"/>
  <c r="I377" i="3"/>
  <c r="K377" i="3"/>
  <c r="J377" i="3"/>
  <c r="J420" i="3"/>
  <c r="F420" i="3"/>
  <c r="H420" i="3"/>
  <c r="I420" i="3"/>
  <c r="K420" i="3"/>
  <c r="H314" i="3"/>
  <c r="I314" i="3"/>
  <c r="J314" i="3"/>
  <c r="F314" i="3"/>
  <c r="K314" i="3"/>
  <c r="H287" i="3"/>
  <c r="F287" i="3"/>
  <c r="K287" i="3"/>
  <c r="J287" i="3"/>
  <c r="I287" i="3"/>
  <c r="K321" i="3"/>
  <c r="H321" i="3"/>
  <c r="J321" i="3"/>
  <c r="F321" i="3"/>
  <c r="I321" i="3"/>
  <c r="H296" i="3"/>
  <c r="J296" i="3"/>
  <c r="I296" i="3"/>
  <c r="K296" i="3"/>
  <c r="F296" i="3"/>
  <c r="K271" i="3"/>
  <c r="H271" i="3"/>
  <c r="I271" i="3"/>
  <c r="J271" i="3"/>
  <c r="F271" i="3"/>
  <c r="H263" i="3"/>
  <c r="K263" i="3"/>
  <c r="I263" i="3"/>
  <c r="J263" i="3"/>
  <c r="F263" i="3"/>
  <c r="F304" i="3"/>
  <c r="K304" i="3"/>
  <c r="I304" i="3"/>
  <c r="J304" i="3"/>
  <c r="H304" i="3"/>
  <c r="K250" i="3"/>
  <c r="F250" i="3"/>
  <c r="H250" i="3"/>
  <c r="I250" i="3"/>
  <c r="J250" i="3"/>
  <c r="F342" i="3"/>
  <c r="J342" i="3"/>
  <c r="I342" i="3"/>
  <c r="H342" i="3"/>
  <c r="K342" i="3"/>
  <c r="H351" i="3"/>
  <c r="J351" i="3"/>
  <c r="F351" i="3"/>
  <c r="I351" i="3"/>
  <c r="K351" i="3"/>
  <c r="J368" i="3"/>
  <c r="H368" i="3"/>
  <c r="F368" i="3"/>
  <c r="K368" i="3"/>
  <c r="I368" i="3"/>
  <c r="H430" i="3"/>
  <c r="K430" i="3"/>
  <c r="F430" i="3"/>
  <c r="J430" i="3"/>
  <c r="I430" i="3"/>
  <c r="F325" i="3"/>
  <c r="H325" i="3"/>
  <c r="J325" i="3"/>
  <c r="I325" i="3"/>
  <c r="K325" i="3"/>
  <c r="J348" i="3"/>
  <c r="K348" i="3"/>
  <c r="I348" i="3"/>
  <c r="H348" i="3"/>
  <c r="F348" i="3"/>
  <c r="H415" i="3"/>
  <c r="F415" i="3"/>
  <c r="K415" i="3"/>
  <c r="J415" i="3"/>
  <c r="I415" i="3"/>
  <c r="K301" i="3"/>
  <c r="I301" i="3"/>
  <c r="H301" i="3"/>
  <c r="F301" i="3"/>
  <c r="J301" i="3"/>
  <c r="I303" i="3"/>
  <c r="J303" i="3"/>
  <c r="F303" i="3"/>
  <c r="K303" i="3"/>
  <c r="H303" i="3"/>
  <c r="I372" i="3"/>
  <c r="H372" i="3"/>
  <c r="J372" i="3"/>
  <c r="F372" i="3"/>
  <c r="K372" i="3"/>
  <c r="I292" i="3"/>
  <c r="J292" i="3"/>
  <c r="H292" i="3"/>
  <c r="F292" i="3"/>
  <c r="K292" i="3"/>
  <c r="J302" i="3"/>
  <c r="H302" i="3"/>
  <c r="I302" i="3"/>
  <c r="F302" i="3"/>
  <c r="K302" i="3"/>
  <c r="K312" i="3"/>
  <c r="I312" i="3"/>
  <c r="J312" i="3"/>
  <c r="F312" i="3"/>
  <c r="H312" i="3"/>
  <c r="I246" i="3"/>
  <c r="H246" i="3"/>
  <c r="F246" i="3"/>
  <c r="J246" i="3"/>
  <c r="K246" i="3"/>
  <c r="K920" i="8"/>
  <c r="J920" i="8"/>
  <c r="K757" i="8"/>
  <c r="J757" i="8"/>
  <c r="H573" i="3"/>
  <c r="I573" i="3"/>
  <c r="J573" i="3"/>
  <c r="F573" i="3"/>
  <c r="K573" i="3"/>
  <c r="J249" i="3"/>
  <c r="H249" i="3"/>
  <c r="I249" i="3"/>
  <c r="K249" i="3"/>
  <c r="F249" i="3"/>
  <c r="J251" i="3"/>
  <c r="F251" i="3"/>
  <c r="H251" i="3"/>
  <c r="K251" i="3"/>
  <c r="I251" i="3"/>
  <c r="J832" i="3"/>
  <c r="I832" i="3"/>
  <c r="H832" i="3"/>
  <c r="F832" i="3"/>
  <c r="K832" i="3"/>
  <c r="K839" i="8"/>
  <c r="J839" i="8"/>
  <c r="J913" i="8"/>
  <c r="K913" i="8"/>
  <c r="K790" i="8"/>
  <c r="J790" i="8"/>
  <c r="J877" i="8"/>
  <c r="K877" i="8"/>
  <c r="K813" i="8"/>
  <c r="J813" i="8"/>
  <c r="H798" i="3"/>
  <c r="I798" i="3"/>
  <c r="K798" i="3"/>
  <c r="F798" i="3"/>
  <c r="J798" i="3"/>
  <c r="I499" i="3"/>
  <c r="H499" i="3"/>
  <c r="J499" i="3"/>
  <c r="K499" i="3"/>
  <c r="F499" i="3"/>
  <c r="J881" i="8"/>
  <c r="K881" i="8"/>
  <c r="K776" i="8"/>
  <c r="J776" i="8"/>
  <c r="K894" i="8"/>
  <c r="J894" i="8"/>
  <c r="J710" i="3"/>
  <c r="I710" i="3"/>
  <c r="H710" i="3"/>
  <c r="F710" i="3"/>
  <c r="K710" i="3"/>
  <c r="I641" i="3"/>
  <c r="K641" i="3"/>
  <c r="H641" i="3"/>
  <c r="F641" i="3"/>
  <c r="J641" i="3"/>
  <c r="J870" i="8"/>
  <c r="K870" i="8"/>
  <c r="H771" i="3"/>
  <c r="I771" i="3"/>
  <c r="K771" i="3"/>
  <c r="F771" i="3"/>
  <c r="J771" i="3"/>
  <c r="J987" i="8"/>
  <c r="K987" i="8"/>
  <c r="K973" i="8"/>
  <c r="J973" i="8"/>
  <c r="H925" i="3"/>
  <c r="F925" i="3"/>
  <c r="K925" i="3"/>
  <c r="J925" i="3"/>
  <c r="I925" i="3"/>
  <c r="J726" i="8"/>
  <c r="K726" i="8"/>
  <c r="K725" i="3"/>
  <c r="H725" i="3"/>
  <c r="F725" i="3"/>
  <c r="J725" i="3"/>
  <c r="I725" i="3"/>
  <c r="K858" i="8"/>
  <c r="J858" i="8"/>
  <c r="J863" i="3"/>
  <c r="I863" i="3"/>
  <c r="H863" i="3"/>
  <c r="K863" i="3"/>
  <c r="F863" i="3"/>
  <c r="J543" i="3"/>
  <c r="H543" i="3"/>
  <c r="I543" i="3"/>
  <c r="F543" i="3"/>
  <c r="K543" i="3"/>
  <c r="J985" i="8"/>
  <c r="K985" i="8"/>
  <c r="J998" i="3"/>
  <c r="I998" i="3"/>
  <c r="K998" i="3"/>
  <c r="F998" i="3"/>
  <c r="H998" i="3"/>
  <c r="F524" i="3"/>
  <c r="K524" i="3"/>
  <c r="J524" i="3"/>
  <c r="H524" i="3"/>
  <c r="I524" i="3"/>
  <c r="J729" i="3"/>
  <c r="F729" i="3"/>
  <c r="I729" i="3"/>
  <c r="H729" i="3"/>
  <c r="K729" i="3"/>
  <c r="I818" i="3"/>
  <c r="K818" i="3"/>
  <c r="H818" i="3"/>
  <c r="J818" i="3"/>
  <c r="F818" i="3"/>
  <c r="K863" i="8"/>
  <c r="J863" i="8"/>
  <c r="K749" i="8"/>
  <c r="J749" i="8"/>
  <c r="J949" i="8"/>
  <c r="K949" i="8"/>
  <c r="K589" i="3"/>
  <c r="H589" i="3"/>
  <c r="I589" i="3"/>
  <c r="J589" i="3"/>
  <c r="F589" i="3"/>
  <c r="J977" i="3"/>
  <c r="H977" i="3"/>
  <c r="I977" i="3"/>
  <c r="F977" i="3"/>
  <c r="K977" i="3"/>
  <c r="I800" i="3"/>
  <c r="F800" i="3"/>
  <c r="K800" i="3"/>
  <c r="J800" i="3"/>
  <c r="H800" i="3"/>
  <c r="K730" i="8"/>
  <c r="J730" i="8"/>
  <c r="J823" i="8"/>
  <c r="K823" i="8"/>
  <c r="J708" i="8"/>
  <c r="K708" i="8"/>
  <c r="K936" i="3"/>
  <c r="F936" i="3"/>
  <c r="J936" i="3"/>
  <c r="H936" i="3"/>
  <c r="I936" i="3"/>
  <c r="K992" i="8"/>
  <c r="J992" i="8"/>
  <c r="I804" i="3"/>
  <c r="F804" i="3"/>
  <c r="H804" i="3"/>
  <c r="K804" i="3"/>
  <c r="J804" i="3"/>
  <c r="J740" i="8"/>
  <c r="K740" i="8"/>
  <c r="J924" i="8"/>
  <c r="K924" i="8"/>
  <c r="J739" i="8"/>
  <c r="K739" i="8"/>
  <c r="K503" i="3"/>
  <c r="H503" i="3"/>
  <c r="I503" i="3"/>
  <c r="J503" i="3"/>
  <c r="F503" i="3"/>
  <c r="J848" i="8"/>
  <c r="K848" i="8"/>
  <c r="J771" i="8"/>
  <c r="K771" i="8"/>
  <c r="H579" i="3"/>
  <c r="K579" i="3"/>
  <c r="I579" i="3"/>
  <c r="F579" i="3"/>
  <c r="J579" i="3"/>
  <c r="H847" i="3"/>
  <c r="K847" i="3"/>
  <c r="I847" i="3"/>
  <c r="F847" i="3"/>
  <c r="J847" i="3"/>
  <c r="K911" i="8"/>
  <c r="J911" i="8"/>
  <c r="I906" i="3"/>
  <c r="F906" i="3"/>
  <c r="H906" i="3"/>
  <c r="K906" i="3"/>
  <c r="J906" i="3"/>
  <c r="J472" i="3"/>
  <c r="I472" i="3"/>
  <c r="K472" i="3"/>
  <c r="H472" i="3"/>
  <c r="F472" i="3"/>
  <c r="F538" i="3"/>
  <c r="I538" i="3"/>
  <c r="H538" i="3"/>
  <c r="J538" i="3"/>
  <c r="K538" i="3"/>
  <c r="J972" i="8"/>
  <c r="K972" i="8"/>
  <c r="H588" i="3"/>
  <c r="F588" i="3"/>
  <c r="J588" i="3"/>
  <c r="K588" i="3"/>
  <c r="I588" i="3"/>
  <c r="K818" i="8"/>
  <c r="J818" i="8"/>
  <c r="F971" i="3"/>
  <c r="J971" i="3"/>
  <c r="K971" i="3"/>
  <c r="I971" i="3"/>
  <c r="H971" i="3"/>
  <c r="F940" i="3"/>
  <c r="K940" i="3"/>
  <c r="I940" i="3"/>
  <c r="J940" i="3"/>
  <c r="H940" i="3"/>
  <c r="J937" i="8"/>
  <c r="K937" i="8"/>
  <c r="J759" i="8"/>
  <c r="K759" i="8"/>
  <c r="F950" i="3"/>
  <c r="I950" i="3"/>
  <c r="H950" i="3"/>
  <c r="J950" i="3"/>
  <c r="K950" i="3"/>
  <c r="H525" i="3"/>
  <c r="F525" i="3"/>
  <c r="K525" i="3"/>
  <c r="I525" i="3"/>
  <c r="J525" i="3"/>
  <c r="I849" i="3"/>
  <c r="H849" i="3"/>
  <c r="F849" i="3"/>
  <c r="J849" i="3"/>
  <c r="K849" i="3"/>
  <c r="J759" i="3"/>
  <c r="I759" i="3"/>
  <c r="K759" i="3"/>
  <c r="H759" i="3"/>
  <c r="F759" i="3"/>
  <c r="J928" i="8"/>
  <c r="K928" i="8"/>
  <c r="H813" i="3"/>
  <c r="I813" i="3"/>
  <c r="K813" i="3"/>
  <c r="J813" i="3"/>
  <c r="F813" i="3"/>
  <c r="K745" i="3"/>
  <c r="H745" i="3"/>
  <c r="J745" i="3"/>
  <c r="I745" i="3"/>
  <c r="F745" i="3"/>
  <c r="J498" i="3"/>
  <c r="K498" i="3"/>
  <c r="H498" i="3"/>
  <c r="F498" i="3"/>
  <c r="I498" i="3"/>
  <c r="K835" i="3"/>
  <c r="I835" i="3"/>
  <c r="H835" i="3"/>
  <c r="J835" i="3"/>
  <c r="F835" i="3"/>
  <c r="J671" i="3"/>
  <c r="F671" i="3"/>
  <c r="K671" i="3"/>
  <c r="I671" i="3"/>
  <c r="H671" i="3"/>
  <c r="J882" i="3"/>
  <c r="I882" i="3"/>
  <c r="F882" i="3"/>
  <c r="K882" i="3"/>
  <c r="H882" i="3"/>
  <c r="J936" i="8"/>
  <c r="K936" i="8"/>
  <c r="K830" i="8"/>
  <c r="J830" i="8"/>
  <c r="K989" i="3"/>
  <c r="I989" i="3"/>
  <c r="J989" i="3"/>
  <c r="H989" i="3"/>
  <c r="F989" i="3"/>
  <c r="H984" i="3"/>
  <c r="F984" i="3"/>
  <c r="K984" i="3"/>
  <c r="I984" i="3"/>
  <c r="J984" i="3"/>
  <c r="K761" i="8"/>
  <c r="J761" i="8"/>
  <c r="J824" i="8"/>
  <c r="K824" i="8"/>
  <c r="K769" i="8"/>
  <c r="J769" i="8"/>
  <c r="K766" i="8"/>
  <c r="J766" i="8"/>
  <c r="J782" i="8"/>
  <c r="K782" i="8"/>
  <c r="J996" i="8"/>
  <c r="K996" i="8"/>
  <c r="F846" i="3"/>
  <c r="K846" i="3"/>
  <c r="H846" i="3"/>
  <c r="I846" i="3"/>
  <c r="J846" i="3"/>
  <c r="I544" i="3"/>
  <c r="K544" i="3"/>
  <c r="H544" i="3"/>
  <c r="J544" i="3"/>
  <c r="F544" i="3"/>
  <c r="F547" i="3"/>
  <c r="H547" i="3"/>
  <c r="I547" i="3"/>
  <c r="K547" i="3"/>
  <c r="J547" i="3"/>
  <c r="F626" i="3"/>
  <c r="I626" i="3"/>
  <c r="K626" i="3"/>
  <c r="H626" i="3"/>
  <c r="J626" i="3"/>
  <c r="J727" i="8"/>
  <c r="K727" i="8"/>
  <c r="J864" i="8"/>
  <c r="K864" i="8"/>
  <c r="J925" i="8"/>
  <c r="K925" i="8"/>
  <c r="K997" i="8"/>
  <c r="J997" i="8"/>
  <c r="F727" i="3"/>
  <c r="I727" i="3"/>
  <c r="K727" i="3"/>
  <c r="J727" i="3"/>
  <c r="H727" i="3"/>
  <c r="J888" i="8"/>
  <c r="K888" i="8"/>
  <c r="F646" i="3"/>
  <c r="J646" i="3"/>
  <c r="I646" i="3"/>
  <c r="K646" i="3"/>
  <c r="H646" i="3"/>
  <c r="J935" i="8"/>
  <c r="K935" i="8"/>
  <c r="J750" i="8"/>
  <c r="K750" i="8"/>
  <c r="J930" i="8"/>
  <c r="K930" i="8"/>
  <c r="K703" i="8"/>
  <c r="J703" i="8"/>
  <c r="I630" i="3"/>
  <c r="K630" i="3"/>
  <c r="J630" i="3"/>
  <c r="H630" i="3"/>
  <c r="F630" i="3"/>
  <c r="K995" i="8"/>
  <c r="J995" i="8"/>
  <c r="I935" i="3"/>
  <c r="F935" i="3"/>
  <c r="H935" i="3"/>
  <c r="J935" i="3"/>
  <c r="K935" i="3"/>
  <c r="K899" i="8"/>
  <c r="J899" i="8"/>
  <c r="K875" i="8"/>
  <c r="J875" i="8"/>
  <c r="K741" i="8"/>
  <c r="J741" i="8"/>
  <c r="J991" i="8"/>
  <c r="K991" i="8"/>
  <c r="K986" i="3"/>
  <c r="F986" i="3"/>
  <c r="I986" i="3"/>
  <c r="H986" i="3"/>
  <c r="J986" i="3"/>
  <c r="K921" i="3"/>
  <c r="J921" i="3"/>
  <c r="F921" i="3"/>
  <c r="I921" i="3"/>
  <c r="H921" i="3"/>
  <c r="K941" i="8"/>
  <c r="J941" i="8"/>
  <c r="I886" i="3"/>
  <c r="K886" i="3"/>
  <c r="F886" i="3"/>
  <c r="J886" i="3"/>
  <c r="H886" i="3"/>
  <c r="K934" i="8"/>
  <c r="J934" i="8"/>
  <c r="K800" i="8"/>
  <c r="J800" i="8"/>
  <c r="I467" i="3"/>
  <c r="H467" i="3"/>
  <c r="F467" i="3"/>
  <c r="K467" i="3"/>
  <c r="J467" i="3"/>
  <c r="I738" i="3"/>
  <c r="H738" i="3"/>
  <c r="K738" i="3"/>
  <c r="F738" i="3"/>
  <c r="J738" i="3"/>
  <c r="K854" i="8"/>
  <c r="J854" i="8"/>
  <c r="K939" i="8"/>
  <c r="J939" i="8"/>
  <c r="K569" i="3"/>
  <c r="J569" i="3"/>
  <c r="F569" i="3"/>
  <c r="I569" i="3"/>
  <c r="H569" i="3"/>
  <c r="I703" i="3"/>
  <c r="F703" i="3"/>
  <c r="K703" i="3"/>
  <c r="H703" i="3"/>
  <c r="J703" i="3"/>
  <c r="F996" i="3"/>
  <c r="I996" i="3"/>
  <c r="J996" i="3"/>
  <c r="K996" i="3"/>
  <c r="H996" i="3"/>
  <c r="J948" i="3"/>
  <c r="F948" i="3"/>
  <c r="H948" i="3"/>
  <c r="I948" i="3"/>
  <c r="K948" i="3"/>
  <c r="H915" i="3"/>
  <c r="J915" i="3"/>
  <c r="I915" i="3"/>
  <c r="F915" i="3"/>
  <c r="K915" i="3"/>
  <c r="H527" i="3"/>
  <c r="F527" i="3"/>
  <c r="I527" i="3"/>
  <c r="J527" i="3"/>
  <c r="K527" i="3"/>
  <c r="F536" i="3"/>
  <c r="I536" i="3"/>
  <c r="J536" i="3"/>
  <c r="K536" i="3"/>
  <c r="H536" i="3"/>
  <c r="F504" i="3"/>
  <c r="K504" i="3"/>
  <c r="I504" i="3"/>
  <c r="J504" i="3"/>
  <c r="H504" i="3"/>
  <c r="J529" i="3"/>
  <c r="H529" i="3"/>
  <c r="K529" i="3"/>
  <c r="I529" i="3"/>
  <c r="F529" i="3"/>
  <c r="F881" i="3"/>
  <c r="H881" i="3"/>
  <c r="J881" i="3"/>
  <c r="I881" i="3"/>
  <c r="K881" i="3"/>
  <c r="H744" i="3"/>
  <c r="F744" i="3"/>
  <c r="I744" i="3"/>
  <c r="K744" i="3"/>
  <c r="J744" i="3"/>
  <c r="F869" i="3"/>
  <c r="J869" i="3"/>
  <c r="I869" i="3"/>
  <c r="K869" i="3"/>
  <c r="H869" i="3"/>
  <c r="K806" i="8"/>
  <c r="J806" i="8"/>
  <c r="K957" i="3"/>
  <c r="I957" i="3"/>
  <c r="F957" i="3"/>
  <c r="J957" i="3"/>
  <c r="H957" i="3"/>
  <c r="H555" i="3"/>
  <c r="K555" i="3"/>
  <c r="I555" i="3"/>
  <c r="F555" i="3"/>
  <c r="J555" i="3"/>
  <c r="I773" i="3"/>
  <c r="F773" i="3"/>
  <c r="H773" i="3"/>
  <c r="J773" i="3"/>
  <c r="K773" i="3"/>
  <c r="J941" i="3"/>
  <c r="K941" i="3"/>
  <c r="I941" i="3"/>
  <c r="F941" i="3"/>
  <c r="H941" i="3"/>
  <c r="J957" i="8"/>
  <c r="K957" i="8"/>
  <c r="I897" i="3"/>
  <c r="K897" i="3"/>
  <c r="F897" i="3"/>
  <c r="H897" i="3"/>
  <c r="J897" i="3"/>
  <c r="F933" i="3"/>
  <c r="H933" i="3"/>
  <c r="J933" i="3"/>
  <c r="K933" i="3"/>
  <c r="I933" i="3"/>
  <c r="J781" i="3"/>
  <c r="K781" i="3"/>
  <c r="I781" i="3"/>
  <c r="F781" i="3"/>
  <c r="H781" i="3"/>
  <c r="H892" i="3"/>
  <c r="F892" i="3"/>
  <c r="I892" i="3"/>
  <c r="J892" i="3"/>
  <c r="K892" i="3"/>
  <c r="F856" i="3"/>
  <c r="I856" i="3"/>
  <c r="J856" i="3"/>
  <c r="H856" i="3"/>
  <c r="K856" i="3"/>
  <c r="J752" i="8"/>
  <c r="K752" i="8"/>
  <c r="J542" i="3"/>
  <c r="H542" i="3"/>
  <c r="K542" i="3"/>
  <c r="F542" i="3"/>
  <c r="I542" i="3"/>
  <c r="J794" i="8"/>
  <c r="K794" i="8"/>
  <c r="I851" i="3"/>
  <c r="F851" i="3"/>
  <c r="K851" i="3"/>
  <c r="H851" i="3"/>
  <c r="J851" i="3"/>
  <c r="H938" i="3"/>
  <c r="F938" i="3"/>
  <c r="J938" i="3"/>
  <c r="I938" i="3"/>
  <c r="K938" i="3"/>
  <c r="J959" i="3"/>
  <c r="K959" i="3"/>
  <c r="H959" i="3"/>
  <c r="F959" i="3"/>
  <c r="I959" i="3"/>
  <c r="J423" i="3"/>
  <c r="H423" i="3"/>
  <c r="I423" i="3"/>
  <c r="K423" i="3"/>
  <c r="F423" i="3"/>
  <c r="J601" i="3"/>
  <c r="I601" i="3"/>
  <c r="F601" i="3"/>
  <c r="H601" i="3"/>
  <c r="K601" i="3"/>
  <c r="K789" i="3"/>
  <c r="F789" i="3"/>
  <c r="H789" i="3"/>
  <c r="I789" i="3"/>
  <c r="J789" i="3"/>
  <c r="J993" i="8"/>
  <c r="K993" i="8"/>
  <c r="K733" i="8"/>
  <c r="J733" i="8"/>
  <c r="F553" i="3"/>
  <c r="H553" i="3"/>
  <c r="I553" i="3"/>
  <c r="K553" i="3"/>
  <c r="J553" i="3"/>
  <c r="K878" i="8"/>
  <c r="J878" i="8"/>
  <c r="J557" i="3"/>
  <c r="I557" i="3"/>
  <c r="F557" i="3"/>
  <c r="H557" i="3"/>
  <c r="K557" i="3"/>
  <c r="F871" i="3"/>
  <c r="I871" i="3"/>
  <c r="J871" i="3"/>
  <c r="H871" i="3"/>
  <c r="K871" i="3"/>
  <c r="J919" i="8"/>
  <c r="K919" i="8"/>
  <c r="I570" i="3"/>
  <c r="K570" i="3"/>
  <c r="F570" i="3"/>
  <c r="H570" i="3"/>
  <c r="J570" i="3"/>
  <c r="J780" i="8"/>
  <c r="K780" i="8"/>
  <c r="K808" i="3"/>
  <c r="I808" i="3"/>
  <c r="F808" i="3"/>
  <c r="J808" i="3"/>
  <c r="H808" i="3"/>
  <c r="K650" i="3"/>
  <c r="F650" i="3"/>
  <c r="I650" i="3"/>
  <c r="H650" i="3"/>
  <c r="J650" i="3"/>
  <c r="F961" i="3"/>
  <c r="K961" i="3"/>
  <c r="J961" i="3"/>
  <c r="I961" i="3"/>
  <c r="H961" i="3"/>
  <c r="K907" i="8"/>
  <c r="J907" i="8"/>
  <c r="K1001" i="8"/>
  <c r="J1001" i="8"/>
  <c r="K531" i="3"/>
  <c r="I531" i="3"/>
  <c r="H531" i="3"/>
  <c r="F531" i="3"/>
  <c r="J531" i="3"/>
  <c r="H965" i="3"/>
  <c r="F965" i="3"/>
  <c r="J965" i="3"/>
  <c r="I965" i="3"/>
  <c r="K965" i="3"/>
  <c r="I622" i="3"/>
  <c r="K622" i="3"/>
  <c r="H622" i="3"/>
  <c r="J622" i="3"/>
  <c r="F622" i="3"/>
  <c r="K981" i="3"/>
  <c r="F981" i="3"/>
  <c r="H981" i="3"/>
  <c r="I981" i="3"/>
  <c r="J981" i="3"/>
  <c r="J583" i="3"/>
  <c r="I583" i="3"/>
  <c r="F583" i="3"/>
  <c r="H583" i="3"/>
  <c r="K583" i="3"/>
  <c r="I990" i="3"/>
  <c r="J990" i="3"/>
  <c r="H990" i="3"/>
  <c r="F990" i="3"/>
  <c r="K990" i="3"/>
  <c r="F765" i="3"/>
  <c r="I765" i="3"/>
  <c r="J765" i="3"/>
  <c r="K765" i="3"/>
  <c r="H765" i="3"/>
  <c r="K967" i="3"/>
  <c r="H967" i="3"/>
  <c r="I967" i="3"/>
  <c r="F967" i="3"/>
  <c r="J967" i="3"/>
  <c r="H944" i="3"/>
  <c r="I944" i="3"/>
  <c r="J944" i="3"/>
  <c r="K944" i="3"/>
  <c r="F944" i="3"/>
  <c r="J768" i="3"/>
  <c r="I768" i="3"/>
  <c r="K768" i="3"/>
  <c r="F768" i="3"/>
  <c r="H768" i="3"/>
  <c r="J961" i="8"/>
  <c r="K961" i="8"/>
  <c r="H864" i="3"/>
  <c r="I864" i="3"/>
  <c r="K864" i="3"/>
  <c r="J864" i="3"/>
  <c r="F864" i="3"/>
  <c r="J731" i="8"/>
  <c r="K731" i="8"/>
  <c r="J999" i="3"/>
  <c r="O993" i="2"/>
  <c r="H999" i="3"/>
  <c r="K999" i="3"/>
  <c r="I999" i="3"/>
  <c r="N993" i="2"/>
  <c r="F999" i="3"/>
  <c r="J815" i="8"/>
  <c r="K815" i="8"/>
  <c r="H537" i="3"/>
  <c r="J537" i="3"/>
  <c r="I537" i="3"/>
  <c r="F537" i="3"/>
  <c r="K537" i="3"/>
  <c r="H909" i="3"/>
  <c r="I909" i="3"/>
  <c r="F909" i="3"/>
  <c r="J909" i="3"/>
  <c r="K909" i="3"/>
  <c r="J704" i="8"/>
  <c r="K704" i="8"/>
  <c r="K830" i="3"/>
  <c r="H830" i="3"/>
  <c r="J830" i="3"/>
  <c r="I830" i="3"/>
  <c r="F830" i="3"/>
  <c r="K940" i="8"/>
  <c r="J940" i="8"/>
  <c r="J798" i="8"/>
  <c r="K798" i="8"/>
  <c r="J756" i="8"/>
  <c r="K756" i="8"/>
  <c r="K657" i="3"/>
  <c r="J657" i="3"/>
  <c r="F657" i="3"/>
  <c r="I657" i="3"/>
  <c r="H657" i="3"/>
  <c r="J956" i="3"/>
  <c r="K956" i="3"/>
  <c r="I956" i="3"/>
  <c r="F956" i="3"/>
  <c r="H956" i="3"/>
  <c r="H749" i="3"/>
  <c r="I749" i="3"/>
  <c r="K749" i="3"/>
  <c r="F749" i="3"/>
  <c r="J749" i="3"/>
  <c r="K787" i="8"/>
  <c r="J787" i="8"/>
  <c r="K728" i="8"/>
  <c r="J728" i="8"/>
  <c r="H592" i="3"/>
  <c r="K592" i="3"/>
  <c r="J592" i="3"/>
  <c r="I592" i="3"/>
  <c r="F592" i="3"/>
  <c r="K916" i="8"/>
  <c r="J916" i="8"/>
  <c r="K904" i="3"/>
  <c r="H904" i="3"/>
  <c r="I904" i="3"/>
  <c r="J904" i="3"/>
  <c r="F904" i="3"/>
  <c r="K841" i="3"/>
  <c r="F841" i="3"/>
  <c r="J841" i="3"/>
  <c r="H841" i="3"/>
  <c r="I841" i="3"/>
  <c r="J763" i="8"/>
  <c r="K763" i="8"/>
  <c r="K867" i="8"/>
  <c r="J867" i="8"/>
  <c r="J716" i="3"/>
  <c r="K716" i="3"/>
  <c r="I716" i="3"/>
  <c r="H716" i="3"/>
  <c r="F716" i="3"/>
  <c r="J953" i="8"/>
  <c r="K953" i="8"/>
  <c r="J707" i="3"/>
  <c r="H707" i="3"/>
  <c r="K707" i="3"/>
  <c r="F707" i="3"/>
  <c r="I707" i="3"/>
  <c r="H687" i="3"/>
  <c r="F687" i="3"/>
  <c r="J687" i="3"/>
  <c r="I687" i="3"/>
  <c r="K687" i="3"/>
  <c r="J691" i="8"/>
  <c r="K691" i="8"/>
  <c r="I565" i="3"/>
  <c r="K565" i="3"/>
  <c r="H565" i="3"/>
  <c r="F565" i="3"/>
  <c r="J565" i="3"/>
  <c r="F584" i="3"/>
  <c r="J584" i="3"/>
  <c r="H584" i="3"/>
  <c r="I584" i="3"/>
  <c r="K584" i="3"/>
  <c r="K859" i="8"/>
  <c r="J859" i="8"/>
  <c r="I552" i="3"/>
  <c r="J552" i="3"/>
  <c r="F552" i="3"/>
  <c r="H552" i="3"/>
  <c r="K552" i="3"/>
  <c r="H946" i="3"/>
  <c r="J946" i="3"/>
  <c r="K946" i="3"/>
  <c r="F946" i="3"/>
  <c r="I946" i="3"/>
  <c r="H631" i="3"/>
  <c r="F631" i="3"/>
  <c r="J631" i="3"/>
  <c r="I631" i="3"/>
  <c r="K631" i="3"/>
  <c r="K1000" i="3"/>
  <c r="J1000" i="3"/>
  <c r="N994" i="2"/>
  <c r="O994" i="2"/>
  <c r="F1000" i="3"/>
  <c r="H1000" i="3"/>
  <c r="I1000" i="3"/>
  <c r="K512" i="3"/>
  <c r="I512" i="3"/>
  <c r="F512" i="3"/>
  <c r="H512" i="3"/>
  <c r="J512" i="3"/>
  <c r="F747" i="3"/>
  <c r="H747" i="3"/>
  <c r="K747" i="3"/>
  <c r="J747" i="3"/>
  <c r="I747" i="3"/>
  <c r="I910" i="3"/>
  <c r="F910" i="3"/>
  <c r="K910" i="3"/>
  <c r="H910" i="3"/>
  <c r="J910" i="3"/>
  <c r="K969" i="8"/>
  <c r="J969" i="8"/>
  <c r="K528" i="3"/>
  <c r="J528" i="3"/>
  <c r="H528" i="3"/>
  <c r="F528" i="3"/>
  <c r="I528" i="3"/>
  <c r="J795" i="8"/>
  <c r="K795" i="8"/>
  <c r="I778" i="3"/>
  <c r="K778" i="3"/>
  <c r="F778" i="3"/>
  <c r="J778" i="3"/>
  <c r="H778" i="3"/>
  <c r="J792" i="8"/>
  <c r="K792" i="8"/>
  <c r="J983" i="3"/>
  <c r="K983" i="3"/>
  <c r="I983" i="3"/>
  <c r="F983" i="3"/>
  <c r="H983" i="3"/>
  <c r="F966" i="3"/>
  <c r="K966" i="3"/>
  <c r="J966" i="3"/>
  <c r="I966" i="3"/>
  <c r="H966" i="3"/>
  <c r="F645" i="3"/>
  <c r="I645" i="3"/>
  <c r="K645" i="3"/>
  <c r="H645" i="3"/>
  <c r="J645" i="3"/>
  <c r="J902" i="3"/>
  <c r="K902" i="3"/>
  <c r="F902" i="3"/>
  <c r="I902" i="3"/>
  <c r="H902" i="3"/>
  <c r="H767" i="3"/>
  <c r="J767" i="3"/>
  <c r="I767" i="3"/>
  <c r="K767" i="3"/>
  <c r="F767" i="3"/>
  <c r="K799" i="3"/>
  <c r="I799" i="3"/>
  <c r="F799" i="3"/>
  <c r="J799" i="3"/>
  <c r="H799" i="3"/>
  <c r="H732" i="3"/>
  <c r="I732" i="3"/>
  <c r="K732" i="3"/>
  <c r="J732" i="3"/>
  <c r="F732" i="3"/>
  <c r="K732" i="8"/>
  <c r="J732" i="8"/>
  <c r="K787" i="3"/>
  <c r="J787" i="3"/>
  <c r="H787" i="3"/>
  <c r="F787" i="3"/>
  <c r="I787" i="3"/>
  <c r="J755" i="8"/>
  <c r="K755" i="8"/>
  <c r="H636" i="3"/>
  <c r="F636" i="3"/>
  <c r="J636" i="3"/>
  <c r="K636" i="3"/>
  <c r="I636" i="3"/>
  <c r="J629" i="3"/>
  <c r="K629" i="3"/>
  <c r="F629" i="3"/>
  <c r="I629" i="3"/>
  <c r="H629" i="3"/>
  <c r="J506" i="3"/>
  <c r="H506" i="3"/>
  <c r="I506" i="3"/>
  <c r="K506" i="3"/>
  <c r="F506" i="3"/>
  <c r="I696" i="3"/>
  <c r="K696" i="3"/>
  <c r="H696" i="3"/>
  <c r="J696" i="3"/>
  <c r="F696" i="3"/>
  <c r="H625" i="3"/>
  <c r="J625" i="3"/>
  <c r="K625" i="3"/>
  <c r="I625" i="3"/>
  <c r="F625" i="3"/>
  <c r="F674" i="3"/>
  <c r="J674" i="3"/>
  <c r="I674" i="3"/>
  <c r="K674" i="3"/>
  <c r="H674" i="3"/>
  <c r="H477" i="3"/>
  <c r="I477" i="3"/>
  <c r="F477" i="3"/>
  <c r="J477" i="3"/>
  <c r="K477" i="3"/>
  <c r="K682" i="3"/>
  <c r="F682" i="3"/>
  <c r="I682" i="3"/>
  <c r="J682" i="3"/>
  <c r="H682" i="3"/>
  <c r="H842" i="3"/>
  <c r="J842" i="3"/>
  <c r="I842" i="3"/>
  <c r="K842" i="3"/>
  <c r="F842" i="3"/>
  <c r="J534" i="3"/>
  <c r="I534" i="3"/>
  <c r="K534" i="3"/>
  <c r="H534" i="3"/>
  <c r="F534" i="3"/>
  <c r="F889" i="3"/>
  <c r="J889" i="3"/>
  <c r="H889" i="3"/>
  <c r="I889" i="3"/>
  <c r="K889" i="3"/>
  <c r="J519" i="3"/>
  <c r="K519" i="3"/>
  <c r="H519" i="3"/>
  <c r="I519" i="3"/>
  <c r="F519" i="3"/>
  <c r="J541" i="3"/>
  <c r="F541" i="3"/>
  <c r="I541" i="3"/>
  <c r="K541" i="3"/>
  <c r="H541" i="3"/>
  <c r="H928" i="3"/>
  <c r="K928" i="3"/>
  <c r="F928" i="3"/>
  <c r="I928" i="3"/>
  <c r="J928" i="3"/>
  <c r="F701" i="3"/>
  <c r="H701" i="3"/>
  <c r="I701" i="3"/>
  <c r="K701" i="3"/>
  <c r="J701" i="3"/>
  <c r="J755" i="3"/>
  <c r="I755" i="3"/>
  <c r="H755" i="3"/>
  <c r="F755" i="3"/>
  <c r="K755" i="3"/>
  <c r="K468" i="3"/>
  <c r="F468" i="3"/>
  <c r="J468" i="3"/>
  <c r="I468" i="3"/>
  <c r="H468" i="3"/>
  <c r="J811" i="3"/>
  <c r="I811" i="3"/>
  <c r="K811" i="3"/>
  <c r="H811" i="3"/>
  <c r="F811" i="3"/>
  <c r="J618" i="3"/>
  <c r="F618" i="3"/>
  <c r="H618" i="3"/>
  <c r="I618" i="3"/>
  <c r="K618" i="3"/>
  <c r="H606" i="3"/>
  <c r="J606" i="3"/>
  <c r="F606" i="3"/>
  <c r="I606" i="3"/>
  <c r="K606" i="3"/>
  <c r="J837" i="3"/>
  <c r="H837" i="3"/>
  <c r="I837" i="3"/>
  <c r="F837" i="3"/>
  <c r="K837" i="3"/>
  <c r="F852" i="3"/>
  <c r="I852" i="3"/>
  <c r="H852" i="3"/>
  <c r="K852" i="3"/>
  <c r="J852" i="3"/>
  <c r="I624" i="3"/>
  <c r="K624" i="3"/>
  <c r="F624" i="3"/>
  <c r="J624" i="3"/>
  <c r="H624" i="3"/>
  <c r="K847" i="8"/>
  <c r="J847" i="8"/>
  <c r="H723" i="3"/>
  <c r="K723" i="3"/>
  <c r="J723" i="3"/>
  <c r="I723" i="3"/>
  <c r="F723" i="3"/>
  <c r="J873" i="3"/>
  <c r="K873" i="3"/>
  <c r="I873" i="3"/>
  <c r="H873" i="3"/>
  <c r="F873" i="3"/>
  <c r="H514" i="3"/>
  <c r="F514" i="3"/>
  <c r="K514" i="3"/>
  <c r="I514" i="3"/>
  <c r="J514" i="3"/>
  <c r="K874" i="8"/>
  <c r="J874" i="8"/>
  <c r="K846" i="8"/>
  <c r="J846" i="8"/>
  <c r="J852" i="8"/>
  <c r="K852" i="8"/>
  <c r="H728" i="3"/>
  <c r="I728" i="3"/>
  <c r="J728" i="3"/>
  <c r="K728" i="3"/>
  <c r="F728" i="3"/>
  <c r="K752" i="3"/>
  <c r="F752" i="3"/>
  <c r="J752" i="3"/>
  <c r="H752" i="3"/>
  <c r="I752" i="3"/>
  <c r="J856" i="8"/>
  <c r="K856" i="8"/>
  <c r="I572" i="3"/>
  <c r="F572" i="3"/>
  <c r="J572" i="3"/>
  <c r="K572" i="3"/>
  <c r="H572" i="3"/>
  <c r="K746" i="8"/>
  <c r="J746" i="8"/>
  <c r="O995" i="2"/>
  <c r="N995" i="2"/>
  <c r="J1001" i="3"/>
  <c r="H1001" i="3"/>
  <c r="K1001" i="3"/>
  <c r="F1001" i="3"/>
  <c r="I1001" i="3"/>
  <c r="I595" i="3"/>
  <c r="J595" i="3"/>
  <c r="H595" i="3"/>
  <c r="F595" i="3"/>
  <c r="K595" i="3"/>
  <c r="J844" i="8"/>
  <c r="K844" i="8"/>
  <c r="K700" i="8"/>
  <c r="J700" i="8"/>
  <c r="K975" i="8"/>
  <c r="J975" i="8"/>
  <c r="K834" i="8"/>
  <c r="J834" i="8"/>
  <c r="J718" i="8"/>
  <c r="K718" i="8"/>
  <c r="I731" i="3"/>
  <c r="K731" i="3"/>
  <c r="J731" i="3"/>
  <c r="H731" i="3"/>
  <c r="F731" i="3"/>
  <c r="I807" i="3"/>
  <c r="H807" i="3"/>
  <c r="J807" i="3"/>
  <c r="F807" i="3"/>
  <c r="K807" i="3"/>
  <c r="J608" i="3"/>
  <c r="I608" i="3"/>
  <c r="K608" i="3"/>
  <c r="H608" i="3"/>
  <c r="F608" i="3"/>
  <c r="J849" i="8"/>
  <c r="K849" i="8"/>
  <c r="K950" i="8"/>
  <c r="J950" i="8"/>
  <c r="K808" i="8"/>
  <c r="J808" i="8"/>
  <c r="J898" i="3"/>
  <c r="H898" i="3"/>
  <c r="K898" i="3"/>
  <c r="I898" i="3"/>
  <c r="F898" i="3"/>
  <c r="K476" i="3"/>
  <c r="H476" i="3"/>
  <c r="J476" i="3"/>
  <c r="F476" i="3"/>
  <c r="I476" i="3"/>
  <c r="I603" i="3"/>
  <c r="H603" i="3"/>
  <c r="J603" i="3"/>
  <c r="F603" i="3"/>
  <c r="K603" i="3"/>
  <c r="K469" i="3"/>
  <c r="I469" i="3"/>
  <c r="J469" i="3"/>
  <c r="H469" i="3"/>
  <c r="F469" i="3"/>
  <c r="J845" i="8"/>
  <c r="K845" i="8"/>
  <c r="J976" i="3"/>
  <c r="K976" i="3"/>
  <c r="H976" i="3"/>
  <c r="I976" i="3"/>
  <c r="F976" i="3"/>
  <c r="J768" i="8"/>
  <c r="K768" i="8"/>
  <c r="J778" i="8"/>
  <c r="K778" i="8"/>
  <c r="K715" i="8"/>
  <c r="J715" i="8"/>
  <c r="J903" i="8"/>
  <c r="K903" i="8"/>
  <c r="K819" i="3"/>
  <c r="F819" i="3"/>
  <c r="J819" i="3"/>
  <c r="H819" i="3"/>
  <c r="I819" i="3"/>
  <c r="J981" i="8"/>
  <c r="K981" i="8"/>
  <c r="I817" i="3"/>
  <c r="F817" i="3"/>
  <c r="J817" i="3"/>
  <c r="H817" i="3"/>
  <c r="K817" i="3"/>
  <c r="I822" i="3"/>
  <c r="F822" i="3"/>
  <c r="J822" i="3"/>
  <c r="H822" i="3"/>
  <c r="K822" i="3"/>
  <c r="K896" i="3"/>
  <c r="F896" i="3"/>
  <c r="J896" i="3"/>
  <c r="H896" i="3"/>
  <c r="I896" i="3"/>
  <c r="H968" i="3"/>
  <c r="J968" i="3"/>
  <c r="I968" i="3"/>
  <c r="K968" i="3"/>
  <c r="F968" i="3"/>
  <c r="J907" i="3"/>
  <c r="K907" i="3"/>
  <c r="H907" i="3"/>
  <c r="I907" i="3"/>
  <c r="F907" i="3"/>
  <c r="K554" i="3"/>
  <c r="F554" i="3"/>
  <c r="H554" i="3"/>
  <c r="I554" i="3"/>
  <c r="J554" i="3"/>
  <c r="K923" i="3"/>
  <c r="I923" i="3"/>
  <c r="F923" i="3"/>
  <c r="J923" i="3"/>
  <c r="H923" i="3"/>
  <c r="J781" i="8"/>
  <c r="K781" i="8"/>
  <c r="F791" i="3"/>
  <c r="I791" i="3"/>
  <c r="H791" i="3"/>
  <c r="J791" i="3"/>
  <c r="K791" i="3"/>
  <c r="K492" i="3"/>
  <c r="J492" i="3"/>
  <c r="I492" i="3"/>
  <c r="H492" i="3"/>
  <c r="F492" i="3"/>
  <c r="H697" i="3"/>
  <c r="F697" i="3"/>
  <c r="I697" i="3"/>
  <c r="J697" i="3"/>
  <c r="K697" i="3"/>
  <c r="I560" i="3"/>
  <c r="J560" i="3"/>
  <c r="K560" i="3"/>
  <c r="F560" i="3"/>
  <c r="H560" i="3"/>
  <c r="J988" i="8"/>
  <c r="K988" i="8"/>
  <c r="K814" i="8"/>
  <c r="J814" i="8"/>
  <c r="J977" i="8"/>
  <c r="K977" i="8"/>
  <c r="F637" i="3"/>
  <c r="K637" i="3"/>
  <c r="I637" i="3"/>
  <c r="H637" i="3"/>
  <c r="J637" i="3"/>
  <c r="J978" i="3"/>
  <c r="K978" i="3"/>
  <c r="I978" i="3"/>
  <c r="H978" i="3"/>
  <c r="F978" i="3"/>
  <c r="J684" i="3"/>
  <c r="K684" i="3"/>
  <c r="F684" i="3"/>
  <c r="I684" i="3"/>
  <c r="H684" i="3"/>
  <c r="J551" i="3"/>
  <c r="I551" i="3"/>
  <c r="H551" i="3"/>
  <c r="F551" i="3"/>
  <c r="K551" i="3"/>
  <c r="J860" i="3"/>
  <c r="I860" i="3"/>
  <c r="K860" i="3"/>
  <c r="H860" i="3"/>
  <c r="F860" i="3"/>
  <c r="J421" i="3"/>
  <c r="F421" i="3"/>
  <c r="H421" i="3"/>
  <c r="K421" i="3"/>
  <c r="I421" i="3"/>
  <c r="K533" i="3"/>
  <c r="J533" i="3"/>
  <c r="I533" i="3"/>
  <c r="H533" i="3"/>
  <c r="F533" i="3"/>
  <c r="F748" i="3"/>
  <c r="I748" i="3"/>
  <c r="H748" i="3"/>
  <c r="J748" i="3"/>
  <c r="K748" i="3"/>
  <c r="K914" i="3"/>
  <c r="I914" i="3"/>
  <c r="F914" i="3"/>
  <c r="J914" i="3"/>
  <c r="H914" i="3"/>
  <c r="J915" i="8"/>
  <c r="K915" i="8"/>
  <c r="J738" i="8"/>
  <c r="K738" i="8"/>
  <c r="K741" i="3"/>
  <c r="H741" i="3"/>
  <c r="I741" i="3"/>
  <c r="F741" i="3"/>
  <c r="J741" i="3"/>
  <c r="J848" i="3"/>
  <c r="F848" i="3"/>
  <c r="H848" i="3"/>
  <c r="I848" i="3"/>
  <c r="K848" i="3"/>
  <c r="K424" i="3"/>
  <c r="I424" i="3"/>
  <c r="F424" i="3"/>
  <c r="H424" i="3"/>
  <c r="J424" i="3"/>
  <c r="I751" i="3"/>
  <c r="F751" i="3"/>
  <c r="J751" i="3"/>
  <c r="H751" i="3"/>
  <c r="K751" i="3"/>
  <c r="K999" i="8"/>
  <c r="J999" i="8"/>
  <c r="K803" i="3"/>
  <c r="J803" i="3"/>
  <c r="H803" i="3"/>
  <c r="I803" i="3"/>
  <c r="F803" i="3"/>
  <c r="I613" i="3"/>
  <c r="H613" i="3"/>
  <c r="J613" i="3"/>
  <c r="F613" i="3"/>
  <c r="K613" i="3"/>
  <c r="I973" i="3"/>
  <c r="J973" i="3"/>
  <c r="F973" i="3"/>
  <c r="H973" i="3"/>
  <c r="K973" i="3"/>
  <c r="K866" i="8"/>
  <c r="J866" i="8"/>
  <c r="H509" i="3"/>
  <c r="I509" i="3"/>
  <c r="F509" i="3"/>
  <c r="K509" i="3"/>
  <c r="J509" i="3"/>
  <c r="K742" i="8"/>
  <c r="J742" i="8"/>
  <c r="F919" i="3"/>
  <c r="K919" i="3"/>
  <c r="I919" i="3"/>
  <c r="H919" i="3"/>
  <c r="J919" i="3"/>
  <c r="K658" i="3"/>
  <c r="I658" i="3"/>
  <c r="F658" i="3"/>
  <c r="J658" i="3"/>
  <c r="H658" i="3"/>
  <c r="K802" i="8"/>
  <c r="J802" i="8"/>
  <c r="K777" i="8"/>
  <c r="J777" i="8"/>
  <c r="F639" i="3"/>
  <c r="I639" i="3"/>
  <c r="H639" i="3"/>
  <c r="K639" i="3"/>
  <c r="J639" i="3"/>
  <c r="F784" i="3"/>
  <c r="H784" i="3"/>
  <c r="K784" i="3"/>
  <c r="J784" i="3"/>
  <c r="I784" i="3"/>
  <c r="H916" i="3"/>
  <c r="I916" i="3"/>
  <c r="J916" i="3"/>
  <c r="F916" i="3"/>
  <c r="K916" i="3"/>
  <c r="J976" i="8"/>
  <c r="K976" i="8"/>
  <c r="K931" i="8"/>
  <c r="J931" i="8"/>
  <c r="J793" i="8"/>
  <c r="K793" i="8"/>
  <c r="J546" i="3"/>
  <c r="F546" i="3"/>
  <c r="K546" i="3"/>
  <c r="I546" i="3"/>
  <c r="H546" i="3"/>
  <c r="F549" i="3"/>
  <c r="H549" i="3"/>
  <c r="K549" i="3"/>
  <c r="J549" i="3"/>
  <c r="I549" i="3"/>
  <c r="J899" i="3"/>
  <c r="I899" i="3"/>
  <c r="F899" i="3"/>
  <c r="H899" i="3"/>
  <c r="K899" i="3"/>
  <c r="I711" i="3"/>
  <c r="J711" i="3"/>
  <c r="K711" i="3"/>
  <c r="F711" i="3"/>
  <c r="H711" i="3"/>
  <c r="K900" i="8"/>
  <c r="J900" i="8"/>
  <c r="K963" i="8"/>
  <c r="J963" i="8"/>
  <c r="K955" i="3"/>
  <c r="I955" i="3"/>
  <c r="H955" i="3"/>
  <c r="J955" i="3"/>
  <c r="F955" i="3"/>
  <c r="K564" i="3"/>
  <c r="I564" i="3"/>
  <c r="H564" i="3"/>
  <c r="F564" i="3"/>
  <c r="J564" i="3"/>
  <c r="K522" i="3"/>
  <c r="H522" i="3"/>
  <c r="J522" i="3"/>
  <c r="F522" i="3"/>
  <c r="I522" i="3"/>
  <c r="I484" i="3"/>
  <c r="J484" i="3"/>
  <c r="F484" i="3"/>
  <c r="K484" i="3"/>
  <c r="H484" i="3"/>
  <c r="J975" i="3"/>
  <c r="H975" i="3"/>
  <c r="K975" i="3"/>
  <c r="F975" i="3"/>
  <c r="I975" i="3"/>
  <c r="J993" i="3"/>
  <c r="I993" i="3"/>
  <c r="F993" i="3"/>
  <c r="K993" i="3"/>
  <c r="H993" i="3"/>
  <c r="J971" i="8"/>
  <c r="K971" i="8"/>
  <c r="H590" i="3"/>
  <c r="I590" i="3"/>
  <c r="J590" i="3"/>
  <c r="F590" i="3"/>
  <c r="K590" i="3"/>
  <c r="K812" i="3"/>
  <c r="F812" i="3"/>
  <c r="J812" i="3"/>
  <c r="I812" i="3"/>
  <c r="H812" i="3"/>
  <c r="J730" i="3"/>
  <c r="F730" i="3"/>
  <c r="K730" i="3"/>
  <c r="I730" i="3"/>
  <c r="H730" i="3"/>
  <c r="I610" i="3"/>
  <c r="K610" i="3"/>
  <c r="H610" i="3"/>
  <c r="F610" i="3"/>
  <c r="J610" i="3"/>
  <c r="K879" i="3"/>
  <c r="I879" i="3"/>
  <c r="H879" i="3"/>
  <c r="F879" i="3"/>
  <c r="J879" i="3"/>
  <c r="K836" i="8"/>
  <c r="J836" i="8"/>
  <c r="K887" i="3"/>
  <c r="J887" i="3"/>
  <c r="H887" i="3"/>
  <c r="I887" i="3"/>
  <c r="F887" i="3"/>
  <c r="K633" i="3"/>
  <c r="J633" i="3"/>
  <c r="H633" i="3"/>
  <c r="I633" i="3"/>
  <c r="F633" i="3"/>
  <c r="K882" i="8"/>
  <c r="J882" i="8"/>
  <c r="K828" i="8"/>
  <c r="J828" i="8"/>
  <c r="K895" i="8"/>
  <c r="J895" i="8"/>
  <c r="K921" i="8"/>
  <c r="J921" i="8"/>
  <c r="J869" i="8"/>
  <c r="K869" i="8"/>
  <c r="J845" i="3"/>
  <c r="F845" i="3"/>
  <c r="H845" i="3"/>
  <c r="K845" i="3"/>
  <c r="I845" i="3"/>
  <c r="J612" i="3"/>
  <c r="H612" i="3"/>
  <c r="K612" i="3"/>
  <c r="F612" i="3"/>
  <c r="I612" i="3"/>
  <c r="F664" i="3"/>
  <c r="K664" i="3"/>
  <c r="J664" i="3"/>
  <c r="I664" i="3"/>
  <c r="H664" i="3"/>
  <c r="J686" i="3"/>
  <c r="F686" i="3"/>
  <c r="K686" i="3"/>
  <c r="I686" i="3"/>
  <c r="H686" i="3"/>
  <c r="K959" i="8"/>
  <c r="J959" i="8"/>
  <c r="J692" i="8"/>
  <c r="K692" i="8"/>
  <c r="K912" i="3"/>
  <c r="J912" i="3"/>
  <c r="F912" i="3"/>
  <c r="I912" i="3"/>
  <c r="H912" i="3"/>
  <c r="I753" i="3"/>
  <c r="H753" i="3"/>
  <c r="F753" i="3"/>
  <c r="J753" i="3"/>
  <c r="K753" i="3"/>
  <c r="H576" i="3"/>
  <c r="I576" i="3"/>
  <c r="J576" i="3"/>
  <c r="K576" i="3"/>
  <c r="F576" i="3"/>
  <c r="K792" i="3"/>
  <c r="I792" i="3"/>
  <c r="J792" i="3"/>
  <c r="H792" i="3"/>
  <c r="F792" i="3"/>
  <c r="J566" i="3"/>
  <c r="I566" i="3"/>
  <c r="H566" i="3"/>
  <c r="F566" i="3"/>
  <c r="K566" i="3"/>
  <c r="I844" i="3"/>
  <c r="J844" i="3"/>
  <c r="H844" i="3"/>
  <c r="K844" i="3"/>
  <c r="F844" i="3"/>
  <c r="J904" i="8"/>
  <c r="K904" i="8"/>
  <c r="K623" i="3"/>
  <c r="H623" i="3"/>
  <c r="J623" i="3"/>
  <c r="F623" i="3"/>
  <c r="I623" i="3"/>
  <c r="J934" i="3"/>
  <c r="K934" i="3"/>
  <c r="I934" i="3"/>
  <c r="H934" i="3"/>
  <c r="F934" i="3"/>
  <c r="I772" i="3"/>
  <c r="F772" i="3"/>
  <c r="J772" i="3"/>
  <c r="K772" i="3"/>
  <c r="H772" i="3"/>
  <c r="I530" i="3"/>
  <c r="H530" i="3"/>
  <c r="K530" i="3"/>
  <c r="F530" i="3"/>
  <c r="J530" i="3"/>
  <c r="I577" i="3"/>
  <c r="K577" i="3"/>
  <c r="J577" i="3"/>
  <c r="F577" i="3"/>
  <c r="H577" i="3"/>
  <c r="H561" i="3"/>
  <c r="F561" i="3"/>
  <c r="K561" i="3"/>
  <c r="J561" i="3"/>
  <c r="I561" i="3"/>
  <c r="K985" i="3"/>
  <c r="F985" i="3"/>
  <c r="H985" i="3"/>
  <c r="I985" i="3"/>
  <c r="J985" i="3"/>
  <c r="F839" i="3"/>
  <c r="I839" i="3"/>
  <c r="K839" i="3"/>
  <c r="H839" i="3"/>
  <c r="J839" i="3"/>
  <c r="J932" i="3"/>
  <c r="I932" i="3"/>
  <c r="H932" i="3"/>
  <c r="F932" i="3"/>
  <c r="K932" i="3"/>
  <c r="I585" i="3"/>
  <c r="H585" i="3"/>
  <c r="J585" i="3"/>
  <c r="K585" i="3"/>
  <c r="F585" i="3"/>
  <c r="K720" i="8"/>
  <c r="J720" i="8"/>
  <c r="F988" i="3"/>
  <c r="I988" i="3"/>
  <c r="K988" i="3"/>
  <c r="H988" i="3"/>
  <c r="J988" i="3"/>
  <c r="H883" i="3"/>
  <c r="J883" i="3"/>
  <c r="I883" i="3"/>
  <c r="K883" i="3"/>
  <c r="F883" i="3"/>
  <c r="K855" i="3"/>
  <c r="I855" i="3"/>
  <c r="H855" i="3"/>
  <c r="J855" i="3"/>
  <c r="F855" i="3"/>
  <c r="H607" i="3"/>
  <c r="K607" i="3"/>
  <c r="J607" i="3"/>
  <c r="I607" i="3"/>
  <c r="F607" i="3"/>
  <c r="K717" i="8"/>
  <c r="J717" i="8"/>
  <c r="J807" i="8"/>
  <c r="K807" i="8"/>
  <c r="H884" i="3"/>
  <c r="K884" i="3"/>
  <c r="I884" i="3"/>
  <c r="J884" i="3"/>
  <c r="F884" i="3"/>
  <c r="J802" i="3"/>
  <c r="F802" i="3"/>
  <c r="K802" i="3"/>
  <c r="I802" i="3"/>
  <c r="H802" i="3"/>
  <c r="I614" i="3"/>
  <c r="K614" i="3"/>
  <c r="H614" i="3"/>
  <c r="F614" i="3"/>
  <c r="J614" i="3"/>
  <c r="K676" i="3"/>
  <c r="I676" i="3"/>
  <c r="F676" i="3"/>
  <c r="H676" i="3"/>
  <c r="J676" i="3"/>
  <c r="I736" i="3"/>
  <c r="K736" i="3"/>
  <c r="H736" i="3"/>
  <c r="F736" i="3"/>
  <c r="J736" i="3"/>
  <c r="I836" i="3"/>
  <c r="J836" i="3"/>
  <c r="F836" i="3"/>
  <c r="H836" i="3"/>
  <c r="K836" i="3"/>
  <c r="K672" i="3"/>
  <c r="J672" i="3"/>
  <c r="I672" i="3"/>
  <c r="H672" i="3"/>
  <c r="F672" i="3"/>
  <c r="I972" i="3"/>
  <c r="J972" i="3"/>
  <c r="F972" i="3"/>
  <c r="K972" i="3"/>
  <c r="H972" i="3"/>
  <c r="F709" i="3"/>
  <c r="J709" i="3"/>
  <c r="K709" i="3"/>
  <c r="H709" i="3"/>
  <c r="I709" i="3"/>
  <c r="I997" i="3"/>
  <c r="H997" i="3"/>
  <c r="F997" i="3"/>
  <c r="K997" i="3"/>
  <c r="J997" i="3"/>
  <c r="I609" i="3"/>
  <c r="K609" i="3"/>
  <c r="J609" i="3"/>
  <c r="F609" i="3"/>
  <c r="H609" i="3"/>
  <c r="J581" i="3"/>
  <c r="I581" i="3"/>
  <c r="F581" i="3"/>
  <c r="K581" i="3"/>
  <c r="H581" i="3"/>
  <c r="I599" i="3"/>
  <c r="H599" i="3"/>
  <c r="K599" i="3"/>
  <c r="J599" i="3"/>
  <c r="F599" i="3"/>
  <c r="H857" i="3"/>
  <c r="I857" i="3"/>
  <c r="J857" i="3"/>
  <c r="K857" i="3"/>
  <c r="F857" i="3"/>
  <c r="F960" i="3"/>
  <c r="I960" i="3"/>
  <c r="H960" i="3"/>
  <c r="J960" i="3"/>
  <c r="K960" i="3"/>
  <c r="I931" i="3"/>
  <c r="H931" i="3"/>
  <c r="K931" i="3"/>
  <c r="F931" i="3"/>
  <c r="J931" i="3"/>
  <c r="J493" i="3"/>
  <c r="F493" i="3"/>
  <c r="H493" i="3"/>
  <c r="K493" i="3"/>
  <c r="I493" i="3"/>
  <c r="K942" i="8"/>
  <c r="J942" i="8"/>
  <c r="K698" i="3"/>
  <c r="I698" i="3"/>
  <c r="J698" i="3"/>
  <c r="H698" i="3"/>
  <c r="F698" i="3"/>
  <c r="F740" i="3"/>
  <c r="K740" i="3"/>
  <c r="I740" i="3"/>
  <c r="H740" i="3"/>
  <c r="J740" i="3"/>
  <c r="J721" i="8"/>
  <c r="K721" i="8"/>
  <c r="I540" i="3"/>
  <c r="F540" i="3"/>
  <c r="J540" i="3"/>
  <c r="K540" i="3"/>
  <c r="H540" i="3"/>
  <c r="H558" i="3"/>
  <c r="I558" i="3"/>
  <c r="K558" i="3"/>
  <c r="F558" i="3"/>
  <c r="J558" i="3"/>
  <c r="J647" i="3"/>
  <c r="K647" i="3"/>
  <c r="I647" i="3"/>
  <c r="H647" i="3"/>
  <c r="F647" i="3"/>
  <c r="I688" i="3"/>
  <c r="H688" i="3"/>
  <c r="F688" i="3"/>
  <c r="J688" i="3"/>
  <c r="K688" i="3"/>
  <c r="H816" i="3"/>
  <c r="K816" i="3"/>
  <c r="F816" i="3"/>
  <c r="J816" i="3"/>
  <c r="I816" i="3"/>
  <c r="J642" i="3"/>
  <c r="K642" i="3"/>
  <c r="H642" i="3"/>
  <c r="I642" i="3"/>
  <c r="F642" i="3"/>
  <c r="F683" i="3"/>
  <c r="H683" i="3"/>
  <c r="K683" i="3"/>
  <c r="I683" i="3"/>
  <c r="J683" i="3"/>
  <c r="F712" i="3"/>
  <c r="J712" i="3"/>
  <c r="H712" i="3"/>
  <c r="K712" i="3"/>
  <c r="I712" i="3"/>
  <c r="K1002" i="8"/>
  <c r="J1002" i="8"/>
  <c r="I666" i="3"/>
  <c r="H666" i="3"/>
  <c r="J666" i="3"/>
  <c r="F666" i="3"/>
  <c r="K666" i="3"/>
  <c r="F758" i="3"/>
  <c r="K758" i="3"/>
  <c r="I758" i="3"/>
  <c r="H758" i="3"/>
  <c r="J758" i="3"/>
  <c r="K982" i="8"/>
  <c r="J982" i="8"/>
  <c r="I929" i="3"/>
  <c r="H929" i="3"/>
  <c r="F929" i="3"/>
  <c r="J929" i="3"/>
  <c r="K929" i="3"/>
  <c r="H510" i="3"/>
  <c r="K510" i="3"/>
  <c r="F510" i="3"/>
  <c r="J510" i="3"/>
  <c r="I510" i="3"/>
  <c r="K786" i="3"/>
  <c r="J786" i="3"/>
  <c r="F786" i="3"/>
  <c r="I786" i="3"/>
  <c r="H786" i="3"/>
  <c r="F795" i="3"/>
  <c r="J795" i="3"/>
  <c r="H795" i="3"/>
  <c r="I795" i="3"/>
  <c r="K795" i="3"/>
  <c r="J485" i="3"/>
  <c r="I485" i="3"/>
  <c r="H485" i="3"/>
  <c r="K485" i="3"/>
  <c r="F485" i="3"/>
  <c r="J785" i="8"/>
  <c r="K785" i="8"/>
  <c r="J951" i="8"/>
  <c r="K951" i="8"/>
  <c r="H517" i="3"/>
  <c r="K517" i="3"/>
  <c r="J517" i="3"/>
  <c r="I517" i="3"/>
  <c r="F517" i="3"/>
  <c r="J874" i="3"/>
  <c r="I874" i="3"/>
  <c r="H874" i="3"/>
  <c r="F874" i="3"/>
  <c r="K874" i="3"/>
  <c r="K809" i="8"/>
  <c r="J809" i="8"/>
  <c r="J998" i="8"/>
  <c r="K998" i="8"/>
  <c r="J1000" i="8"/>
  <c r="K1000" i="8"/>
  <c r="I782" i="3"/>
  <c r="F782" i="3"/>
  <c r="H782" i="3"/>
  <c r="J782" i="3"/>
  <c r="K782" i="3"/>
  <c r="H775" i="3"/>
  <c r="K775" i="3"/>
  <c r="I775" i="3"/>
  <c r="J775" i="3"/>
  <c r="F775" i="3"/>
  <c r="H515" i="3"/>
  <c r="K515" i="3"/>
  <c r="J515" i="3"/>
  <c r="F515" i="3"/>
  <c r="I515" i="3"/>
  <c r="I497" i="3"/>
  <c r="F497" i="3"/>
  <c r="J497" i="3"/>
  <c r="H497" i="3"/>
  <c r="K497" i="3"/>
  <c r="K762" i="8"/>
  <c r="J762" i="8"/>
  <c r="K761" i="3"/>
  <c r="J761" i="3"/>
  <c r="I761" i="3"/>
  <c r="H761" i="3"/>
  <c r="F761" i="3"/>
  <c r="J969" i="3"/>
  <c r="K969" i="3"/>
  <c r="H969" i="3"/>
  <c r="F969" i="3"/>
  <c r="I969" i="3"/>
  <c r="J946" i="8"/>
  <c r="K946" i="8"/>
  <c r="J953" i="3"/>
  <c r="H953" i="3"/>
  <c r="F953" i="3"/>
  <c r="K953" i="3"/>
  <c r="I953" i="3"/>
  <c r="K490" i="3"/>
  <c r="I490" i="3"/>
  <c r="H490" i="3"/>
  <c r="J490" i="3"/>
  <c r="F490" i="3"/>
  <c r="K825" i="3"/>
  <c r="H825" i="3"/>
  <c r="F825" i="3"/>
  <c r="J825" i="3"/>
  <c r="I825" i="3"/>
  <c r="I667" i="3"/>
  <c r="J667" i="3"/>
  <c r="H667" i="3"/>
  <c r="K667" i="3"/>
  <c r="F667" i="3"/>
  <c r="I705" i="3"/>
  <c r="H705" i="3"/>
  <c r="J705" i="3"/>
  <c r="K705" i="3"/>
  <c r="F705" i="3"/>
  <c r="J422" i="3"/>
  <c r="H422" i="3"/>
  <c r="I422" i="3"/>
  <c r="F422" i="3"/>
  <c r="K422" i="3"/>
  <c r="F917" i="3"/>
  <c r="K917" i="3"/>
  <c r="H917" i="3"/>
  <c r="J917" i="3"/>
  <c r="I917" i="3"/>
  <c r="F690" i="3"/>
  <c r="K690" i="3"/>
  <c r="I690" i="3"/>
  <c r="H690" i="3"/>
  <c r="J690" i="3"/>
  <c r="F828" i="3"/>
  <c r="J828" i="3"/>
  <c r="K828" i="3"/>
  <c r="H828" i="3"/>
  <c r="I828" i="3"/>
  <c r="J745" i="8"/>
  <c r="K745" i="8"/>
  <c r="J943" i="8"/>
  <c r="K943" i="8"/>
  <c r="K722" i="3"/>
  <c r="J722" i="3"/>
  <c r="I722" i="3"/>
  <c r="H722" i="3"/>
  <c r="F722" i="3"/>
  <c r="K473" i="3"/>
  <c r="H473" i="3"/>
  <c r="J473" i="3"/>
  <c r="I473" i="3"/>
  <c r="F473" i="3"/>
  <c r="H739" i="3"/>
  <c r="J739" i="3"/>
  <c r="F739" i="3"/>
  <c r="I739" i="3"/>
  <c r="K739" i="3"/>
  <c r="F945" i="3"/>
  <c r="K945" i="3"/>
  <c r="I945" i="3"/>
  <c r="H945" i="3"/>
  <c r="J945" i="3"/>
  <c r="J757" i="3"/>
  <c r="K757" i="3"/>
  <c r="F757" i="3"/>
  <c r="I757" i="3"/>
  <c r="H757" i="3"/>
  <c r="H766" i="3"/>
  <c r="F766" i="3"/>
  <c r="J766" i="3"/>
  <c r="K766" i="3"/>
  <c r="I766" i="3"/>
  <c r="K805" i="3"/>
  <c r="H805" i="3"/>
  <c r="F805" i="3"/>
  <c r="J805" i="3"/>
  <c r="I805" i="3"/>
  <c r="F720" i="3"/>
  <c r="I720" i="3"/>
  <c r="H720" i="3"/>
  <c r="K720" i="3"/>
  <c r="J720" i="3"/>
  <c r="J838" i="3"/>
  <c r="K838" i="3"/>
  <c r="H838" i="3"/>
  <c r="I838" i="3"/>
  <c r="F838" i="3"/>
  <c r="J952" i="8"/>
  <c r="K952" i="8"/>
  <c r="I764" i="3"/>
  <c r="H764" i="3"/>
  <c r="K764" i="3"/>
  <c r="F764" i="3"/>
  <c r="J764" i="3"/>
  <c r="I724" i="3"/>
  <c r="F724" i="3"/>
  <c r="K724" i="3"/>
  <c r="J724" i="3"/>
  <c r="H724" i="3"/>
  <c r="F611" i="3"/>
  <c r="H611" i="3"/>
  <c r="K611" i="3"/>
  <c r="I611" i="3"/>
  <c r="J611" i="3"/>
  <c r="J803" i="8"/>
  <c r="K803" i="8"/>
  <c r="H777" i="3"/>
  <c r="J777" i="3"/>
  <c r="I777" i="3"/>
  <c r="F777" i="3"/>
  <c r="K777" i="3"/>
  <c r="J605" i="3"/>
  <c r="F605" i="3"/>
  <c r="K605" i="3"/>
  <c r="H605" i="3"/>
  <c r="I605" i="3"/>
  <c r="H494" i="3"/>
  <c r="J494" i="3"/>
  <c r="F494" i="3"/>
  <c r="K494" i="3"/>
  <c r="I494" i="3"/>
  <c r="K754" i="8"/>
  <c r="J754" i="8"/>
  <c r="I785" i="3"/>
  <c r="J785" i="3"/>
  <c r="F785" i="3"/>
  <c r="K785" i="3"/>
  <c r="H785" i="3"/>
  <c r="K967" i="8"/>
  <c r="J967" i="8"/>
  <c r="K901" i="8"/>
  <c r="J901" i="8"/>
  <c r="K918" i="3"/>
  <c r="I918" i="3"/>
  <c r="H918" i="3"/>
  <c r="J918" i="3"/>
  <c r="F918" i="3"/>
  <c r="J480" i="3"/>
  <c r="K480" i="3"/>
  <c r="I480" i="3"/>
  <c r="F480" i="3"/>
  <c r="H480" i="3"/>
  <c r="J735" i="8"/>
  <c r="K735" i="8"/>
  <c r="J737" i="8"/>
  <c r="K737" i="8"/>
  <c r="K878" i="3"/>
  <c r="I878" i="3"/>
  <c r="H878" i="3"/>
  <c r="F878" i="3"/>
  <c r="J878" i="3"/>
  <c r="I991" i="3"/>
  <c r="F991" i="3"/>
  <c r="H991" i="3"/>
  <c r="K991" i="3"/>
  <c r="J991" i="3"/>
  <c r="K793" i="3"/>
  <c r="H793" i="3"/>
  <c r="J793" i="3"/>
  <c r="F793" i="3"/>
  <c r="I793" i="3"/>
  <c r="K861" i="3"/>
  <c r="J861" i="3"/>
  <c r="H861" i="3"/>
  <c r="F861" i="3"/>
  <c r="I861" i="3"/>
  <c r="K725" i="8"/>
  <c r="J725" i="8"/>
  <c r="J696" i="8"/>
  <c r="K696" i="8"/>
  <c r="F660" i="3"/>
  <c r="H660" i="3"/>
  <c r="I660" i="3"/>
  <c r="K660" i="3"/>
  <c r="J660" i="3"/>
  <c r="K974" i="3"/>
  <c r="F974" i="3"/>
  <c r="H974" i="3"/>
  <c r="I974" i="3"/>
  <c r="J974" i="3"/>
  <c r="I532" i="3"/>
  <c r="J532" i="3"/>
  <c r="F532" i="3"/>
  <c r="H532" i="3"/>
  <c r="K532" i="3"/>
  <c r="J938" i="8"/>
  <c r="K938" i="8"/>
  <c r="F661" i="3"/>
  <c r="J661" i="3"/>
  <c r="H661" i="3"/>
  <c r="I661" i="3"/>
  <c r="K661" i="3"/>
  <c r="K747" i="8"/>
  <c r="J747" i="8"/>
  <c r="J680" i="3"/>
  <c r="K680" i="3"/>
  <c r="F680" i="3"/>
  <c r="I680" i="3"/>
  <c r="H680" i="3"/>
  <c r="F563" i="3"/>
  <c r="H563" i="3"/>
  <c r="J563" i="3"/>
  <c r="K563" i="3"/>
  <c r="I563" i="3"/>
  <c r="K758" i="8"/>
  <c r="J758" i="8"/>
  <c r="I865" i="3"/>
  <c r="J865" i="3"/>
  <c r="H865" i="3"/>
  <c r="F865" i="3"/>
  <c r="K865" i="3"/>
  <c r="K862" i="8"/>
  <c r="J862" i="8"/>
  <c r="I511" i="3"/>
  <c r="F511" i="3"/>
  <c r="J511" i="3"/>
  <c r="K511" i="3"/>
  <c r="H511" i="3"/>
  <c r="J853" i="8"/>
  <c r="K853" i="8"/>
  <c r="K770" i="8"/>
  <c r="J770" i="8"/>
  <c r="K932" i="8"/>
  <c r="J932" i="8"/>
  <c r="F568" i="3"/>
  <c r="J568" i="3"/>
  <c r="K568" i="3"/>
  <c r="I568" i="3"/>
  <c r="H568" i="3"/>
  <c r="J693" i="3"/>
  <c r="H693" i="3"/>
  <c r="I693" i="3"/>
  <c r="K693" i="3"/>
  <c r="F693" i="3"/>
  <c r="F464" i="3"/>
  <c r="H464" i="3"/>
  <c r="I464" i="3"/>
  <c r="J464" i="3"/>
  <c r="K464" i="3"/>
  <c r="K840" i="3"/>
  <c r="F840" i="3"/>
  <c r="I840" i="3"/>
  <c r="H840" i="3"/>
  <c r="J840" i="3"/>
  <c r="J505" i="3"/>
  <c r="H505" i="3"/>
  <c r="I505" i="3"/>
  <c r="K505" i="3"/>
  <c r="F505" i="3"/>
  <c r="J835" i="8"/>
  <c r="K835" i="8"/>
  <c r="J821" i="8"/>
  <c r="K821" i="8"/>
  <c r="H943" i="3"/>
  <c r="J943" i="3"/>
  <c r="K943" i="3"/>
  <c r="F943" i="3"/>
  <c r="I943" i="3"/>
  <c r="I939" i="3"/>
  <c r="K939" i="3"/>
  <c r="F939" i="3"/>
  <c r="H939" i="3"/>
  <c r="J939" i="3"/>
  <c r="F567" i="3"/>
  <c r="J567" i="3"/>
  <c r="K567" i="3"/>
  <c r="I567" i="3"/>
  <c r="H567" i="3"/>
  <c r="J591" i="3"/>
  <c r="K591" i="3"/>
  <c r="I591" i="3"/>
  <c r="F591" i="3"/>
  <c r="H591" i="3"/>
  <c r="K905" i="3"/>
  <c r="H905" i="3"/>
  <c r="J905" i="3"/>
  <c r="I905" i="3"/>
  <c r="F905" i="3"/>
  <c r="K718" i="3"/>
  <c r="I718" i="3"/>
  <c r="H718" i="3"/>
  <c r="F718" i="3"/>
  <c r="J718" i="3"/>
  <c r="K751" i="8"/>
  <c r="J751" i="8"/>
  <c r="I719" i="3"/>
  <c r="K719" i="3"/>
  <c r="J719" i="3"/>
  <c r="F719" i="3"/>
  <c r="H719" i="3"/>
  <c r="K586" i="3"/>
  <c r="J586" i="3"/>
  <c r="F586" i="3"/>
  <c r="I586" i="3"/>
  <c r="H586" i="3"/>
  <c r="K594" i="3"/>
  <c r="H594" i="3"/>
  <c r="I594" i="3"/>
  <c r="J594" i="3"/>
  <c r="F594" i="3"/>
  <c r="J763" i="3"/>
  <c r="K763" i="3"/>
  <c r="I763" i="3"/>
  <c r="H763" i="3"/>
  <c r="F763" i="3"/>
  <c r="I550" i="3"/>
  <c r="K550" i="3"/>
  <c r="J550" i="3"/>
  <c r="F550" i="3"/>
  <c r="H550" i="3"/>
  <c r="K748" i="8"/>
  <c r="J748" i="8"/>
  <c r="F850" i="3"/>
  <c r="I850" i="3"/>
  <c r="J850" i="3"/>
  <c r="H850" i="3"/>
  <c r="K850" i="3"/>
  <c r="J649" i="3"/>
  <c r="K649" i="3"/>
  <c r="F649" i="3"/>
  <c r="H649" i="3"/>
  <c r="I649" i="3"/>
  <c r="H875" i="3"/>
  <c r="K875" i="3"/>
  <c r="J875" i="3"/>
  <c r="I875" i="3"/>
  <c r="F875" i="3"/>
  <c r="F659" i="3"/>
  <c r="J659" i="3"/>
  <c r="I659" i="3"/>
  <c r="K659" i="3"/>
  <c r="H659" i="3"/>
  <c r="F508" i="3"/>
  <c r="H508" i="3"/>
  <c r="J508" i="3"/>
  <c r="K508" i="3"/>
  <c r="I508" i="3"/>
  <c r="I471" i="3"/>
  <c r="F471" i="3"/>
  <c r="K471" i="3"/>
  <c r="J471" i="3"/>
  <c r="H471" i="3"/>
  <c r="I760" i="3"/>
  <c r="F760" i="3"/>
  <c r="K760" i="3"/>
  <c r="J760" i="3"/>
  <c r="H760" i="3"/>
  <c r="K922" i="8"/>
  <c r="J922" i="8"/>
  <c r="F717" i="3"/>
  <c r="J717" i="3"/>
  <c r="H717" i="3"/>
  <c r="K717" i="3"/>
  <c r="I717" i="3"/>
  <c r="J955" i="8"/>
  <c r="K955" i="8"/>
  <c r="I518" i="3"/>
  <c r="J518" i="3"/>
  <c r="K518" i="3"/>
  <c r="H518" i="3"/>
  <c r="F518" i="3"/>
  <c r="I571" i="3"/>
  <c r="F571" i="3"/>
  <c r="K571" i="3"/>
  <c r="H571" i="3"/>
  <c r="J571" i="3"/>
  <c r="K842" i="8"/>
  <c r="J842" i="8"/>
  <c r="J736" i="8"/>
  <c r="K736" i="8"/>
  <c r="K784" i="8"/>
  <c r="J784" i="8"/>
  <c r="H951" i="3"/>
  <c r="I951" i="3"/>
  <c r="J951" i="3"/>
  <c r="F951" i="3"/>
  <c r="K951" i="3"/>
  <c r="J826" i="3"/>
  <c r="I826" i="3"/>
  <c r="K826" i="3"/>
  <c r="F826" i="3"/>
  <c r="H826" i="3"/>
  <c r="K702" i="3"/>
  <c r="H702" i="3"/>
  <c r="J702" i="3"/>
  <c r="F702" i="3"/>
  <c r="I702" i="3"/>
  <c r="J873" i="8"/>
  <c r="K873" i="8"/>
  <c r="K834" i="3"/>
  <c r="F834" i="3"/>
  <c r="I834" i="3"/>
  <c r="H834" i="3"/>
  <c r="J834" i="3"/>
  <c r="K535" i="3"/>
  <c r="H535" i="3"/>
  <c r="I535" i="3"/>
  <c r="F535" i="3"/>
  <c r="J535" i="3"/>
  <c r="J495" i="3"/>
  <c r="K495" i="3"/>
  <c r="F495" i="3"/>
  <c r="I495" i="3"/>
  <c r="H495" i="3"/>
  <c r="J654" i="3"/>
  <c r="K654" i="3"/>
  <c r="H654" i="3"/>
  <c r="I654" i="3"/>
  <c r="F654" i="3"/>
  <c r="H868" i="3"/>
  <c r="F868" i="3"/>
  <c r="I868" i="3"/>
  <c r="J868" i="3"/>
  <c r="K868" i="3"/>
  <c r="K944" i="8"/>
  <c r="J944" i="8"/>
  <c r="J887" i="8"/>
  <c r="K887" i="8"/>
  <c r="F669" i="3"/>
  <c r="K669" i="3"/>
  <c r="I669" i="3"/>
  <c r="H669" i="3"/>
  <c r="J669" i="3"/>
  <c r="H470" i="3"/>
  <c r="K470" i="3"/>
  <c r="F470" i="3"/>
  <c r="I470" i="3"/>
  <c r="J470" i="3"/>
  <c r="I911" i="3"/>
  <c r="F911" i="3"/>
  <c r="K911" i="3"/>
  <c r="H911" i="3"/>
  <c r="J911" i="3"/>
  <c r="J892" i="8"/>
  <c r="K892" i="8"/>
  <c r="J876" i="3"/>
  <c r="H876" i="3"/>
  <c r="K876" i="3"/>
  <c r="F876" i="3"/>
  <c r="I876" i="3"/>
  <c r="F516" i="3"/>
  <c r="J516" i="3"/>
  <c r="K516" i="3"/>
  <c r="H516" i="3"/>
  <c r="I516" i="3"/>
  <c r="J866" i="3"/>
  <c r="I866" i="3"/>
  <c r="F866" i="3"/>
  <c r="K866" i="3"/>
  <c r="H866" i="3"/>
  <c r="J648" i="3"/>
  <c r="K648" i="3"/>
  <c r="H648" i="3"/>
  <c r="I648" i="3"/>
  <c r="F648" i="3"/>
  <c r="K984" i="8"/>
  <c r="J984" i="8"/>
  <c r="K716" i="8"/>
  <c r="J716" i="8"/>
  <c r="J903" i="3"/>
  <c r="F903" i="3"/>
  <c r="K903" i="3"/>
  <c r="I903" i="3"/>
  <c r="H903" i="3"/>
  <c r="J694" i="3"/>
  <c r="H694" i="3"/>
  <c r="F694" i="3"/>
  <c r="K694" i="3"/>
  <c r="I694" i="3"/>
  <c r="K840" i="8"/>
  <c r="J840" i="8"/>
  <c r="K689" i="3"/>
  <c r="F689" i="3"/>
  <c r="H689" i="3"/>
  <c r="J689" i="3"/>
  <c r="I689" i="3"/>
  <c r="J737" i="3"/>
  <c r="I737" i="3"/>
  <c r="K737" i="3"/>
  <c r="F737" i="3"/>
  <c r="H737" i="3"/>
  <c r="H487" i="3"/>
  <c r="F487" i="3"/>
  <c r="I487" i="3"/>
  <c r="K487" i="3"/>
  <c r="J487" i="3"/>
  <c r="J753" i="8"/>
  <c r="K753" i="8"/>
  <c r="K791" i="8"/>
  <c r="J791" i="8"/>
  <c r="F810" i="3"/>
  <c r="I810" i="3"/>
  <c r="K810" i="3"/>
  <c r="H810" i="3"/>
  <c r="J810" i="3"/>
  <c r="F877" i="3"/>
  <c r="J877" i="3"/>
  <c r="H877" i="3"/>
  <c r="I877" i="3"/>
  <c r="K877" i="3"/>
  <c r="I574" i="3"/>
  <c r="J574" i="3"/>
  <c r="F574" i="3"/>
  <c r="H574" i="3"/>
  <c r="K574" i="3"/>
  <c r="K865" i="8"/>
  <c r="J865" i="8"/>
  <c r="J974" i="8"/>
  <c r="K974" i="8"/>
  <c r="J801" i="3"/>
  <c r="F801" i="3"/>
  <c r="I801" i="3"/>
  <c r="H801" i="3"/>
  <c r="K801" i="3"/>
  <c r="F482" i="3"/>
  <c r="K482" i="3"/>
  <c r="J482" i="3"/>
  <c r="I482" i="3"/>
  <c r="H482" i="3"/>
  <c r="K954" i="8"/>
  <c r="J954" i="8"/>
  <c r="K742" i="3"/>
  <c r="H742" i="3"/>
  <c r="J742" i="3"/>
  <c r="F742" i="3"/>
  <c r="I742" i="3"/>
  <c r="K700" i="3"/>
  <c r="I700" i="3"/>
  <c r="H700" i="3"/>
  <c r="F700" i="3"/>
  <c r="J700" i="3"/>
  <c r="K486" i="3"/>
  <c r="F486" i="3"/>
  <c r="H486" i="3"/>
  <c r="J486" i="3"/>
  <c r="I486" i="3"/>
  <c r="J702" i="8"/>
  <c r="K702" i="8"/>
  <c r="J721" i="3"/>
  <c r="K721" i="3"/>
  <c r="I721" i="3"/>
  <c r="F721" i="3"/>
  <c r="H721" i="3"/>
  <c r="H890" i="3"/>
  <c r="I890" i="3"/>
  <c r="F890" i="3"/>
  <c r="K890" i="3"/>
  <c r="J890" i="3"/>
  <c r="K582" i="3"/>
  <c r="H582" i="3"/>
  <c r="F582" i="3"/>
  <c r="J582" i="3"/>
  <c r="I582" i="3"/>
  <c r="I735" i="3"/>
  <c r="H735" i="3"/>
  <c r="K735" i="3"/>
  <c r="F735" i="3"/>
  <c r="J735" i="3"/>
  <c r="F598" i="3"/>
  <c r="I598" i="3"/>
  <c r="J598" i="3"/>
  <c r="K598" i="3"/>
  <c r="H598" i="3"/>
  <c r="I678" i="3"/>
  <c r="K678" i="3"/>
  <c r="H678" i="3"/>
  <c r="F678" i="3"/>
  <c r="J678" i="3"/>
  <c r="F780" i="3"/>
  <c r="K780" i="3"/>
  <c r="J780" i="3"/>
  <c r="I780" i="3"/>
  <c r="H780" i="3"/>
  <c r="F779" i="3"/>
  <c r="H779" i="3"/>
  <c r="I779" i="3"/>
  <c r="J779" i="3"/>
  <c r="K779" i="3"/>
  <c r="J883" i="8"/>
  <c r="K883" i="8"/>
  <c r="I483" i="3"/>
  <c r="K483" i="3"/>
  <c r="J483" i="3"/>
  <c r="F483" i="3"/>
  <c r="H483" i="3"/>
  <c r="F478" i="3"/>
  <c r="H478" i="3"/>
  <c r="I478" i="3"/>
  <c r="K478" i="3"/>
  <c r="J478" i="3"/>
  <c r="J474" i="3"/>
  <c r="H474" i="3"/>
  <c r="F474" i="3"/>
  <c r="K474" i="3"/>
  <c r="I474" i="3"/>
  <c r="H634" i="3"/>
  <c r="F634" i="3"/>
  <c r="K634" i="3"/>
  <c r="J634" i="3"/>
  <c r="I634" i="3"/>
  <c r="K843" i="3"/>
  <c r="H843" i="3"/>
  <c r="J843" i="3"/>
  <c r="I843" i="3"/>
  <c r="F843" i="3"/>
  <c r="K724" i="8"/>
  <c r="J724" i="8"/>
  <c r="I699" i="3"/>
  <c r="K699" i="3"/>
  <c r="J699" i="3"/>
  <c r="H699" i="3"/>
  <c r="F699" i="3"/>
  <c r="K952" i="3"/>
  <c r="F952" i="3"/>
  <c r="J952" i="3"/>
  <c r="I952" i="3"/>
  <c r="H952" i="3"/>
  <c r="H854" i="3"/>
  <c r="K854" i="3"/>
  <c r="J854" i="3"/>
  <c r="F854" i="3"/>
  <c r="I854" i="3"/>
  <c r="J893" i="3"/>
  <c r="H893" i="3"/>
  <c r="I893" i="3"/>
  <c r="F893" i="3"/>
  <c r="K893" i="3"/>
  <c r="I714" i="3"/>
  <c r="H714" i="3"/>
  <c r="F714" i="3"/>
  <c r="J714" i="3"/>
  <c r="K714" i="3"/>
  <c r="K822" i="8"/>
  <c r="J822" i="8"/>
  <c r="K475" i="3"/>
  <c r="J475" i="3"/>
  <c r="F475" i="3"/>
  <c r="H475" i="3"/>
  <c r="I475" i="3"/>
  <c r="J685" i="3"/>
  <c r="K685" i="3"/>
  <c r="F685" i="3"/>
  <c r="I685" i="3"/>
  <c r="H685" i="3"/>
  <c r="F859" i="3"/>
  <c r="I859" i="3"/>
  <c r="K859" i="3"/>
  <c r="J859" i="3"/>
  <c r="H859" i="3"/>
  <c r="H942" i="3"/>
  <c r="I942" i="3"/>
  <c r="K942" i="3"/>
  <c r="J942" i="3"/>
  <c r="F942" i="3"/>
  <c r="H746" i="3"/>
  <c r="J746" i="3"/>
  <c r="F746" i="3"/>
  <c r="I746" i="3"/>
  <c r="K746" i="3"/>
  <c r="K824" i="3"/>
  <c r="J824" i="3"/>
  <c r="I824" i="3"/>
  <c r="H824" i="3"/>
  <c r="F824" i="3"/>
  <c r="I665" i="3"/>
  <c r="K665" i="3"/>
  <c r="J665" i="3"/>
  <c r="H665" i="3"/>
  <c r="F665" i="3"/>
  <c r="J714" i="8"/>
  <c r="K714" i="8"/>
  <c r="F488" i="3"/>
  <c r="J488" i="3"/>
  <c r="K488" i="3"/>
  <c r="H488" i="3"/>
  <c r="I488" i="3"/>
  <c r="H862" i="3"/>
  <c r="K862" i="3"/>
  <c r="J862" i="3"/>
  <c r="F862" i="3"/>
  <c r="I862" i="3"/>
  <c r="F679" i="3"/>
  <c r="J679" i="3"/>
  <c r="I679" i="3"/>
  <c r="H679" i="3"/>
  <c r="K679" i="3"/>
  <c r="F662" i="3"/>
  <c r="J662" i="3"/>
  <c r="K662" i="3"/>
  <c r="I662" i="3"/>
  <c r="H662" i="3"/>
  <c r="J774" i="8"/>
  <c r="K774" i="8"/>
  <c r="H769" i="3"/>
  <c r="J769" i="3"/>
  <c r="F769" i="3"/>
  <c r="K769" i="3"/>
  <c r="I769" i="3"/>
  <c r="H501" i="3"/>
  <c r="F501" i="3"/>
  <c r="K501" i="3"/>
  <c r="I501" i="3"/>
  <c r="J501" i="3"/>
  <c r="F652" i="3"/>
  <c r="J652" i="3"/>
  <c r="H652" i="3"/>
  <c r="I652" i="3"/>
  <c r="K652" i="3"/>
  <c r="J829" i="3"/>
  <c r="H829" i="3"/>
  <c r="F829" i="3"/>
  <c r="I829" i="3"/>
  <c r="K829" i="3"/>
  <c r="I947" i="3"/>
  <c r="H947" i="3"/>
  <c r="J947" i="3"/>
  <c r="K947" i="3"/>
  <c r="F947" i="3"/>
  <c r="H924" i="3"/>
  <c r="I924" i="3"/>
  <c r="J924" i="3"/>
  <c r="F924" i="3"/>
  <c r="K924" i="3"/>
  <c r="H937" i="3"/>
  <c r="K937" i="3"/>
  <c r="J937" i="3"/>
  <c r="I937" i="3"/>
  <c r="F937" i="3"/>
  <c r="I526" i="3"/>
  <c r="F526" i="3"/>
  <c r="J526" i="3"/>
  <c r="K526" i="3"/>
  <c r="H526" i="3"/>
  <c r="K858" i="3"/>
  <c r="H858" i="3"/>
  <c r="I858" i="3"/>
  <c r="J858" i="3"/>
  <c r="F858" i="3"/>
  <c r="K922" i="3"/>
  <c r="I922" i="3"/>
  <c r="J922" i="3"/>
  <c r="H922" i="3"/>
  <c r="F922" i="3"/>
  <c r="H783" i="3"/>
  <c r="I783" i="3"/>
  <c r="K783" i="3"/>
  <c r="J783" i="3"/>
  <c r="F783" i="3"/>
  <c r="J913" i="3"/>
  <c r="F913" i="3"/>
  <c r="K913" i="3"/>
  <c r="H913" i="3"/>
  <c r="I913" i="3"/>
  <c r="J992" i="3"/>
  <c r="H992" i="3"/>
  <c r="I992" i="3"/>
  <c r="K992" i="3"/>
  <c r="F992" i="3"/>
  <c r="F635" i="3"/>
  <c r="K635" i="3"/>
  <c r="H635" i="3"/>
  <c r="J635" i="3"/>
  <c r="I635" i="3"/>
  <c r="F632" i="3"/>
  <c r="J632" i="3"/>
  <c r="K632" i="3"/>
  <c r="H632" i="3"/>
  <c r="I632" i="3"/>
  <c r="G496" i="4"/>
  <c r="F496" i="4"/>
  <c r="J496" i="4" s="1"/>
  <c r="E496" i="4"/>
  <c r="I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AN866" i="4" s="1"/>
  <c r="AT866" i="4" s="1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E149" i="4"/>
  <c r="I149" i="4" s="1"/>
  <c r="G149" i="4"/>
  <c r="D149" i="4"/>
  <c r="H149" i="4" s="1"/>
  <c r="F149" i="4"/>
  <c r="J149" i="4" s="1"/>
  <c r="AL64" i="4"/>
  <c r="AR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H866" i="4"/>
  <c r="AI866" i="4"/>
  <c r="D529" i="4"/>
  <c r="H529" i="4" s="1"/>
  <c r="AK870" i="4"/>
  <c r="AD870" i="4"/>
  <c r="AP870" i="4" s="1"/>
  <c r="AV870" i="4" s="1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AJ868" i="4"/>
  <c r="AO904" i="4"/>
  <c r="AS908" i="4"/>
  <c r="AT908" i="4"/>
  <c r="Z908" i="4"/>
  <c r="AW908" i="4"/>
  <c r="AA908" i="4"/>
  <c r="AB908" i="4"/>
  <c r="AD908" i="4"/>
  <c r="AC908" i="4"/>
  <c r="AO908" i="4" s="1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M548" i="4" s="1"/>
  <c r="AS548" i="4" s="1"/>
  <c r="AL605" i="4"/>
  <c r="AR605" i="4" s="1"/>
  <c r="AH548" i="4"/>
  <c r="AJ548" i="4"/>
  <c r="AP548" i="4" s="1"/>
  <c r="AV548" i="4" s="1"/>
  <c r="AF548" i="4"/>
  <c r="AL548" i="4" s="1"/>
  <c r="AR548" i="4" s="1"/>
  <c r="E548" i="4" s="1"/>
  <c r="I548" i="4" s="1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E753" i="4"/>
  <c r="I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F406" i="4"/>
  <c r="J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F84" i="4"/>
  <c r="J84" i="4" s="1"/>
  <c r="D84" i="4"/>
  <c r="H84" i="4" s="1"/>
  <c r="E84" i="4"/>
  <c r="I84" i="4" s="1"/>
  <c r="AM117" i="4"/>
  <c r="AS117" i="4" s="1"/>
  <c r="AM662" i="4"/>
  <c r="AS662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G723" i="4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G86" i="4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G58" i="4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G196" i="4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F229" i="4" l="1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G153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AN157" i="4" l="1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<sst xmlns="http://schemas.openxmlformats.org/spreadsheetml/2006/main" count="1970" uniqueCount="490">
  <si>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</si>
  <si>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</si>
  <si>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</si>
  <si>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</si>
  <si>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</si>
  <si>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</si>
  <si>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</si>
  <si>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</si>
  <si>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</si>
  <si>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</si>
  <si>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</si>
  <si>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</si>
  <si>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</si>
  <si>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</si>
  <si>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</si>
  <si>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</si>
  <si>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</si>
  <si>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</si>
  <si>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</si>
  <si>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</si>
  <si>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</si>
  <si>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</si>
  <si>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</si>
  <si>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</si>
  <si>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</si>
  <si>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</si>
  <si>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</si>
  <si>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</si>
  <si>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</si>
  <si>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</si>
  <si>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</si>
  <si>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</si>
  <si>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</si>
  <si>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</si>
  <si>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</si>
  <si>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</si>
  <si>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</si>
  <si>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</si>
  <si>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</si>
  <si>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</si>
  <si>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</si>
  <si>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</si>
  <si>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</si>
  <si>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</si>
  <si>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</si>
  <si>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</si>
  <si>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</si>
  <si>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</si>
  <si>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</si>
  <si>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</si>
  <si>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</si>
  <si>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</si>
  <si>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</si>
  <si>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</si>
  <si>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</si>
  <si>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</si>
  <si>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</si>
  <si>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</si>
  <si>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</si>
  <si>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</si>
  <si>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</si>
  <si>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</si>
  <si>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</si>
  <si>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</si>
  <si>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</si>
  <si>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</si>
  <si>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</si>
  <si>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</si>
  <si>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Rochdale</t>
  </si>
  <si>
    <t>Tranmere</t>
  </si>
  <si>
    <t>E2</t>
  </si>
  <si>
    <t>E3</t>
  </si>
  <si>
    <t>EC</t>
  </si>
  <si>
    <t>Colchester</t>
  </si>
  <si>
    <t>Stevenage</t>
  </si>
  <si>
    <t>Gillingham</t>
  </si>
  <si>
    <t>Bradford</t>
  </si>
  <si>
    <t>Carlisle</t>
  </si>
  <si>
    <t>Northampton</t>
  </si>
  <si>
    <t>Salford</t>
  </si>
  <si>
    <t>Mansfield</t>
  </si>
  <si>
    <t>Sheffield Weds</t>
  </si>
  <si>
    <t>Harrogate</t>
  </si>
  <si>
    <t>Barrow</t>
  </si>
  <si>
    <t>Port Vale</t>
  </si>
  <si>
    <t>Leyton Orient</t>
  </si>
  <si>
    <t>Charlton</t>
  </si>
  <si>
    <t>Lincoln</t>
  </si>
  <si>
    <t>Accrington</t>
  </si>
  <si>
    <t>Shrewsbury</t>
  </si>
  <si>
    <t>Newport County</t>
  </si>
  <si>
    <t>Scunthorpe</t>
  </si>
  <si>
    <t>Oldham</t>
  </si>
  <si>
    <t>Bristol Rvs</t>
  </si>
  <si>
    <t>Exeter</t>
  </si>
  <si>
    <t>Walsall</t>
  </si>
  <si>
    <t>Plymouth</t>
  </si>
  <si>
    <t>Hartlepool</t>
  </si>
  <si>
    <t>Cowdenbeath</t>
  </si>
  <si>
    <t>Forfar</t>
  </si>
  <si>
    <t>SC3</t>
  </si>
  <si>
    <t>Albion Rvs</t>
  </si>
  <si>
    <t>Kelty Hearts</t>
  </si>
  <si>
    <t>Halifax</t>
  </si>
  <si>
    <t>Barnet</t>
  </si>
  <si>
    <t>Southend</t>
  </si>
  <si>
    <t>Notts County</t>
  </si>
  <si>
    <t>Morton</t>
  </si>
  <si>
    <t>Edinburgh City</t>
  </si>
  <si>
    <t>Stranraer</t>
  </si>
  <si>
    <t>Huesca</t>
  </si>
  <si>
    <t>Burgos</t>
  </si>
  <si>
    <t>Cambridge</t>
  </si>
  <si>
    <t>Cheltenham</t>
  </si>
  <si>
    <t>AFC Wimbledon</t>
  </si>
  <si>
    <t>Doncaster</t>
  </si>
  <si>
    <t>Ipswich</t>
  </si>
  <si>
    <t>Aldershot</t>
  </si>
  <si>
    <t>Kings Lynn</t>
  </si>
  <si>
    <t>Woking</t>
  </si>
  <si>
    <t>Grimsby</t>
  </si>
  <si>
    <t>Chesterfield</t>
  </si>
  <si>
    <t>Maidenhead</t>
  </si>
  <si>
    <t>Dover Athletic</t>
  </si>
  <si>
    <t>Yeovil</t>
  </si>
  <si>
    <t>Solihull</t>
  </si>
  <si>
    <t>Eastleigh</t>
  </si>
  <si>
    <t>Wealdstone</t>
  </si>
  <si>
    <t>Arbroath</t>
  </si>
  <si>
    <t>Ayr</t>
  </si>
  <si>
    <t>Kilmarnock</t>
  </si>
  <si>
    <t>Partick</t>
  </si>
  <si>
    <t>Hamilton</t>
  </si>
  <si>
    <t>Airdrie Utd</t>
  </si>
  <si>
    <t>Queens Park</t>
  </si>
  <si>
    <t>Alloa</t>
  </si>
  <si>
    <t>Peterhead</t>
  </si>
  <si>
    <t>Clyde</t>
  </si>
  <si>
    <t>East Fife</t>
  </si>
  <si>
    <t>Dumbarton</t>
  </si>
  <si>
    <t>Falkirk</t>
  </si>
  <si>
    <t>Montrose</t>
  </si>
  <si>
    <t>Cove Rangers</t>
  </si>
  <si>
    <t>Stenhousemuir</t>
  </si>
  <si>
    <t>Elgin</t>
  </si>
  <si>
    <t>Stirling</t>
  </si>
  <si>
    <t>Annan Athletic</t>
  </si>
  <si>
    <t>Sociedad B</t>
  </si>
  <si>
    <t>Mirandes</t>
  </si>
  <si>
    <t>Cartagena</t>
  </si>
  <si>
    <t>Zaragoza</t>
  </si>
  <si>
    <t>Fuenlabrada</t>
  </si>
  <si>
    <t>Malaga</t>
  </si>
  <si>
    <t>Lugo</t>
  </si>
  <si>
    <t>Oviedo</t>
  </si>
  <si>
    <t>Valladolid</t>
  </si>
  <si>
    <t>Las Palmas</t>
  </si>
  <si>
    <t>Girona</t>
  </si>
  <si>
    <t>Ibiza</t>
  </si>
  <si>
    <t>Amorebieta</t>
  </si>
  <si>
    <t>Alcorcon</t>
  </si>
  <si>
    <t>Ponferradina</t>
  </si>
  <si>
    <t>Eibar</t>
  </si>
  <si>
    <t>Leganes</t>
  </si>
  <si>
    <t>Sp Gijon</t>
  </si>
  <si>
    <t>Tenerife</t>
  </si>
  <si>
    <t>Almeria</t>
  </si>
  <si>
    <t>SC1</t>
  </si>
  <si>
    <t>SP2</t>
  </si>
  <si>
    <t>SC2</t>
  </si>
  <si>
    <t>Beerschot VA</t>
  </si>
  <si>
    <t>Club Brugge</t>
  </si>
  <si>
    <t>Union Berlin</t>
  </si>
  <si>
    <t>FC Koln</t>
  </si>
  <si>
    <t>Dresden</t>
  </si>
  <si>
    <t>Schalke 04</t>
  </si>
  <si>
    <t>Ingolstadt</t>
  </si>
  <si>
    <t>Erzgebirge Aue</t>
  </si>
  <si>
    <t>Hull</t>
  </si>
  <si>
    <t>Huddersfield</t>
  </si>
  <si>
    <t>Sp Braga</t>
  </si>
  <si>
    <t>Benfica</t>
  </si>
  <si>
    <t>Waregem</t>
  </si>
  <si>
    <t>St Truiden</t>
  </si>
  <si>
    <t>Mechelen</t>
  </si>
  <si>
    <t>Kortrijk</t>
  </si>
  <si>
    <t>Oostende</t>
  </si>
  <si>
    <t>Seraing</t>
  </si>
  <si>
    <t>Oud-Heverlee Leuven</t>
  </si>
  <si>
    <t>Antwerp</t>
  </si>
  <si>
    <t>Bielefeld</t>
  </si>
  <si>
    <t>Stuttgart</t>
  </si>
  <si>
    <t>Ein Frankfurt</t>
  </si>
  <si>
    <t>Greuther Furth</t>
  </si>
  <si>
    <t>Freiburg</t>
  </si>
  <si>
    <t>Bayern Munich</t>
  </si>
  <si>
    <t>Hoffenheim</t>
  </si>
  <si>
    <t>Bochum</t>
  </si>
  <si>
    <t>Leverkusen</t>
  </si>
  <si>
    <t>Hertha</t>
  </si>
  <si>
    <t>Dortmund</t>
  </si>
  <si>
    <t>RB Leipzig</t>
  </si>
  <si>
    <t>Darmstadt</t>
  </si>
  <si>
    <t>Holstein Kiel</t>
  </si>
  <si>
    <t>Hamburg</t>
  </si>
  <si>
    <t>Paderborn</t>
  </si>
  <si>
    <t>Hannover</t>
  </si>
  <si>
    <t>Regensburg</t>
  </si>
  <si>
    <t>Hansa Rostock</t>
  </si>
  <si>
    <t>St Pauli</t>
  </si>
  <si>
    <t>Liverpool</t>
  </si>
  <si>
    <t>Watford</t>
  </si>
  <si>
    <t>Brighton</t>
  </si>
  <si>
    <t>Norwich</t>
  </si>
  <si>
    <t>Burnley</t>
  </si>
  <si>
    <t>Man City</t>
  </si>
  <si>
    <t>Chelsea</t>
  </si>
  <si>
    <t>Brentford</t>
  </si>
  <si>
    <t>Leeds</t>
  </si>
  <si>
    <t>Southampton</t>
  </si>
  <si>
    <t>Wolves</t>
  </si>
  <si>
    <t>Aston Villa</t>
  </si>
  <si>
    <t>Man United</t>
  </si>
  <si>
    <t>Leicester</t>
  </si>
  <si>
    <t>Blackpool</t>
  </si>
  <si>
    <t>Nottm Forest</t>
  </si>
  <si>
    <t>Barnsley</t>
  </si>
  <si>
    <t>Reading</t>
  </si>
  <si>
    <t>Bournemouth</t>
  </si>
  <si>
    <t>Bristol City</t>
  </si>
  <si>
    <t>Cardiff</t>
  </si>
  <si>
    <t>Swansea</t>
  </si>
  <si>
    <t>Coventry</t>
  </si>
  <si>
    <t>Blackburn</t>
  </si>
  <si>
    <t>Derby</t>
  </si>
  <si>
    <t>Preston</t>
  </si>
  <si>
    <t>Luton</t>
  </si>
  <si>
    <t>Millwall</t>
  </si>
  <si>
    <t>Peterboro</t>
  </si>
  <si>
    <t>Middlesbrough</t>
  </si>
  <si>
    <t>QPR</t>
  </si>
  <si>
    <t>Fulham</t>
  </si>
  <si>
    <t>Stoke</t>
  </si>
  <si>
    <t>Sheffield United</t>
  </si>
  <si>
    <t>Wigan</t>
  </si>
  <si>
    <t>Bolton</t>
  </si>
  <si>
    <t>Crewe</t>
  </si>
  <si>
    <t>Fleetwood Town</t>
  </si>
  <si>
    <t>Milton Keynes Dons</t>
  </si>
  <si>
    <t>Morecambe</t>
  </si>
  <si>
    <t>Burton</t>
  </si>
  <si>
    <t>Oxford</t>
  </si>
  <si>
    <t>Sunderland</t>
  </si>
  <si>
    <t>Wycombe</t>
  </si>
  <si>
    <t>Forest Green</t>
  </si>
  <si>
    <t>Swindon</t>
  </si>
  <si>
    <t>Boreham Wood</t>
  </si>
  <si>
    <t>Nice</t>
  </si>
  <si>
    <t>Rennes</t>
  </si>
  <si>
    <t>Lille</t>
  </si>
  <si>
    <t>Bordeaux</t>
  </si>
  <si>
    <t>St Etienne</t>
  </si>
  <si>
    <t>Marseille</t>
  </si>
  <si>
    <t>Toulouse</t>
  </si>
  <si>
    <t>Paris FC</t>
  </si>
  <si>
    <t>Bastia</t>
  </si>
  <si>
    <t>Auxerre</t>
  </si>
  <si>
    <t>Caen</t>
  </si>
  <si>
    <t>Dunkerque</t>
  </si>
  <si>
    <t>Dijon</t>
  </si>
  <si>
    <t>Grenoble</t>
  </si>
  <si>
    <t>Nimes</t>
  </si>
  <si>
    <t>Guingamp</t>
  </si>
  <si>
    <t>Pau FC</t>
  </si>
  <si>
    <t>Le Havre</t>
  </si>
  <si>
    <t>Quevilly Rouen</t>
  </si>
  <si>
    <t>Sochaux</t>
  </si>
  <si>
    <t>Rodez</t>
  </si>
  <si>
    <t>Niort</t>
  </si>
  <si>
    <t>Valenciennes</t>
  </si>
  <si>
    <t>Amiens</t>
  </si>
  <si>
    <t>Lamia</t>
  </si>
  <si>
    <t>OFI Crete</t>
  </si>
  <si>
    <t>Asteras Tripolis</t>
  </si>
  <si>
    <t>Atromitos</t>
  </si>
  <si>
    <t>Ionikos</t>
  </si>
  <si>
    <t>Volos NFC</t>
  </si>
  <si>
    <t>Apollon</t>
  </si>
  <si>
    <t>Panetolikos</t>
  </si>
  <si>
    <t>Spezia</t>
  </si>
  <si>
    <t>Venezia</t>
  </si>
  <si>
    <t>Lazio</t>
  </si>
  <si>
    <t>Sassuolo</t>
  </si>
  <si>
    <t>Salernitana</t>
  </si>
  <si>
    <t>Torino</t>
  </si>
  <si>
    <t>Alessandria</t>
  </si>
  <si>
    <t>Spal</t>
  </si>
  <si>
    <t>Ascoli</t>
  </si>
  <si>
    <t>Pordenone</t>
  </si>
  <si>
    <t>Cittadella</t>
  </si>
  <si>
    <t>Ternana</t>
  </si>
  <si>
    <t>Cosenza</t>
  </si>
  <si>
    <t>Parma</t>
  </si>
  <si>
    <t>Cremonese</t>
  </si>
  <si>
    <t>Reggina</t>
  </si>
  <si>
    <t>Lecce</t>
  </si>
  <si>
    <t>Frosinone</t>
  </si>
  <si>
    <t>Benevento</t>
  </si>
  <si>
    <t>Pisa</t>
  </si>
  <si>
    <t>Groningen</t>
  </si>
  <si>
    <t>Ajax</t>
  </si>
  <si>
    <t>Twente</t>
  </si>
  <si>
    <t>PSV Eindhoven</t>
  </si>
  <si>
    <t>AZ Alkmaar</t>
  </si>
  <si>
    <t>Vitesse</t>
  </si>
  <si>
    <t>Waalwijk</t>
  </si>
  <si>
    <t>Utrecht</t>
  </si>
  <si>
    <t>Feyenoord</t>
  </si>
  <si>
    <t>Willem II</t>
  </si>
  <si>
    <t>Belenenses</t>
  </si>
  <si>
    <t>Portimonense</t>
  </si>
  <si>
    <t>Arouca</t>
  </si>
  <si>
    <t>Gil Vicente</t>
  </si>
  <si>
    <t>Estoril</t>
  </si>
  <si>
    <t>Vizela</t>
  </si>
  <si>
    <t>Famalicao</t>
  </si>
  <si>
    <t>Boavista</t>
  </si>
  <si>
    <t>Dundee</t>
  </si>
  <si>
    <t>Aberdeen</t>
  </si>
  <si>
    <t>Hibernian</t>
  </si>
  <si>
    <t>Dundee United</t>
  </si>
  <si>
    <t>Motherwell</t>
  </si>
  <si>
    <t>St Mirren</t>
  </si>
  <si>
    <t>Ross County</t>
  </si>
  <si>
    <t>Hearts</t>
  </si>
  <si>
    <t>St Johnstone</t>
  </si>
  <si>
    <t>Livingston</t>
  </si>
  <si>
    <t>Getafe</t>
  </si>
  <si>
    <t>Mallorca</t>
  </si>
  <si>
    <t>Levante</t>
  </si>
  <si>
    <t>Villarreal</t>
  </si>
  <si>
    <t>Celta</t>
  </si>
  <si>
    <t>Real Madrid</t>
  </si>
  <si>
    <t>Ath Madrid</t>
  </si>
  <si>
    <t>Alaves</t>
  </si>
  <si>
    <t>Giresunspor</t>
  </si>
  <si>
    <t>Sivasspor</t>
  </si>
  <si>
    <t>Altay</t>
  </si>
  <si>
    <t>Antalyaspor</t>
  </si>
  <si>
    <t>Kayserispor</t>
  </si>
  <si>
    <t>Fenerbahce</t>
  </si>
  <si>
    <t>Galatasaray</t>
  </si>
  <si>
    <t>Karagumruk</t>
  </si>
  <si>
    <t>Standard</t>
  </si>
  <si>
    <t>St. Gilloise</t>
  </si>
  <si>
    <t>Cercle Brugge</t>
  </si>
  <si>
    <t>Gent</t>
  </si>
  <si>
    <t>Anderlecht</t>
  </si>
  <si>
    <t>Charleroi</t>
  </si>
  <si>
    <t>Genk</t>
  </si>
  <si>
    <t>Eupen</t>
  </si>
  <si>
    <t>Augsburg</t>
  </si>
  <si>
    <t>Wolfsburg</t>
  </si>
  <si>
    <t>Mgladbach</t>
  </si>
  <si>
    <t>Mainz</t>
  </si>
  <si>
    <t>Heidenheim</t>
  </si>
  <si>
    <t>Nurnberg</t>
  </si>
  <si>
    <t>Karlsruhe</t>
  </si>
  <si>
    <t>Fortuna Dusseldorf</t>
  </si>
  <si>
    <t>Werder Bremen</t>
  </si>
  <si>
    <t>Sandhausen</t>
  </si>
  <si>
    <t>West Ham</t>
  </si>
  <si>
    <t>Everton</t>
  </si>
  <si>
    <t>Tottenham</t>
  </si>
  <si>
    <t>Newcastle</t>
  </si>
  <si>
    <t>Birmingham</t>
  </si>
  <si>
    <t>West Brom</t>
  </si>
  <si>
    <t>Strasbourg</t>
  </si>
  <si>
    <t>Lens</t>
  </si>
  <si>
    <t>Clermont</t>
  </si>
  <si>
    <t>Nantes</t>
  </si>
  <si>
    <t>Metz</t>
  </si>
  <si>
    <t>Monaco</t>
  </si>
  <si>
    <t>Montpellier</t>
  </si>
  <si>
    <t>Brest</t>
  </si>
  <si>
    <t>Troyes</t>
  </si>
  <si>
    <t>Reims</t>
  </si>
  <si>
    <t>Lyon</t>
  </si>
  <si>
    <t>Angers</t>
  </si>
  <si>
    <t>Paris SG</t>
  </si>
  <si>
    <t>Lorient</t>
  </si>
  <si>
    <t>Aris</t>
  </si>
  <si>
    <t>Giannina</t>
  </si>
  <si>
    <t>Panathinaikos</t>
  </si>
  <si>
    <t>PAOK</t>
  </si>
  <si>
    <t>Olympiakos</t>
  </si>
  <si>
    <t>AEK</t>
  </si>
  <si>
    <t>Fiorentina</t>
  </si>
  <si>
    <t>Empoli</t>
  </si>
  <si>
    <t>Atalanta</t>
  </si>
  <si>
    <t>Napoli</t>
  </si>
  <si>
    <t>Udinese</t>
  </si>
  <si>
    <t>Cagliari</t>
  </si>
  <si>
    <t>Sampdoria</t>
  </si>
  <si>
    <t>Roma</t>
  </si>
  <si>
    <t>Juventus</t>
  </si>
  <si>
    <t>Inter</t>
  </si>
  <si>
    <t>Brescia</t>
  </si>
  <si>
    <t>Vicenza</t>
  </si>
  <si>
    <t>Como</t>
  </si>
  <si>
    <t>Monza</t>
  </si>
  <si>
    <t>Crotone</t>
  </si>
  <si>
    <t>Perugia</t>
  </si>
  <si>
    <t>Zwolle</t>
  </si>
  <si>
    <t>Go Ahead Eagles</t>
  </si>
  <si>
    <t>For Sittard</t>
  </si>
  <si>
    <t>Heracles</t>
  </si>
  <si>
    <t>Sparta Rotterdam</t>
  </si>
  <si>
    <t>Heerenveen</t>
  </si>
  <si>
    <t>Cambuur</t>
  </si>
  <si>
    <t>Nijmegen</t>
  </si>
  <si>
    <t>Maritimo</t>
  </si>
  <si>
    <t>Tondela</t>
  </si>
  <si>
    <t>Moreirense</t>
  </si>
  <si>
    <t>Guimaraes</t>
  </si>
  <si>
    <t>Sp Lisbon</t>
  </si>
  <si>
    <t>Pacos Ferreira</t>
  </si>
  <si>
    <t>Rangers</t>
  </si>
  <si>
    <t>Celtic</t>
  </si>
  <si>
    <t>Ath Bilbao</t>
  </si>
  <si>
    <t>Elche</t>
  </si>
  <si>
    <t>Betis</t>
  </si>
  <si>
    <t>Osasuna</t>
  </si>
  <si>
    <t>Granada</t>
  </si>
  <si>
    <t>Vallecano</t>
  </si>
  <si>
    <t>Valencia</t>
  </si>
  <si>
    <t>Cadiz</t>
  </si>
  <si>
    <t>Barcelona</t>
  </si>
  <si>
    <t>Sevilla</t>
  </si>
  <si>
    <t>Kasimpasa</t>
  </si>
  <si>
    <t>Gaziantep</t>
  </si>
  <si>
    <t>Alanyaspor</t>
  </si>
  <si>
    <t>Rizespor</t>
  </si>
  <si>
    <t>Konyaspor</t>
  </si>
  <si>
    <t>Goztep</t>
  </si>
  <si>
    <t>Trabzonspor</t>
  </si>
  <si>
    <t>Besiktas</t>
  </si>
  <si>
    <t>Crystal Palace</t>
  </si>
  <si>
    <t>Arsenal</t>
  </si>
  <si>
    <t>Nancy</t>
  </si>
  <si>
    <t>Ajaccio</t>
  </si>
  <si>
    <t>Verona</t>
  </si>
  <si>
    <t>Genoa</t>
  </si>
  <si>
    <t>Milan</t>
  </si>
  <si>
    <t>Bologna</t>
  </si>
  <si>
    <t>Porto</t>
  </si>
  <si>
    <t>Santa Clara</t>
  </si>
  <si>
    <t>Sociedad</t>
  </si>
  <si>
    <t>Espanol</t>
  </si>
  <si>
    <t>Buyuksehyr</t>
  </si>
  <si>
    <t>Yeni Malatyaspor</t>
  </si>
  <si>
    <t>Hatayspor</t>
  </si>
  <si>
    <t>Ad. Demirspor</t>
  </si>
  <si>
    <t>01/04/2022</t>
  </si>
  <si>
    <t>02/04/2022</t>
  </si>
  <si>
    <t>03/04/2022</t>
  </si>
  <si>
    <t>04/04/2022</t>
  </si>
  <si>
    <t>B1</t>
  </si>
  <si>
    <t>D1</t>
  </si>
  <si>
    <t>D2</t>
  </si>
  <si>
    <t>E1</t>
  </si>
  <si>
    <t>P1</t>
  </si>
  <si>
    <t>E0</t>
  </si>
  <si>
    <t>F1</t>
  </si>
  <si>
    <t>F2</t>
  </si>
  <si>
    <t>G1</t>
  </si>
  <si>
    <t>I1</t>
  </si>
  <si>
    <t>I2</t>
  </si>
  <si>
    <t>N1</t>
  </si>
  <si>
    <t>SC0</t>
  </si>
  <si>
    <t>SP1</t>
  </si>
  <si>
    <t>T1</t>
  </si>
  <si>
    <t>Portsmouth</t>
  </si>
  <si>
    <t>Dag and Red</t>
  </si>
  <si>
    <t>Bromley</t>
  </si>
  <si>
    <t>Wrexham</t>
  </si>
  <si>
    <t>Dunfermline</t>
  </si>
  <si>
    <t>Raith Rvs</t>
  </si>
  <si>
    <t>05/04/2022</t>
  </si>
  <si>
    <t>06/04/2022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</si>
</sst>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9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1" fillId="2" borderId="0" xfId="0" applyNumberFormat="1" applyFont="1" applyFill="1" applyAlignment="1">
      <alignment horizontal="center"/>
    </xf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49" fontId="0" fillId="2" borderId="0" xfId="0" applyNumberFormat="1" applyFill="1"/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1.0731597749042656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1.0434058512320166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1.0460060256260135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1.0431976029859278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1.0481397396121741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1.044303665417317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1.0722697174508919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1.0753167148079656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1.0728504070978289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1.0494125025023127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1.0671330848711666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1.0725753995856002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1.0693473415042363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1.0765255566793932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1.0362637658896696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1.0407647371379136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1.056395562482233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1.0441161747080836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1.0515900730267522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1.0442304149391313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1.0551236153407171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1.048583109071006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1.0421804198806015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1.052267086616911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1.0686972839051145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1.0415257892008067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1.0494628052164887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1.037952243407696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1.0453465975749467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1.0434324628629703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1.0435904275699541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1.052267086616911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1.0487772084693074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1.050186013602848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1.0509444270006065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1.0512150176064545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1.0523293923701496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1.048583109071006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1.044303665417317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1.0487772084693074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1.051738571938915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1.056895036351561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1.0671721430378951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1.0662939096981978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1.0716502370068346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1.0643567077555702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1.0731630982443801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1.0626247827424988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1.0679524935128775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1.0637206832523536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1.0674111222252509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1.0648207184922545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1.0726330476569563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1.0606212727063642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1.0777290850329495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1.0703838499014962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1.0732443093298558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1.0720963920751123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1.0655103519273617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1.0626247827424988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1.0700036736716445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1.0748039017579798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1.0734999847345288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1.0844960009352391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1.0866214711383286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1.0903721087098821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1.0782070806982789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1.0801082231226471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1.0857175561235832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1.0905727516165582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1.0844960009352391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1.0347781293381613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1.045344963452246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1.0415257892008067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1.0503245504598744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1.0748039017579798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1.0703119118349562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1.0749435315745663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1.076236811713688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1.0805756639508688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1.0765812818364073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1.0902902592260295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1.0725172100503928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1.0739974333492817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1.0885304425460638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1.083213262843725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1.0891284064959676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1.0359060590701679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1.054131501614133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1.0349578533419834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1.0513686083765104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1.051738571938915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1.042106143326367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1.050305669221034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1.0509442098096211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1.042106143326367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1.0513686083765104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1.0661456946180494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1.0475117579190587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1.0461929391857427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1.0497253316960662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1.0675484023737911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1.0510876122378858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1.052267086616911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1.042106143326367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1.0483906463555754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1.0536369139215562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1.0488545698370915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1.0518374708906593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1.0509442098096211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1.0597708827029848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1.0909598908479075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1.08505570062963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1.0741766796315904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1.0741766796315904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1.0728504070978289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1.071200922068871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1.1332772669891245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1.0713419446858048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1.0702061023953406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1.0431652923392858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1.041979455975633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1.0379105936695237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1.0347781293381613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1.066245568108602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1.0586391570182949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1.0658585446489031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1.0703519176618568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1.1890912047937947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1.0483511839381512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1.051738571938915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1.0483511839381512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1.0637206832523536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1.0715771327693893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1.068727537804758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1.0731630982443801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1.0401197761406094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1.0439811611001015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1.0459631209894389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1.0485981343437822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1.0516104099147749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1.0344490471441554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1.038506964435719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1.0555202493807025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1.0439811611001015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1.0434322558420379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1.0399586640868308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1.04299513543169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1.0464250087200482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1.0438817895444492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1.0647081661223365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1.0930215165309345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1.0887446417482889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1.0789786104679466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1.0461286947489423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1.0342024872400046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1.045344963452246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1.0347781293381613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1.0376740753093197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1.0421804198806015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1.0420112422030368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1.0524934496338532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1.0522559150967761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1.0449864577049268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1.0543967570307606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1.0533564937435893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1.0502085589023142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1.0571615895212632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1.0567609363032806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1.0475117579190587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1.0382856620047121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1.0326216037183769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1.0359060590701679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1.0454473653146403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1.0425381099894757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1.038506964435719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1.068727537804758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1.0727876198998851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1.0662627066031662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1.0563585399442623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1.0668028349405521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1.0499964535568072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1.0521795989414335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1.0509442098096211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1.0502085589023142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1.0451911230503124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1.0820246861824308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1.0376740753093197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1.0438817895444492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1.066245568108602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1.0359060590701679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1.0674919964665432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1.0584574108458336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1.0571615895212632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1.0669245644072398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1.0521795989414335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1.0399586640868308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1.0516104099147749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1.0516104099147749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1.0437075600663159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1.059214380982872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1.0584574108458336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1.0522085198267568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1.055162882031925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1.0556120689697279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1.0536616911224432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1.0503245504598744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1.0602107487113226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1.0575635508862022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1.0700036736716445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1.0606212727063642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1.0616205622475277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1.0716502370068346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1.0724395508015951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1.0421804198806015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1.0499964535568072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1.048153965543114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1.0468011795556451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1.0459631209894389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1.0349578533419834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1.0425381099894757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1.042106143326367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1.0405885922597782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1.0499964535568072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1.0526045231274919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1.0460060256260135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1.0460060256260135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1.0556120689697279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1.0404319501157899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1.0890483563847753</v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1.0625964519690343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-0.15014776354290993</v>
      </c>
      <c r="I2" s="6">
        <f>IF('Log_working_3-way'!$D2="","",'True_Odds_Calculator_3-way'!O3/'True_Odds_Calculator_3-way'!B3-1)</f>
        <v>1.2659377438401087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4.1334001914222096E-2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1.0208426084394626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16.711736246555912</v>
      </c>
      <c r="I3" s="6">
        <f>IF('Log_working_3-way'!$D3="","",'True_Odds_Calculator_3-way'!O4/'True_Odds_Calculator_3-way'!B4-1)</f>
        <v>8.3176596004424841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2.2358328242604752E-2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1.0294785047724491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2.8424505586724136</v>
      </c>
      <c r="I4" s="6">
        <f>IF('Log_working_3-way'!$D4="","",'True_Odds_Calculator_3-way'!O5/'True_Odds_Calculator_3-way'!B5-1)</f>
        <v>5.3266254516291971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2.8621841552141536E-2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1.0255450587069257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17.085631433006625</v>
      </c>
      <c r="I5" s="6">
        <f>IF('Log_working_3-way'!$D5="","",'True_Odds_Calculator_3-way'!O6/'True_Odds_Calculator_3-way'!B6-1)</f>
        <v>6.5111190297079355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2.7283598116016217E-2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1.0247335079965636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11.246346717643185</v>
      </c>
      <c r="I6" s="6">
        <f>IF('Log_working_3-way'!$D6="","",'True_Odds_Calculator_3-way'!O7/'True_Odds_Calculator_3-way'!B7-1)</f>
        <v>8.5105319958384431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2.6822159293841574E-2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1.0264340155330931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9.4526324160719053</v>
      </c>
      <c r="I7" s="6">
        <f>IF('Log_working_3-way'!$D7="","",'True_Odds_Calculator_3-way'!O8/'True_Odds_Calculator_3-way'!B8-1)</f>
        <v>7.313294094807711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2.8429778583852316E-2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1.0417320768903287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11.472241329601482</v>
      </c>
      <c r="I8" s="6">
        <f>IF('Log_working_3-way'!$D8="","",'True_Odds_Calculator_3-way'!O9/'True_Odds_Calculator_3-way'!B9-1)</f>
        <v>9.2202422677067801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4.4951073088681959E-2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1.0473052346232046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3.2678954054289822</v>
      </c>
      <c r="I9" s="6">
        <f>IF('Log_working_3-way'!$D9="","",'True_Odds_Calculator_3-way'!O10/'True_Odds_Calculator_3-way'!B10-1)</f>
        <v>7.8215368590572965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4.7282751884434315E-2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1.0749129450447328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1.3649061305965065</v>
      </c>
      <c r="I10" s="6">
        <f>IF('Log_working_3-way'!$D10="","",'True_Odds_Calculator_3-way'!O11/'True_Odds_Calculator_3-way'!B11-1)</f>
        <v>4.8082178859047664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6.5381114477736757E-2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1.0307724269346321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35.593973592128926</v>
      </c>
      <c r="I11" s="6">
        <f>IF('Log_working_3-way'!$D11="","",'True_Odds_Calculator_3-way'!O12/'True_Odds_Calculator_3-way'!B12-1)</f>
        <v>4.956923857766844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2.8525872595275059E-2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1.0405983067538951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11.311957843329198</v>
      </c>
      <c r="I12" s="6">
        <f>IF('Log_working_3-way'!$D12="","",'True_Odds_Calculator_3-way'!O13/'True_Odds_Calculator_3-way'!B13-1)</f>
        <v>6.9593312001809489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4.3432773933842928E-2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1.0495776982948137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32.030489682784115</v>
      </c>
      <c r="I13" s="6">
        <f>IF('Log_working_3-way'!$D13="","",'True_Odds_Calculator_3-way'!O14/'True_Odds_Calculator_3-way'!B14-1)</f>
        <v>4.1867852914973334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4.7579871109282967E-2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1.0408310637655296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17.276979592495383</v>
      </c>
      <c r="I14" s="6">
        <f>IF('Log_working_3-way'!$D14="","",'True_Odds_Calculator_3-way'!O15/'True_Odds_Calculator_3-way'!B15-1)</f>
        <v>6.9600618459587764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4.3336998327387244E-2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1.0438743595825779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7.4720361280107124</v>
      </c>
      <c r="I15" s="6">
        <f>IF('Log_working_3-way'!$D15="","",'True_Odds_Calculator_3-way'!O16/'True_Odds_Calculator_3-way'!B16-1)</f>
        <v>5.5889528916712985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4.5523132423980872E-2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1.0211126758115805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8.0338864576967453</v>
      </c>
      <c r="I16" s="6">
        <f>IF('Log_working_3-way'!$D16="","",'True_Odds_Calculator_3-way'!O17/'True_Odds_Calculator_3-way'!B17-1)</f>
        <v>7.5087747589000564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2.2665432077940251E-2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1.0305896877338141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45.383466704057206</v>
      </c>
      <c r="I17" s="6">
        <f>IF('Log_working_3-way'!$D17="","",'True_Odds_Calculator_3-way'!O18/'True_Odds_Calculator_3-way'!B18-1)</f>
        <v>2.9961824790309728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2.5417655544697437E-2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1.0273738830829402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1.9419058995019634</v>
      </c>
      <c r="I18" s="6">
        <f>IF('Log_working_3-way'!$D18="","",'True_Odds_Calculator_3-way'!O19/'True_Odds_Calculator_3-way'!B19-1)</f>
        <v>3.1323890824279976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2.4533718306119834E-2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1.0293158972541216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41.199622562382046</v>
      </c>
      <c r="I19" s="6">
        <f>IF('Log_working_3-way'!$D19="","",'True_Odds_Calculator_3-way'!O20/'True_Odds_Calculator_3-way'!B20-1)</f>
        <v>3.6076563311969512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2.5661981039555526E-2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1.0300875498891309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46.055742128074861</v>
      </c>
      <c r="I20" s="6">
        <f>IF('Log_working_3-way'!$D20="","",'True_Odds_Calculator_3-way'!O21/'True_Odds_Calculator_3-way'!B21-1)</f>
        <v>2.6646981430193497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2.485491591477107E-2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1.0209673623804498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14.773913384908724</v>
      </c>
      <c r="I21" s="6">
        <f>IF('Log_working_3-way'!$D21="","",'True_Odds_Calculator_3-way'!O22/'True_Odds_Calculator_3-way'!B22-1)</f>
        <v>5.7373358118070703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2.2496556371961463E-2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1.0298601290674758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24.5177034066934</v>
      </c>
      <c r="I22" s="6">
        <f>IF('Log_working_3-way'!$D22="","",'True_Odds_Calculator_3-way'!O23/'True_Odds_Calculator_3-way'!B23-1)</f>
        <v>5.1875744314324841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3.0597754735685712E-2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1.0347540278873009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33.295408768330105</v>
      </c>
      <c r="I23" s="6">
        <f>IF('Log_working_3-way'!$D23="","",'True_Odds_Calculator_3-way'!O24/'True_Odds_Calculator_3-way'!B24-1)</f>
        <v>4.3842204581109208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3.3107353862070754E-2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1.0258623865050265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19.294707508104867</v>
      </c>
      <c r="I24" s="6">
        <f>IF('Log_working_3-way'!$D24="","",'True_Odds_Calculator_3-way'!O25/'True_Odds_Calculator_3-way'!B25-1)</f>
        <v>7.1777312900333321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2.7374953434472715E-2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1.025909186146031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9.7399744450737025</v>
      </c>
      <c r="I25" s="6">
        <f>IF('Log_working_3-way'!$D25="","",'True_Odds_Calculator_3-way'!O26/'True_Odds_Calculator_3-way'!B26-1)</f>
        <v>6.1852287976881675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2.7693857615367135E-2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1.0645835882224945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75.12880975834959</v>
      </c>
      <c r="I26" s="6">
        <f>IF('Log_working_3-way'!$D26="","",'True_Odds_Calculator_3-way'!O27/'True_Odds_Calculator_3-way'!B27-1)</f>
        <v>-1.1029483317570588E-4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2.8712633048755709E-2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1.028399146557631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40.691443933803015</v>
      </c>
      <c r="I27" s="6">
        <f>IF('Log_working_3-way'!$D27="","",'True_Odds_Calculator_3-way'!O28/'True_Odds_Calculator_3-way'!B28-1)</f>
        <v>4.8628593031910494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2.4637394840387961E-2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1.0501345060790346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-0.56871172798518743</v>
      </c>
      <c r="I28" s="6">
        <f>IF('Log_working_3-way'!$D28="","",'True_Odds_Calculator_3-way'!O29/'True_Odds_Calculator_3-way'!B29-1)</f>
        <v>1.2076138490961106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3.0504359342236054E-2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1.0367560944110681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52.414207296388803</v>
      </c>
      <c r="I29" s="6">
        <f>IF('Log_working_3-way'!$D29="","",'True_Odds_Calculator_3-way'!O30/'True_Odds_Calculator_3-way'!B30-1)</f>
        <v>2.627979338324884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2.7248877716167463E-2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1.0201733564773234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16.135898339314849</v>
      </c>
      <c r="I30" s="6">
        <f>IF('Log_working_3-way'!$D30="","",'True_Odds_Calculator_3-way'!O31/'True_Odds_Calculator_3-way'!B31-1)</f>
        <v>6.1886931576589763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2.1638665489366993E-2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1.0195853188667043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9.1237810838566595</v>
      </c>
      <c r="I31" s="6">
        <f>IF('Log_working_3-way'!$D31="","",'True_Odds_Calculator_3-way'!O32/'True_Odds_Calculator_3-way'!B32-1)</f>
        <v>8.9948170361206081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2.1260363133631888E-2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1.0298848327469605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41.176873219178184</v>
      </c>
      <c r="I32" s="6">
        <f>IF('Log_working_3-way'!$D32="","",'True_Odds_Calculator_3-way'!O33/'True_Odds_Calculator_3-way'!B33-1)</f>
        <v>3.3925806269169945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2.6215202144793892E-2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1.0257590198094566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8.3267243812179661</v>
      </c>
      <c r="I33" s="6">
        <f>IF('Log_working_3-way'!$D33="","",'True_Odds_Calculator_3-way'!O34/'True_Odds_Calculator_3-way'!B34-1)</f>
        <v>8.0445403402744766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2.7698712496169842E-2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1.0269709124137512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16.750446771651742</v>
      </c>
      <c r="I34" s="6">
        <f>IF('Log_working_3-way'!$D34="","",'True_Odds_Calculator_3-way'!O35/'True_Odds_Calculator_3-way'!B35-1)</f>
        <v>7.7126058968460924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2.8866428580595516E-2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1.039812825289774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45.699900267334527</v>
      </c>
      <c r="I35" s="6">
        <f>IF('Log_working_3-way'!$D35="","",'True_Odds_Calculator_3-way'!O36/'True_Odds_Calculator_3-way'!B36-1)</f>
        <v>3.4024583082612301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3.2664060649135296E-2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1.0256049066245001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16.475026401897473</v>
      </c>
      <c r="I36" s="6">
        <f>IF('Log_working_3-way'!$D36="","",'True_Odds_Calculator_3-way'!O37/'True_Odds_Calculator_3-way'!B37-1)</f>
        <v>8.3290367058064536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2.7443983837959873E-2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1.0276153609792855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19.636199585234163</v>
      </c>
      <c r="I37" s="6">
        <f>IF('Log_working_3-way'!$D37="","",'True_Odds_Calculator_3-way'!O38/'True_Odds_Calculator_3-way'!B38-1)</f>
        <v>8.4896289284090933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2.9083968790882375E-2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1.024552532303717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11.974165639998104</v>
      </c>
      <c r="I38" s="6">
        <f>IF('Log_working_3-way'!$D38="","",'True_Odds_Calculator_3-way'!O39/'True_Odds_Calculator_3-way'!B39-1)</f>
        <v>9.0707029454668362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2.6642966431532411E-2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1.0259413297057784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18.395498798440787</v>
      </c>
      <c r="I39" s="6">
        <f>IF('Log_working_3-way'!$D39="","",'True_Odds_Calculator_3-way'!O40/'True_Odds_Calculator_3-way'!B40-1)</f>
        <v>8.2705813491709055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2.7550110769910985E-2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1.0306982238319313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3.0608157965208065</v>
      </c>
      <c r="I40" s="6">
        <f>IF('Log_working_3-way'!$D40="","",'True_Odds_Calculator_3-way'!O41/'True_Odds_Calculator_3-way'!B41-1)</f>
        <v>5.0993733335836557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2.9838187599313448E-2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1.0334332611700563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2.7249910348007371</v>
      </c>
      <c r="I41" s="6">
        <f>IF('Log_working_3-way'!$D41="","",'True_Odds_Calculator_3-way'!O42/'True_Odds_Calculator_3-way'!B42-1)</f>
        <v>5.1164501411054744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3.2130034417011011E-2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1.0246220677092661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9.5402709336243721</v>
      </c>
      <c r="I42" s="6">
        <f>IF('Log_working_3-way'!$D42="","",'True_Odds_Calculator_3-way'!O43/'True_Odds_Calculator_3-way'!B43-1)</f>
        <v>7.9992671778885072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2.6599523603782371E-2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1.0335516407347656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23.909736899835657</v>
      </c>
      <c r="I43" s="6">
        <f>IF('Log_working_3-way'!$D43="","",'True_Odds_Calculator_3-way'!O44/'True_Odds_Calculator_3-way'!B44-1)</f>
        <v>6.8021853963207164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3.4423568890820544E-2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1.0429243698934829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19.509712047040928</v>
      </c>
      <c r="I44" s="6">
        <f>IF('Log_working_3-way'!$D44="","",'True_Odds_Calculator_3-way'!O45/'True_Odds_Calculator_3-way'!B45-1)</f>
        <v>6.1045231998659251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4.5040050215474636E-2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1.0433760121711426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20.693586086827025</v>
      </c>
      <c r="I45" s="6">
        <f>IF('Log_working_3-way'!$D45="","",'True_Odds_Calculator_3-way'!O46/'True_Odds_Calculator_3-way'!B46-1)</f>
        <v>6.9453126130859957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4.5273790635316447E-2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1.041156306653052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11.850287131237527</v>
      </c>
      <c r="I46" s="6">
        <f>IF('Log_working_3-way'!$D46="","",'True_Odds_Calculator_3-way'!O47/'True_Odds_Calculator_3-way'!B47-1)</f>
        <v>7.4831973639810236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4.4147550801543201E-2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1.0663410602695567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48.198548583566719</v>
      </c>
      <c r="I47" s="6">
        <f>IF('Log_working_3-way'!$D47="","",'True_Odds_Calculator_3-way'!O48/'True_Odds_Calculator_3-way'!B48-1)</f>
        <v>3.3400045528485132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5.2005738316143191E-2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1.0454145720515124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22.889520250437499</v>
      </c>
      <c r="I48" s="6">
        <f>IF('Log_working_3-way'!$D48="","",'True_Odds_Calculator_3-way'!O49/'True_Odds_Calculator_3-way'!B49-1)</f>
        <v>8.449594656238876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4.6483970289950216E-2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1.0414578908715477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11.126268422674437</v>
      </c>
      <c r="I49" s="6">
        <f>IF('Log_working_3-way'!$D49="","",'True_Odds_Calculator_3-way'!O50/'True_Odds_Calculator_3-way'!B50-1)</f>
        <v>7.2343829251794887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4.4383935081853121E-2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1.0423345847928767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14.066649323045931</v>
      </c>
      <c r="I50" s="6">
        <f>IF('Log_working_3-way'!$D50="","",'True_Odds_Calculator_3-way'!O51/'True_Odds_Calculator_3-way'!B51-1)</f>
        <v>6.4653763819068439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4.515869580084475E-2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1.0703978277972006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51.12767094751343</v>
      </c>
      <c r="I51" s="6">
        <f>IF('Log_working_3-way'!$D51="","",'True_Odds_Calculator_3-way'!O52/'True_Odds_Calculator_3-way'!B52-1)</f>
        <v>3.072317181772104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5.2601881149871188E-2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1.0593505881431664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42.466644157297488</v>
      </c>
      <c r="I52" s="6">
        <f>IF('Log_working_3-way'!$D52="","",'True_Odds_Calculator_3-way'!O53/'True_Odds_Calculator_3-way'!B53-1)</f>
        <v>4.2218427876061648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5.0317151348648892E-2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1.0673012116099971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48.905024911890251</v>
      </c>
      <c r="I53" s="6">
        <f>IF('Log_working_3-way'!$D53="","",'True_Odds_Calculator_3-way'!O54/'True_Odds_Calculator_3-way'!B54-1)</f>
        <v>3.2479575487399384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5.2198190228721186E-2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1.042449072369652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5.9548532969039778</v>
      </c>
      <c r="I54" s="6">
        <f>IF('Log_working_3-way'!$D54="","",'True_Odds_Calculator_3-way'!O55/'True_Odds_Calculator_3-way'!B55-1)</f>
        <v>8.7090446127546777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4.4634121121569059E-2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1.043746857124362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22.217649440102331</v>
      </c>
      <c r="I55" s="6">
        <f>IF('Log_working_3-way'!$D55="","",'True_Odds_Calculator_3-way'!O56/'True_Odds_Calculator_3-way'!B56-1)</f>
        <v>7.576644158782825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4.517659200523938E-2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1.0859425463255956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62.885902976475883</v>
      </c>
      <c r="I56" s="6">
        <f>IF('Log_working_3-way'!$D56="","",'True_Odds_Calculator_3-way'!O57/'True_Odds_Calculator_3-way'!B57-1)</f>
        <v>1.4897041817269066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5.1659867478660138E-2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1.0425231829935289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18.244184680874195</v>
      </c>
      <c r="I57" s="6">
        <f>IF('Log_working_3-way'!$D57="","",'True_Odds_Calculator_3-way'!O58/'True_Odds_Calculator_3-way'!B58-1)</f>
        <v>7.0870915021227106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4.4938565245664197E-2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1.0404432446551712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9.0384778320809076</v>
      </c>
      <c r="I58" s="6">
        <f>IF('Log_working_3-way'!$D58="","",'True_Odds_Calculator_3-way'!O59/'True_Odds_Calculator_3-way'!B59-1)</f>
        <v>8.3019662259189761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4.3314340526156903E-2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1.0427924191144058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18.413394336270873</v>
      </c>
      <c r="I59" s="6">
        <f>IF('Log_working_3-way'!$D59="","",'True_Odds_Calculator_3-way'!O60/'True_Odds_Calculator_3-way'!B60-1)</f>
        <v>7.8932343700622187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4.5183571694706215E-2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1.0411908759351658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14.080927086514034</v>
      </c>
      <c r="I60" s="6">
        <f>IF('Log_working_3-way'!$D60="","",'True_Odds_Calculator_3-way'!O61/'True_Odds_Calculator_3-way'!B61-1)</f>
        <v>7.9018738260520838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4.4169199030542172E-2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1.0418332032707742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12.031646974848664</v>
      </c>
      <c r="I61" s="6">
        <f>IF('Log_working_3-way'!$D61="","",'True_Odds_Calculator_3-way'!O62/'True_Odds_Calculator_3-way'!B62-1)</f>
        <v>7.5280212562250899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4.4869643289505268E-2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1.0463222025946615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24.641364272118956</v>
      </c>
      <c r="I62" s="6">
        <f>IF('Log_working_3-way'!$D62="","",'True_Odds_Calculator_3-way'!O63/'True_Odds_Calculator_3-way'!B63-1)</f>
        <v>7.2622420222505095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4.6994146122289138E-2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1.0487348468754976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26.562653847895735</v>
      </c>
      <c r="I63" s="6">
        <f>IF('Log_working_3-way'!$D63="","",'True_Odds_Calculator_3-way'!O64/'True_Odds_Calculator_3-way'!B64-1)</f>
        <v>6.8738734684387053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4.8704376973669472E-2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1.0419835169359926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15.897568594659216</v>
      </c>
      <c r="I64" s="6">
        <f>IF('Log_working_3-way'!$D64="","",'True_Odds_Calculator_3-way'!O65/'True_Odds_Calculator_3-way'!B65-1)</f>
        <v>9.2891252402674187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4.4772824730417549E-2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1.050629893407004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15.336138822478304</v>
      </c>
      <c r="I65" s="6">
        <f>IF('Log_working_3-way'!$D65="","",'True_Odds_Calculator_3-way'!O66/'True_Odds_Calculator_3-way'!B66-1)</f>
        <v>8.5623006192830697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5.3941485156545621E-2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1.05024570616043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9.4760124073416137</v>
      </c>
      <c r="I66" s="6">
        <f>IF('Log_working_3-way'!$D66="","",'True_Odds_Calculator_3-way'!O67/'True_Odds_Calculator_3-way'!B67-1)</f>
        <v>8.2112576558608463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5.3588458945811768E-2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1.0514399659581934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17.570530380083891</v>
      </c>
      <c r="I67" s="6">
        <f>IF('Log_working_3-way'!$D67="","",'True_Odds_Calculator_3-way'!O68/'True_Odds_Calculator_3-way'!B68-1)</f>
        <v>8.9340016306193331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5.4286909615796297E-2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1.054868129896571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6.7270664750812958</v>
      </c>
      <c r="I68" s="6">
        <f>IF('Log_working_3-way'!$D68="","",'True_Odds_Calculator_3-way'!O69/'True_Odds_Calculator_3-way'!B69-1)</f>
        <v>6.0662429693142439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5.6450767241078115E-2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1.0635223313201567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33.240352076321003</v>
      </c>
      <c r="I69" s="6">
        <f>IF('Log_working_3-way'!$D69="","",'True_Odds_Calculator_3-way'!O70/'True_Odds_Calculator_3-way'!B70-1)</f>
        <v>5.0167785290729352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5.9852923866354768E-2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1.0748066091632478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44.414932142011033</v>
      </c>
      <c r="I70" s="6">
        <f>IF('Log_working_3-way'!$D70="","",'True_Odds_Calculator_3-way'!O71/'True_Odds_Calculator_3-way'!B71-1)</f>
        <v>3.6094253313529894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6.1882212906898548E-2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1.0531339128130235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7.2925804768263216</v>
      </c>
      <c r="I71" s="6">
        <f>IF('Log_working_3-way'!$D71="","",'True_Odds_Calculator_3-way'!O72/'True_Odds_Calculator_3-way'!B72-1)</f>
        <v>7.0997363632788417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5.5545368610562251E-2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1.0567603679949471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23.607913905111886</v>
      </c>
      <c r="I72" s="6">
        <f>IF('Log_working_3-way'!$D72="","",'True_Odds_Calculator_3-way'!O73/'True_Odds_Calculator_3-way'!B73-1)</f>
        <v>7.3735262593783499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5.7823129251700633E-2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1.0201622625441025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8.4403611209403504</v>
      </c>
      <c r="I73" s="6">
        <f>IF('Log_working_3-way'!$D73="","",'True_Odds_Calculator_3-way'!O74/'True_Odds_Calculator_3-way'!B74-1)</f>
        <v>7.082428346409527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2.1644141609582501E-2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1.026540215442445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41.300539949470057</v>
      </c>
      <c r="I74" s="6">
        <f>IF('Log_working_3-way'!$D74="","",'True_Odds_Calculator_3-way'!O75/'True_Odds_Calculator_3-way'!B75-1)</f>
        <v>3.6186752126302277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2.32150352727718E-2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1.0210531299168364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6.1849112815250651</v>
      </c>
      <c r="I75" s="6">
        <f>IF('Log_working_3-way'!$D75="","",'True_Odds_Calculator_3-way'!O76/'True_Odds_Calculator_3-way'!B76-1)</f>
        <v>6.7627828208985061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2.2176418947287946E-2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1.0492848379263258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30.160107734415043</v>
      </c>
      <c r="I76" s="6">
        <f>IF('Log_working_3-way'!$D76="","",'True_Odds_Calculator_3-way'!O77/'True_Odds_Calculator_3-way'!B77-1)</f>
        <v>5.7499313841561568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4.7912334026555703E-2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1.0398299813028435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10.887441047892224</v>
      </c>
      <c r="I77" s="6">
        <f>IF('Log_working_3-way'!$D77="","",'True_Odds_Calculator_3-way'!O78/'True_Odds_Calculator_3-way'!B78-1)</f>
        <v>10.322415242602178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4.2977509962409233E-2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1.0535312953769962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35.317025691559877</v>
      </c>
      <c r="I78" s="6">
        <f>IF('Log_working_3-way'!$D78="","",'True_Odds_Calculator_3-way'!O79/'True_Odds_Calculator_3-way'!B79-1)</f>
        <v>5.6353201540597562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4.9203420252103669E-2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1.0499284514580141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29.102745899176828</v>
      </c>
      <c r="I79" s="6">
        <f>IF('Log_working_3-way'!$D79="","",'True_Odds_Calculator_3-way'!O80/'True_Odds_Calculator_3-way'!B80-1)</f>
        <v>7.5497454289282402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4.8464868016775409E-2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1.0410460025643518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11.755540355934738</v>
      </c>
      <c r="I80" s="6">
        <f>IF('Log_working_3-way'!$D80="","",'True_Odds_Calculator_3-way'!O81/'True_Odds_Calculator_3-way'!B81-1)</f>
        <v>9.7116804930834828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4.4239250391648666E-2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1.0406571218487566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11.85497358402206</v>
      </c>
      <c r="I81" s="6">
        <f>IF('Log_working_3-way'!$D81="","",'True_Odds_Calculator_3-way'!O82/'True_Odds_Calculator_3-way'!B82-1)</f>
        <v>11.486391406685611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4.3766892827807657E-2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1.0455764660517677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3.9361840706373021</v>
      </c>
      <c r="I82" s="6">
        <f>IF('Log_working_3-way'!$D82="","",'True_Odds_Calculator_3-way'!O83/'True_Odds_Calculator_3-way'!B83-1)</f>
        <v>8.2744173297559414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4.6413420221475654E-2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1.0407534300296362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14.330507938516039</v>
      </c>
      <c r="I83" s="6">
        <f>IF('Log_working_3-way'!$D83="","",'True_Odds_Calculator_3-way'!O84/'True_Odds_Calculator_3-way'!B84-1)</f>
        <v>10.237529862043212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4.3670572701765886E-2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1.040847909697374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13.966700446261662</v>
      </c>
      <c r="I84" s="6">
        <f>IF('Log_working_3-way'!$D84="","",'True_Odds_Calculator_3-way'!O85/'True_Odds_Calculator_3-way'!B85-1)</f>
        <v>10.00837148939687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4.3837491063319245E-2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1.0424327691996058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18.597948296134039</v>
      </c>
      <c r="I85" s="6">
        <f>IF('Log_working_3-way'!$D85="","",'True_Odds_Calculator_3-way'!O86/'True_Odds_Calculator_3-way'!B86-1)</f>
        <v>8.4654423552419047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4.4731874365614654E-2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1.0563170252578962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22.636201428160469</v>
      </c>
      <c r="I86" s="6">
        <f>IF('Log_working_3-way'!$D86="","",'True_Odds_Calculator_3-way'!O87/'True_Odds_Calculator_3-way'!B87-1)</f>
        <v>7.8418301595116269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5.7699566319259876E-2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1.0532679585098146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17.702547246970688</v>
      </c>
      <c r="I87" s="6">
        <f>IF('Log_working_3-way'!$D87="","",'True_Odds_Calculator_3-way'!O88/'True_Odds_Calculator_3-way'!B88-1)</f>
        <v>8.6029905308317893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5.6170913988871529E-2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1.0500832069791961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11.104631989207014</v>
      </c>
      <c r="I88" s="6">
        <f>IF('Log_working_3-way'!$D88="","",'True_Odds_Calculator_3-way'!O89/'True_Odds_Calculator_3-way'!B89-1)</f>
        <v>9.2688186889048438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5.3737284387439299E-2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1.0215862757555196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19.956073810554582</v>
      </c>
      <c r="I89" s="6">
        <f>IF('Log_working_3-way'!$D89="","",'True_Odds_Calculator_3-way'!O90/'True_Odds_Calculator_3-way'!B90-1)</f>
        <v>7.7644463740653542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2.2780827234420098E-2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1.0251602964469568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30.506027376604226</v>
      </c>
      <c r="I90" s="6">
        <f>IF('Log_working_3-way'!$D90="","",'True_Odds_Calculator_3-way'!O91/'True_Odds_Calculator_3-way'!B91-1)</f>
        <v>4.6666030136025105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2.4662914982815254E-2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1.0236886408283461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3.95365065227353</v>
      </c>
      <c r="I91" s="6">
        <f>IF('Log_working_3-way'!$D91="","",'True_Odds_Calculator_3-way'!O92/'True_Odds_Calculator_3-way'!B92-1)</f>
        <v>6.2503535922502564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2.4020578731607012E-2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1.0260073529802924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12.95497125328882</v>
      </c>
      <c r="I92" s="6">
        <f>IF('Log_working_3-way'!$D92="","",'True_Odds_Calculator_3-way'!O93/'True_Odds_Calculator_3-way'!B93-1)</f>
        <v>9.3870912519673784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2.8165909570084136E-2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1.0321737510132869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30.307117658417376</v>
      </c>
      <c r="I93" s="6">
        <f>IF('Log_working_3-way'!$D93="","",'True_Odds_Calculator_3-way'!O94/'True_Odds_Calculator_3-way'!B94-1)</f>
        <v>6.7385910545112893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3.1173109050487646E-2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1.0258631790219792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17.236343495163474</v>
      </c>
      <c r="I94" s="6">
        <f>IF('Log_working_3-way'!$D94="","",'True_Odds_Calculator_3-way'!O95/'True_Odds_Calculator_3-way'!B95-1)</f>
        <v>7.1756733900056133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2.7633554144688821E-2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1.0263081275867019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6.1067083019274264</v>
      </c>
      <c r="I95" s="6">
        <f>IF('Log_working_3-way'!$D95="","",'True_Odds_Calculator_3-way'!O96/'True_Odds_Calculator_3-way'!B96-1)</f>
        <v>7.9339611251961877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2.7846027846027743E-2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1.0350148314742906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36.859103118066095</v>
      </c>
      <c r="I96" s="6">
        <f>IF('Log_working_3-way'!$D96="","",'True_Odds_Calculator_3-way'!O97/'True_Odds_Calculator_3-way'!B97-1)</f>
        <v>5.3720778423569504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3.1786196259880439E-2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1.0290175172127258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25.628869369536623</v>
      </c>
      <c r="I97" s="6">
        <f>IF('Log_working_3-way'!$D97="","",'True_Odds_Calculator_3-way'!O98/'True_Odds_Calculator_3-way'!B98-1)</f>
        <v>6.9756962871410355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2.9391406327517133E-2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1.0257619921785233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15.894031944255921</v>
      </c>
      <c r="I98" s="6">
        <f>IF('Log_working_3-way'!$D98="","",'True_Odds_Calculator_3-way'!O99/'True_Odds_Calculator_3-way'!B99-1)</f>
        <v>9.1915170556355807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2.7647583975002776E-2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1.0545187332663006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-0.2059394614502239</v>
      </c>
      <c r="I99" s="6">
        <f>IF('Log_working_3-way'!$D99="","",'True_Odds_Calculator_3-way'!O100/'True_Odds_Calculator_3-way'!B100-1)</f>
        <v>1.6258599218404579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3.7010603283558874E-2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1.0317024709967162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3.5410456715904441</v>
      </c>
      <c r="I100" s="6">
        <f>IF('Log_working_3-way'!$D100="","",'True_Odds_Calculator_3-way'!O101/'True_Odds_Calculator_3-way'!B101-1)</f>
        <v>6.3153827460976242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3.1716031716031656E-2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1.0324382022285288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35.085660358804603</v>
      </c>
      <c r="I101" s="6">
        <f>IF('Log_working_3-way'!$D101="","",'True_Odds_Calculator_3-way'!O102/'True_Odds_Calculator_3-way'!B102-1)</f>
        <v>4.5020403685397321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3.0333087481031029E-2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1.0278840525269828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4.2846862869965765</v>
      </c>
      <c r="I102" s="6">
        <f>IF('Log_working_3-way'!$D102="","",'True_Odds_Calculator_3-way'!O103/'True_Odds_Calculator_3-way'!B103-1)</f>
        <v>5.7354497849386226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2.8173021454096503E-2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1.0712248714542474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72.093385551146312</v>
      </c>
      <c r="I103" s="6">
        <f>IF('Log_working_3-way'!$D103="","",'True_Odds_Calculator_3-way'!O104/'True_Odds_Calculator_3-way'!B104-1)</f>
        <v>0.33479520728901213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3.4489867441812594E-2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1.0254697395742589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6.8559279847340902</v>
      </c>
      <c r="I104" s="6">
        <f>IF('Log_working_3-way'!$D104="","",'True_Odds_Calculator_3-way'!O105/'True_Odds_Calculator_3-way'!B105-1)</f>
        <v>9.6022383537615372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2.7347052887106926E-2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1.0264354027604139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7.0322266924026398</v>
      </c>
      <c r="I105" s="6">
        <f>IF('Log_working_3-way'!$D105="","",'True_Odds_Calculator_3-way'!O106/'True_Odds_Calculator_3-way'!B106-1)</f>
        <v>7.0785886549737072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2.8029447662231588E-2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1.0256469424865515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15.755460336348218</v>
      </c>
      <c r="I106" s="6">
        <f>IF('Log_working_3-way'!$D106="","",'True_Odds_Calculator_3-way'!O107/'True_Odds_Calculator_3-way'!B107-1)</f>
        <v>7.9363993736955116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2.7565585586216912E-2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1.0266179477674535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20.243449982668704</v>
      </c>
      <c r="I107" s="6">
        <f>IF('Log_working_3-way'!$D107="","",'True_Odds_Calculator_3-way'!O108/'True_Odds_Calculator_3-way'!B108-1)</f>
        <v>8.8671856404549469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2.7891807811113001E-2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1.0267325465495754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4.4128952763714233</v>
      </c>
      <c r="I108" s="6">
        <f>IF('Log_working_3-way'!$D108="","",'True_Odds_Calculator_3-way'!O109/'True_Odds_Calculator_3-way'!B109-1)</f>
        <v>7.5684355872196569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2.7634466598779106E-2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1.0300413028936011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27.063648658772692</v>
      </c>
      <c r="I109" s="6">
        <f>IF('Log_working_3-way'!$D109="","",'True_Odds_Calculator_3-way'!O110/'True_Odds_Calculator_3-way'!B110-1)</f>
        <v>7.2524287414164146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2.9982810957929207E-2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1.0255637204787229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16.929906468638112</v>
      </c>
      <c r="I110" s="6">
        <f>IF('Log_working_3-way'!$D110="","",'True_Odds_Calculator_3-way'!O111/'True_Odds_Calculator_3-way'!B111-1)</f>
        <v>8.7480040485889123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2.7330386403825235E-2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1.0289274186184028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4.6102698304627445</v>
      </c>
      <c r="I111" s="6">
        <f>IF('Log_working_3-way'!$D111="","",'True_Odds_Calculator_3-way'!O112/'True_Odds_Calculator_3-way'!B112-1)</f>
        <v>7.703170208510171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2.9981891420778339E-2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1.0251634916638275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11.505071036331623</v>
      </c>
      <c r="I112" s="6">
        <f>IF('Log_working_3-way'!$D112="","",'True_Odds_Calculator_3-way'!O113/'True_Odds_Calculator_3-way'!B113-1)</f>
        <v>9.8881023091362472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2.7319260138334522E-2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1.0523059152041059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13.795641015243442</v>
      </c>
      <c r="I113" s="6">
        <f>IF('Log_working_3-way'!$D113="","",'True_Odds_Calculator_3-way'!O114/'True_Odds_Calculator_3-way'!B114-1)</f>
        <v>8.7289425721638434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5.5905791930636717E-2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1.0660140039049522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24.163257388199199</v>
      </c>
      <c r="I114" s="6">
        <f>IF('Log_working_3-way'!$D114="","",'True_Odds_Calculator_3-way'!O115/'True_Odds_Calculator_3-way'!B115-1)</f>
        <v>5.5253386877913115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6.6887242670254921E-2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1.0593866077711984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9.9604280330938781</v>
      </c>
      <c r="I115" s="6">
        <f>IF('Log_working_3-way'!$D115="","",'True_Odds_Calculator_3-way'!O116/'True_Odds_Calculator_3-way'!B116-1)</f>
        <v>7.1396348288328415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6.2765002736896003E-2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1.0637580143105185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4.5123114748254638</v>
      </c>
      <c r="I116" s="6">
        <f>IF('Log_working_3-way'!$D116="","",'True_Odds_Calculator_3-way'!O117/'True_Odds_Calculator_3-way'!B117-1)</f>
        <v>6.4188033072647448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6.3570167550361711E-2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1.0607145591231977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13.679048440376864</v>
      </c>
      <c r="I117" s="6">
        <f>IF('Log_working_3-way'!$D117="","",'True_Odds_Calculator_3-way'!O118/'True_Odds_Calculator_3-way'!B118-1)</f>
        <v>6.7585481207894258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6.4292628148105102E-2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1.086991871046644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15.741758377034252</v>
      </c>
      <c r="I118" s="6">
        <f>IF('Log_working_3-way'!$D118="","",'True_Odds_Calculator_3-way'!O119/'True_Odds_Calculator_3-way'!B119-1)</f>
        <v>7.0241563818921549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9.0855474339637254E-2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1.1019955068486016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10.368022386259469</v>
      </c>
      <c r="I119" s="6">
        <f>IF('Log_working_3-way'!$D119="","",'True_Odds_Calculator_3-way'!O120/'True_Odds_Calculator_3-way'!B120-1)</f>
        <v>8.2869679923251329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0.10615723234945551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1.0870442483501974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12.653865691879922</v>
      </c>
      <c r="I120" s="6">
        <f>IF('Log_working_3-way'!$D120="","",'True_Odds_Calculator_3-way'!O121/'True_Odds_Calculator_3-way'!B121-1)</f>
        <v>9.3834638696391153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9.1804412837622973E-2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1.0879727936377626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12.135751461891546</v>
      </c>
      <c r="I121" s="6">
        <f>IF('Log_working_3-way'!$D121="","",'True_Odds_Calculator_3-way'!O122/'True_Odds_Calculator_3-way'!B122-1)</f>
        <v>7.7211299143422618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9.2288153691662433E-2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1.0210294592976341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18.849471008819794</v>
      </c>
      <c r="I122" s="6">
        <f>IF('Log_working_3-way'!$D122="","",'True_Odds_Calculator_3-way'!O123/'True_Odds_Calculator_3-way'!B123-1)</f>
        <v>9.5161121117836611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2.2221741933857064E-2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1.022679387023089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5.4571498574938246</v>
      </c>
      <c r="I123" s="6">
        <f>IF('Log_working_3-way'!$D123="","",'True_Odds_Calculator_3-way'!O124/'True_Odds_Calculator_3-way'!B124-1)</f>
        <v>5.8023918907959642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2.3434214298493572E-2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1.0222694321256638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4.5692930205073132</v>
      </c>
      <c r="I124" s="6">
        <f>IF('Log_working_3-way'!$D124="","",'True_Odds_Calculator_3-way'!O125/'True_Odds_Calculator_3-way'!B125-1)</f>
        <v>5.9159592291003049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2.275564632129079E-2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1.032530299772606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50.242708052452677</v>
      </c>
      <c r="I125" s="6">
        <f>IF('Log_working_3-way'!$D125="","",'True_Odds_Calculator_3-way'!O126/'True_Odds_Calculator_3-way'!B126-1)</f>
        <v>3.3070145653154297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2.4730715672955927E-2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1.0381048909746455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22.580792594627539</v>
      </c>
      <c r="I126" s="6">
        <f>IF('Log_working_3-way'!$D126="","",'True_Odds_Calculator_3-way'!O127/'True_Odds_Calculator_3-way'!B127-1)</f>
        <v>7.7822369367857362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3.9295059181199576E-2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1.0581517383011152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49.257959493951645</v>
      </c>
      <c r="I127" s="6">
        <f>IF('Log_working_3-way'!$D127="","",'True_Odds_Calculator_3-way'!O128/'True_Odds_Calculator_3-way'!B128-1)</f>
        <v>3.3512830938339739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4.4809169021865269E-2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1.0358480458514516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13.352889082320958</v>
      </c>
      <c r="I128" s="6">
        <f>IF('Log_working_3-way'!$D128="","",'True_Odds_Calculator_3-way'!O129/'True_Odds_Calculator_3-way'!B129-1)</f>
        <v>9.2824357355202309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3.8630670744102424E-2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1.0425812229023015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26.740774388110378</v>
      </c>
      <c r="I129" s="6">
        <f>IF('Log_working_3-way'!$D129="","",'True_Odds_Calculator_3-way'!O130/'True_Odds_Calculator_3-way'!B130-1)</f>
        <v>8.8590548028750273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4.1970758526735708E-2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1.0254862641256419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14.204326936766867</v>
      </c>
      <c r="I130" s="6">
        <f>IF('Log_working_3-way'!$D130="","",'True_Odds_Calculator_3-way'!O131/'True_Odds_Calculator_3-way'!B131-1)</f>
        <v>8.2708215486921794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2.7523487773945199E-2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1.0256371101336077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10.031756626470282</v>
      </c>
      <c r="I131" s="6">
        <f>IF('Log_working_3-way'!$D131="","",'True_Odds_Calculator_3-way'!O132/'True_Odds_Calculator_3-way'!B132-1)</f>
        <v>7.41782197460482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2.7643380584557065E-2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1.028117796519705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6.0228196034387045</v>
      </c>
      <c r="I132" s="6">
        <f>IF('Log_working_3-way'!$D132="","",'True_Odds_Calculator_3-way'!O133/'True_Odds_Calculator_3-way'!B133-1)</f>
        <v>5.3244863338339616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2.8969750167906927E-2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1.033386081410818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32.133838824152548</v>
      </c>
      <c r="I133" s="6">
        <f>IF('Log_working_3-way'!$D133="","",'True_Odds_Calculator_3-way'!O134/'True_Odds_Calculator_3-way'!B134-1)</f>
        <v>4.7918507245714981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3.2133855735831496E-2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1.051789887506092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2.5530170158794041</v>
      </c>
      <c r="I134" s="6">
        <f>IF('Log_working_3-way'!$D134="","",'True_Odds_Calculator_3-way'!O135/'True_Odds_Calculator_3-way'!B135-1)</f>
        <v>5.300247406300679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4.8921997000133777E-2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1.0423262648309768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7.2351799692159489</v>
      </c>
      <c r="I135" s="6">
        <f>IF('Log_working_3-way'!$D135="","",'True_Odds_Calculator_3-way'!O136/'True_Odds_Calculator_3-way'!B136-1)</f>
        <v>6.4716376049467836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4.4282854110903935E-2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1.0568710227675868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43.147404485932626</v>
      </c>
      <c r="I136" s="6">
        <f>IF('Log_working_3-way'!$D136="","",'True_Odds_Calculator_3-way'!O137/'True_Odds_Calculator_3-way'!B137-1)</f>
        <v>3.3930688700128853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4.8238616650483346E-2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1.0667142879676406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48.164602672625904</v>
      </c>
      <c r="I137" s="6">
        <f>IF('Log_working_3-way'!$D137="","",'True_Odds_Calculator_3-way'!O138/'True_Odds_Calculator_3-way'!B138-1)</f>
        <v>2.8456464672858277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5.27321001936083E-2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1.0209413615921452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9.0455401055351086</v>
      </c>
      <c r="I138" s="6">
        <f>IF('Log_working_3-way'!$D138="","",'True_Odds_Calculator_3-way'!O139/'True_Odds_Calculator_3-way'!B139-1)</f>
        <v>7.9253754167377952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2.2627624138197966E-2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1.0213526047999746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16.702590933181597</v>
      </c>
      <c r="I139" s="6">
        <f>IF('Log_working_3-way'!$D139="","",'True_Odds_Calculator_3-way'!O140/'True_Odds_Calculator_3-way'!B140-1)</f>
        <v>6.7138743867958084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2.2886487500642927E-2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1.0252056586997331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16.936259410791134</v>
      </c>
      <c r="I140" s="6">
        <f>IF('Log_working_3-way'!$D140="","",'True_Odds_Calculator_3-way'!O141/'True_Odds_Calculator_3-way'!B141-1)</f>
        <v>7.0869502043239265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2.6966510616383221E-2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1.0255886575712387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11.68295289186759</v>
      </c>
      <c r="I141" s="6">
        <f>IF('Log_working_3-way'!$D141="","",'True_Odds_Calculator_3-way'!O142/'True_Odds_Calculator_3-way'!B142-1)</f>
        <v>6.8988830645863937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2.759050453817169E-2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1.0365980345351176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45.822701677978522</v>
      </c>
      <c r="I142" s="6">
        <f>IF('Log_working_3-way'!$D142="","",'True_Odds_Calculator_3-way'!O143/'True_Odds_Calculator_3-way'!B143-1)</f>
        <v>3.471050958732719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2.9955703403087952E-2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1.022717296746454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28.851062967428184</v>
      </c>
      <c r="I143" s="6">
        <f>IF('Log_working_3-way'!$D143="","",'True_Odds_Calculator_3-way'!O144/'True_Odds_Calculator_3-way'!B144-1)</f>
        <v>5.6321524649788062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2.2546460381991595E-2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1.0289221938255635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40.660456781649245</v>
      </c>
      <c r="I144" s="6">
        <f>IF('Log_working_3-way'!$D144="","",'True_Odds_Calculator_3-way'!O145/'True_Odds_Calculator_3-way'!B145-1)</f>
        <v>3.9918594664402205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2.5399522702374E-2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1.0328860463116216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5.8746085431542019</v>
      </c>
      <c r="I145" s="6">
        <f>IF('Log_working_3-way'!$D145="","",'True_Odds_Calculator_3-way'!O146/'True_Odds_Calculator_3-way'!B146-1)</f>
        <v>7.2171699409349817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3.440233236151613E-2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1.021400701331949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19.959683829692146</v>
      </c>
      <c r="I146" s="6">
        <f>IF('Log_working_3-way'!$D146="","",'True_Odds_Calculator_3-way'!O147/'True_Odds_Calculator_3-way'!B147-1)</f>
        <v>7.3119704269319481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2.2604667212644314E-2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1.0204317825574756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12.826332008535998</v>
      </c>
      <c r="I147" s="6">
        <f>IF('Log_working_3-way'!$D147="","",'True_Odds_Calculator_3-way'!O148/'True_Odds_Calculator_3-way'!B148-1)</f>
        <v>9.0498844057771706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2.218556915968195E-2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1.028386501717687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1.2793334587019185</v>
      </c>
      <c r="I148" s="6">
        <f>IF('Log_working_3-way'!$D148="","",'True_Odds_Calculator_3-way'!O149/'True_Odds_Calculator_3-way'!B149-1)</f>
        <v>4.7995680524815576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2.5738455411211447E-2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1.0217192338077306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21.383614231646341</v>
      </c>
      <c r="I149" s="6">
        <f>IF('Log_working_3-way'!$D149="","",'True_Odds_Calculator_3-way'!O150/'True_Odds_Calculator_3-way'!B150-1)</f>
        <v>6.4200961778001178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2.2768197486518371E-2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1.0191904731756771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13.491232678178196</v>
      </c>
      <c r="I150" s="6">
        <f>IF('Log_working_3-way'!$D150="","",'True_Odds_Calculator_3-way'!O151/'True_Odds_Calculator_3-way'!B151-1)</f>
        <v>9.3264392081806182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2.0817189041488104E-2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1.0324987374877233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46.641158277550467</v>
      </c>
      <c r="I151" s="6">
        <f>IF('Log_working_3-way'!$D151="","",'True_Odds_Calculator_3-way'!O152/'True_Odds_Calculator_3-way'!B152-1)</f>
        <v>3.0246135138543089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2.6468469119661497E-2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1.048188658268268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66.587174337678476</v>
      </c>
      <c r="I152" s="6">
        <f>IF('Log_working_3-way'!$D152="","",'True_Odds_Calculator_3-way'!O153/'True_Odds_Calculator_3-way'!B153-1)</f>
        <v>0.59152430724316618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2.7479623537547182E-2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1.0726214342620715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39.71936633452583</v>
      </c>
      <c r="I153" s="6">
        <f>IF('Log_working_3-way'!$D153="","",'True_Odds_Calculator_3-way'!O154/'True_Odds_Calculator_3-way'!B154-1)</f>
        <v>5.3141308477602411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6.2947495814912768E-2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1.0517697442136726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15.875206857986857</v>
      </c>
      <c r="I154" s="6">
        <f>IF('Log_working_3-way'!$D154="","",'True_Odds_Calculator_3-way'!O155/'True_Odds_Calculator_3-way'!B155-1)</f>
        <v>9.3242982061264588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5.5004234600675161E-2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1.0672094382234352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34.428157059441517</v>
      </c>
      <c r="I155" s="6">
        <f>IF('Log_working_3-way'!$D155="","",'True_Odds_Calculator_3-way'!O156/'True_Odds_Calculator_3-way'!B156-1)</f>
        <v>5.284950189373645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6.2371055808065456E-2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1.0291386436821637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38.530346056669607</v>
      </c>
      <c r="I156" s="6">
        <f>IF('Log_working_3-way'!$D156="","",'True_Odds_Calculator_3-way'!O157/'True_Odds_Calculator_3-way'!B157-1)</f>
        <v>4.0329726237130625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2.6289956726938568E-2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1.0205090293541395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15.568980007175366</v>
      </c>
      <c r="I157" s="6">
        <f>IF('Log_working_3-way'!$D157="","",'True_Odds_Calculator_3-way'!O158/'True_Odds_Calculator_3-way'!B158-1)</f>
        <v>7.4635095194091559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2.2095977006211021E-2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1.0226688190362385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26.960061483901161</v>
      </c>
      <c r="I158" s="6">
        <f>IF('Log_working_3-way'!$D158="","",'True_Odds_Calculator_3-way'!O159/'True_Odds_Calculator_3-way'!B159-1)</f>
        <v>6.6715814955828607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2.2771611006905168E-2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1.0250026460503245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4.1071732938837915</v>
      </c>
      <c r="I159" s="6">
        <f>IF('Log_working_3-way'!$D159="","",'True_Odds_Calculator_3-way'!O160/'True_Odds_Calculator_3-way'!B160-1)</f>
        <v>5.9726885009558019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2.5313160189994299E-2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1.0201122497000785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10.637016876569579</v>
      </c>
      <c r="I160" s="6">
        <f>IF('Log_working_3-way'!$D160="","",'True_Odds_Calculator_3-way'!O161/'True_Odds_Calculator_3-way'!B161-1)</f>
        <v>7.6174318636203679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2.1791628133536189E-2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1.031529916374383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35.117249035357609</v>
      </c>
      <c r="I161" s="6">
        <f>IF('Log_working_3-way'!$D161="","",'True_Odds_Calculator_3-way'!O162/'True_Odds_Calculator_3-way'!B162-1)</f>
        <v>4.7506735696270921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2.9431943027575347E-2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1.0293402945362014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3.2530345861039764</v>
      </c>
      <c r="I162" s="6">
        <f>IF('Log_working_3-way'!$D162="","",'True_Odds_Calculator_3-way'!O163/'True_Odds_Calculator_3-way'!B163-1)</f>
        <v>5.9472272181888322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2.9070887910191079E-2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1.0251225034855735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9.8894995259490308</v>
      </c>
      <c r="I163" s="6">
        <f>IF('Log_working_3-way'!$D163="","",'True_Odds_Calculator_3-way'!O164/'True_Odds_Calculator_3-way'!B164-1)</f>
        <v>8.3313666106199573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2.7187446207038501E-2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1.0271423552638341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21.261698604980939</v>
      </c>
      <c r="I164" s="6">
        <f>IF('Log_working_3-way'!$D164="","",'True_Odds_Calculator_3-way'!O165/'True_Odds_Calculator_3-way'!B165-1)</f>
        <v>7.562312398314436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2.8369361528066905E-2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1.0266030827024537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12.139144101893665</v>
      </c>
      <c r="I165" s="6">
        <f>IF('Log_working_3-way'!$D165="","",'True_Odds_Calculator_3-way'!O166/'True_Odds_Calculator_3-way'!B166-1)</f>
        <v>7.2146298441260566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2.87151036125044E-2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1.0260117958587687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17.55448212442489</v>
      </c>
      <c r="I166" s="6">
        <f>IF('Log_working_3-way'!$D166="","",'True_Odds_Calculator_3-way'!O167/'True_Odds_Calculator_3-way'!B167-1)</f>
        <v>8.5021054403023975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2.7732754740849686E-2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1.0259554391417733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13.391043042146146</v>
      </c>
      <c r="I167" s="6">
        <f>IF('Log_working_3-way'!$D167="","",'True_Odds_Calculator_3-way'!O168/'True_Odds_Calculator_3-way'!B168-1)</f>
        <v>6.4649097969558209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2.7924061165058411E-2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1.0274886373156138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21.040983366950215</v>
      </c>
      <c r="I168" s="6">
        <f>IF('Log_working_3-way'!$D168="","",'True_Odds_Calculator_3-way'!O169/'True_Odds_Calculator_3-way'!B169-1)</f>
        <v>7.0262201618650479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2.8798787419477057E-2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1.0301571160254348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9.2771744237785843</v>
      </c>
      <c r="I169" s="6">
        <f>IF('Log_working_3-way'!$D169="","",'True_Odds_Calculator_3-way'!O170/'True_Odds_Calculator_3-way'!B170-1)</f>
        <v>7.6309949856690391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3.2403627015490821E-2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1.0599801348439777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65.036756668212902</v>
      </c>
      <c r="I170" s="6">
        <f>IF('Log_working_3-way'!$D170="","",'True_Odds_Calculator_3-way'!O171/'True_Odds_Calculator_3-way'!B171-1)</f>
        <v>1.3457753573318025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3.4292854200458356E-2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1.0256270725645336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13.506369878618521</v>
      </c>
      <c r="I171" s="6">
        <f>IF('Log_working_3-way'!$D171="","",'True_Odds_Calculator_3-way'!O172/'True_Odds_Calculator_3-way'!B172-1)</f>
        <v>7.081636736685871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2.7641714600096012E-2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1.098473923861901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7.8682432432432421</v>
      </c>
      <c r="I172" s="6">
        <f>IF('Log_working_3-way'!$D172="","",'True_Odds_Calculator_3-way'!O173/'True_Odds_Calculator_3-way'!B173-1)</f>
        <v>7.8682432432432421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0.10119047619047628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1.0296337452594662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42.934432489713309</v>
      </c>
      <c r="I173" s="6">
        <f>IF('Log_working_3-way'!$D173="","",'True_Odds_Calculator_3-way'!O174/'True_Odds_Calculator_3-way'!B174-1)</f>
        <v>3.8816036099681455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2.5232682609545476E-2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1.0221175209543594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23.442409790928373</v>
      </c>
      <c r="I174" s="6">
        <f>IF('Log_working_3-way'!$D174="","",'True_Odds_Calculator_3-way'!O175/'True_Odds_Calculator_3-way'!B175-1)</f>
        <v>7.358951400748392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2.2812407362492237E-2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1.0192363522940893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12.337457180404202</v>
      </c>
      <c r="I175" s="6">
        <f>IF('Log_working_3-way'!$D175="","",'True_Odds_Calculator_3-way'!O176/'True_Odds_Calculator_3-way'!B176-1)</f>
        <v>8.8716673498217702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2.0912168032334755E-2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1.0230966754974609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25.507250695272148</v>
      </c>
      <c r="I176" s="6">
        <f>IF('Log_working_3-way'!$D176="","",'True_Odds_Calculator_3-way'!O177/'True_Odds_Calculator_3-way'!B177-1)</f>
        <v>7.6554287984562119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2.3370413739266294E-2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1.0320539027437423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44.05870756066502</v>
      </c>
      <c r="I177" s="6">
        <f>IF('Log_working_3-way'!$D177="","",'True_Odds_Calculator_3-way'!O178/'True_Odds_Calculator_3-way'!B178-1)</f>
        <v>3.315450910486029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2.7038206649359964E-2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1.0351900937639884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13.701820262261016</v>
      </c>
      <c r="I178" s="6">
        <f>IF('Log_working_3-way'!$D178="","",'True_Odds_Calculator_3-way'!O179/'True_Odds_Calculator_3-way'!B179-1)</f>
        <v>8.2926439248827002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3.7884342911516766E-2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1.0344670035962111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11.122933551071615</v>
      </c>
      <c r="I179" s="6">
        <f>IF('Log_working_3-way'!$D179="","",'True_Odds_Calculator_3-way'!O180/'True_Odds_Calculator_3-way'!B180-1)</f>
        <v>10.003288985064589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3.7275353122748545E-2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1.0356648296006932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12.111493286642405</v>
      </c>
      <c r="I180" s="6">
        <f>IF('Log_working_3-way'!$D180="","",'True_Odds_Calculator_3-way'!O181/'True_Odds_Calculator_3-way'!B181-1)</f>
        <v>9.150543709566378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3.8506600919121503E-2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1.0419977275786727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30.375119761988802</v>
      </c>
      <c r="I181" s="6">
        <f>IF('Log_working_3-way'!$D181="","",'True_Odds_Calculator_3-way'!O182/'True_Odds_Calculator_3-way'!B182-1)</f>
        <v>6.1729750269559185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4.0731046516967462E-2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1.0348541846644559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10.459058922900567</v>
      </c>
      <c r="I182" s="6">
        <f>IF('Log_working_3-way'!$D182="","",'True_Odds_Calculator_3-way'!O183/'True_Odds_Calculator_3-way'!B183-1)</f>
        <v>9.3596544522003526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3.7659942315547923E-2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1.0274787242019059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22.3615813355987</v>
      </c>
      <c r="I183" s="6">
        <f>IF('Log_working_3-way'!$D183="","",'True_Odds_Calculator_3-way'!O184/'True_Odds_Calculator_3-way'!B184-1)</f>
        <v>5.9505531246409351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2.857846760285776E-2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1.0336669041047526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34.170670816303485</v>
      </c>
      <c r="I184" s="6">
        <f>IF('Log_working_3-way'!$D184="","",'True_Odds_Calculator_3-way'!O185/'True_Odds_Calculator_3-way'!B185-1)</f>
        <v>4.2415522174908533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3.1818171789887995E-2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1.0287635931998727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28.027590049953972</v>
      </c>
      <c r="I185" s="6">
        <f>IF('Log_working_3-way'!$D185="","",'True_Odds_Calculator_3-way'!O186/'True_Odds_Calculator_3-way'!B186-1)</f>
        <v>5.6967364731774284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2.8695498812963738E-2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1.0251211405233684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18.943259065573645</v>
      </c>
      <c r="I186" s="6">
        <f>IF('Log_working_3-way'!$D186="","",'True_Odds_Calculator_3-way'!O187/'True_Odds_Calculator_3-way'!B187-1)</f>
        <v>6.6856514015092969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2.6642696152109124E-2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1.0225910984225726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4.6737256705265535</v>
      </c>
      <c r="I187" s="6">
        <f>IF('Log_working_3-way'!$D187="","",'True_Odds_Calculator_3-way'!O188/'True_Odds_Calculator_3-way'!B188-1)</f>
        <v>6.9314080535582994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2.3376578132916936E-2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1.0423208178007151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6.1445316190153845</v>
      </c>
      <c r="I188" s="6">
        <f>IF('Log_working_3-way'!$D188="","",'True_Odds_Calculator_3-way'!O189/'True_Odds_Calculator_3-way'!B189-1)</f>
        <v>10.224583382867621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4.4874346496727613E-2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1.0223516685548739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25.805187823809668</v>
      </c>
      <c r="I189" s="6">
        <f>IF('Log_working_3-way'!$D189="","",'True_Odds_Calculator_3-way'!O190/'True_Odds_Calculator_3-way'!B190-1)</f>
        <v>7.215753471963037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2.2620302808354031E-2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1.0358410620108058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49.350961760829243</v>
      </c>
      <c r="I190" s="6">
        <f>IF('Log_working_3-way'!$D190="","",'True_Odds_Calculator_3-way'!O191/'True_Odds_Calculator_3-way'!B191-1)</f>
        <v>2.9384432639336291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2.7927841231475181E-2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1.0745529114859731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63.30515906236522</v>
      </c>
      <c r="I191" s="6">
        <f>IF('Log_working_3-way'!$D191="","",'True_Odds_Calculator_3-way'!O192/'True_Odds_Calculator_3-way'!B192-1)</f>
        <v>1.286424772243894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4.4803266761781479E-2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1.0294893157812179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38.014796629039004</v>
      </c>
      <c r="I192" s="6">
        <f>IF('Log_working_3-way'!$D192="","",'True_Odds_Calculator_3-way'!O193/'True_Odds_Calculator_3-way'!B193-1)</f>
        <v>4.2188645782285761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2.6730536224206958E-2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1.0416023494533679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28.328763576137746</v>
      </c>
      <c r="I193" s="6">
        <f>IF('Log_working_3-way'!$D193="","",'True_Odds_Calculator_3-way'!O194/'True_Odds_Calculator_3-way'!B194-1)</f>
        <v>7.6648777021873098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4.0756412957634325E-2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1.0532877152327358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51.769166464870239</v>
      </c>
      <c r="I194" s="6">
        <f>IF('Log_working_3-way'!$D194="","",'True_Odds_Calculator_3-way'!O195/'True_Odds_Calculator_3-way'!B195-1)</f>
        <v>2.697493497971013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3.9805783853763321E-2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1.0307766208136007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11.707791019033662</v>
      </c>
      <c r="I195" s="6">
        <f>IF('Log_working_3-way'!$D195="","",'True_Odds_Calculator_3-way'!O196/'True_Odds_Calculator_3-way'!B196-1)</f>
        <v>6.5110271387241578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3.3027235358234375E-2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1.0401899223396467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49.920339792852687</v>
      </c>
      <c r="I196" s="6">
        <f>IF('Log_working_3-way'!$D196="","",'True_Odds_Calculator_3-way'!O197/'True_Odds_Calculator_3-way'!B197-1)</f>
        <v>2.531725099845167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3.1218116556649633E-2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1.026438213849608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19.660584063381666</v>
      </c>
      <c r="I197" s="6">
        <f>IF('Log_working_3-way'!$D197="","",'True_Odds_Calculator_3-way'!O198/'True_Odds_Calculator_3-way'!B198-1)</f>
        <v>8.2677015980850754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2.7869401212737177E-2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1.0295779988680542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2.8722211371907189</v>
      </c>
      <c r="I198" s="6">
        <f>IF('Log_working_3-way'!$D198="","",'True_Odds_Calculator_3-way'!O199/'True_Odds_Calculator_3-way'!B199-1)</f>
        <v>5.625795919639561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2.88792223291372E-2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1.0251365278093798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16.784459062943384</v>
      </c>
      <c r="I199" s="6">
        <f>IF('Log_working_3-way'!$D199="","",'True_Odds_Calculator_3-way'!O200/'True_Odds_Calculator_3-way'!B200-1)</f>
        <v>8.6906710232018192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2.6898749690547952E-2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1.0255618771723964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10.570137261466355</v>
      </c>
      <c r="I200" s="6">
        <f>IF('Log_working_3-way'!$D200="","",'True_Odds_Calculator_3-way'!O201/'True_Odds_Calculator_3-way'!B201-1)</f>
        <v>8.5024271844660166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2.7697956577267036E-2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1.0327899699929479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33.782347327339821</v>
      </c>
      <c r="I201" s="6">
        <f>IF('Log_working_3-way'!$D201="","",'True_Odds_Calculator_3-way'!O202/'True_Odds_Calculator_3-way'!B202-1)</f>
        <v>5.5105431327832983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3.0880133345371652E-2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1.0305866807184236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9.1394630042663163</v>
      </c>
      <c r="I202" s="6">
        <f>IF('Log_working_3-way'!$D202="","",'True_Odds_Calculator_3-way'!O203/'True_Odds_Calculator_3-way'!B203-1)</f>
        <v>8.1656905761926843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3.2923328864374657E-2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1.0304812377369843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15.398265834510195</v>
      </c>
      <c r="I203" s="6">
        <f>IF('Log_working_3-way'!$D203="","",'True_Odds_Calculator_3-way'!O204/'True_Odds_Calculator_3-way'!B204-1)</f>
        <v>8.1111934892355073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3.2736508807555964E-2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1.0347030151800904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4.4742453128813304</v>
      </c>
      <c r="I204" s="6">
        <f>IF('Log_working_3-way'!$D204="","",'True_Odds_Calculator_3-way'!O205/'True_Odds_Calculator_3-way'!B205-1)</f>
        <v>7.113059216066091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3.5564523756975719E-2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1.0303611453744839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13.323781949210687</v>
      </c>
      <c r="I205" s="6">
        <f>IF('Log_working_3-way'!$D205="","",'True_Odds_Calculator_3-way'!O206/'True_Odds_Calculator_3-way'!B206-1)</f>
        <v>7.8378862895249455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3.2750949486436864E-2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1.0495958044383593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54.423142700636838</v>
      </c>
      <c r="I206" s="6">
        <f>IF('Log_working_3-way'!$D206="","",'True_Odds_Calculator_3-way'!O207/'True_Odds_Calculator_3-way'!B207-1)</f>
        <v>2.324003560554647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3.55259563075776E-2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1.0329595447468134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4.7557184881181938</v>
      </c>
      <c r="I207" s="6">
        <f>IF('Log_working_3-way'!$D207="","",'True_Odds_Calculator_3-way'!O208/'True_Odds_Calculator_3-way'!B208-1)</f>
        <v>5.9916773460274886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3.3552976658798972E-2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1.0378716794682727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38.23617644347194</v>
      </c>
      <c r="I208" s="6">
        <f>IF('Log_working_3-way'!$D208="","",'True_Odds_Calculator_3-way'!O209/'True_Odds_Calculator_3-way'!B209-1)</f>
        <v>4.753316556544557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3.3984470998327243E-2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1.0317718675748928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19.934240051900822</v>
      </c>
      <c r="I209" s="6">
        <f>IF('Log_working_3-way'!$D209="","",'True_Odds_Calculator_3-way'!O210/'True_Odds_Calculator_3-way'!B210-1)</f>
        <v>8.0497923519261896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3.3393868224334211E-2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1.0301799974784334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13.108292845962005</v>
      </c>
      <c r="I210" s="6">
        <f>IF('Log_working_3-way'!$D210="","",'True_Odds_Calculator_3-way'!O211/'True_Odds_Calculator_3-way'!B211-1)</f>
        <v>8.0018000271250003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3.2578199339139635E-2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1.0427044114336648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18.952729769084378</v>
      </c>
      <c r="I211" s="6">
        <f>IF('Log_working_3-way'!$D211="","",'True_Odds_Calculator_3-way'!O212/'True_Odds_Calculator_3-way'!B212-1)</f>
        <v>7.5270917572292788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4.4983539716545229E-2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1.0407924155258648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12.239767011907837</v>
      </c>
      <c r="I212" s="6">
        <f>IF('Log_working_3-way'!$D212="","",'True_Odds_Calculator_3-way'!O213/'True_Odds_Calculator_3-way'!B213-1)</f>
        <v>7.6396556984792259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4.3794724092121928E-2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1.0453963987342092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6.0198804356632598</v>
      </c>
      <c r="I213" s="6">
        <f>IF('Log_working_3-way'!$D213="","",'True_Odds_Calculator_3-way'!O214/'True_Odds_Calculator_3-way'!B214-1)</f>
        <v>5.3165980927983876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4.6206833793366986E-2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1.0402423203476963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14.095713003856304</v>
      </c>
      <c r="I214" s="6">
        <f>IF('Log_working_3-way'!$D214="","",'True_Odds_Calculator_3-way'!O215/'True_Odds_Calculator_3-way'!B215-1)</f>
        <v>7.645024832011206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4.3146458371371876E-2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1.0716697954095089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57.210841736327168</v>
      </c>
      <c r="I215" s="6">
        <f>IF('Log_working_3-way'!$D215="","",'True_Odds_Calculator_3-way'!O216/'True_Odds_Calculator_3-way'!B216-1)</f>
        <v>2.0851354452667574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4.8518702520501167E-2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1.0289691978989213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30.76150936539857</v>
      </c>
      <c r="I216" s="6">
        <f>IF('Log_working_3-way'!$D216="","",'True_Odds_Calculator_3-way'!O217/'True_Odds_Calculator_3-way'!B217-1)</f>
        <v>6.2217940909452976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2.8070198076370234E-2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1.0319622953606293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2.6842686718967848</v>
      </c>
      <c r="I217" s="6">
        <f>IF('Log_working_3-way'!$D217="","",'True_Odds_Calculator_3-way'!O218/'True_Odds_Calculator_3-way'!B218-1)</f>
        <v>6.4813680718704081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3.1368769534015017E-2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1.026768996517591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6.2589614994060057</v>
      </c>
      <c r="I218" s="6">
        <f>IF('Log_working_3-way'!$D218="","",'True_Odds_Calculator_3-way'!O219/'True_Odds_Calculator_3-way'!B219-1)</f>
        <v>8.1495864222818994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2.8403003247058356E-2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1.0288016727023914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27.40200082223086</v>
      </c>
      <c r="I219" s="6">
        <f>IF('Log_working_3-way'!$D219="","",'True_Odds_Calculator_3-way'!O220/'True_Odds_Calculator_3-way'!B220-1)</f>
        <v>6.8008689431810829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2.8744692307595798E-2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1.026375707784581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6.383361737021084</v>
      </c>
      <c r="I220" s="6">
        <f>IF('Log_working_3-way'!$D220="","",'True_Odds_Calculator_3-way'!O221/'True_Odds_Calculator_3-way'!B221-1)</f>
        <v>7.2694981914468553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2.7856776255842597E-2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1.0214154416181327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7.3580955482286541</v>
      </c>
      <c r="I221" s="6">
        <f>IF('Log_working_3-way'!$D221="","",'True_Odds_Calculator_3-way'!O222/'True_Odds_Calculator_3-way'!B222-1)</f>
        <v>7.6592641697050059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2.2917141338193892E-2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1.0210568571731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14.154698928017046</v>
      </c>
      <c r="I222" s="6">
        <f>IF('Log_working_3-way'!$D222="","",'True_Odds_Calculator_3-way'!O223/'True_Odds_Calculator_3-way'!B223-1)</f>
        <v>8.3715127724788676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2.2787128512762767E-2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1.0267953234807299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7.459954360772528</v>
      </c>
      <c r="I223" s="6">
        <f>IF('Log_working_3-way'!$D223="","",'True_Odds_Calculator_3-way'!O224/'True_Odds_Calculator_3-way'!B224-1)</f>
        <v>7.459954360772528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2.8566992702996341E-2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1.0263116171702498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22.856588515936064</v>
      </c>
      <c r="I224" s="6">
        <f>IF('Log_working_3-way'!$D224="","",'True_Odds_Calculator_3-way'!O225/'True_Odds_Calculator_3-way'!B225-1)</f>
        <v>6.5111438102180177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2.7280208936924177E-2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1.0254718753950698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12.448920347209222</v>
      </c>
      <c r="I225" s="6">
        <f>IF('Log_working_3-way'!$D225="","",'True_Odds_Calculator_3-way'!O226/'True_Odds_Calculator_3-way'!B226-1)</f>
        <v>7.8290873606873888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2.7561960251033524E-2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1.0252243378919381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12.253822644013622</v>
      </c>
      <c r="I226" s="6">
        <f>IF('Log_working_3-way'!$D226="","",'True_Odds_Calculator_3-way'!O227/'True_Odds_Calculator_3-way'!B227-1)</f>
        <v>10.109546073765115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2.735434838755868E-2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1.0340278429846257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38.875774049879361</v>
      </c>
      <c r="I227" s="6">
        <f>IF('Log_working_3-way'!$D227="","",'True_Odds_Calculator_3-way'!O228/'True_Odds_Calculator_3-way'!B228-1)</f>
        <v>4.1998501654549472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3.0485005603488879E-2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1.0345432148260221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33.312022618674789</v>
      </c>
      <c r="I228" s="6">
        <f>IF('Log_working_3-way'!$D228="","",'True_Odds_Calculator_3-way'!O229/'True_Odds_Calculator_3-way'!B229-1)</f>
        <v>5.8136870476079991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3.2607124214934835E-2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1.025188892339584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11.965471930779836</v>
      </c>
      <c r="I229" s="6">
        <f>IF('Log_working_3-way'!$D229="","",'True_Odds_Calculator_3-way'!O230/'True_Odds_Calculator_3-way'!B230-1)</f>
        <v>9.3955291840235287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2.7331359069207695E-2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1.0253887537569115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17.895259531899303</v>
      </c>
      <c r="I230" s="6">
        <f>IF('Log_working_3-way'!$D230="","",'True_Odds_Calculator_3-way'!O231/'True_Odds_Calculator_3-way'!B231-1)</f>
        <v>7.4723751831191798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2.7059074603069888E-2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1.0526947501309789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19.124552172279394</v>
      </c>
      <c r="I231" s="6">
        <f>IF('Log_working_3-way'!$D231="","",'True_Odds_Calculator_3-way'!O232/'True_Odds_Calculator_3-way'!B232-1)</f>
        <v>7.5458885664084274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5.5247440446681395E-2</v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10.63</v>
      </c>
      <c r="B2" s="4">
        <f>IF('True_Odds_Calculator_3-way'!B3="","",'True_Odds_Calculator_3-way'!B3)</f>
        <v>6.51</v>
      </c>
      <c r="C2" s="4">
        <f>IF('True_Odds_Calculator_3-way'!C3="","",'True_Odds_Calculator_3-way'!C3)</f>
        <v>1.26</v>
      </c>
      <c r="D2" s="9">
        <f>(K2/(AR2+K2-(AR2*K2)))</f>
        <v>8.5106262451482506E-2</v>
      </c>
      <c r="E2" s="9">
        <f>(L2/(AR2+L2-(AR2*L2)))</f>
        <v>0.13984370561613019</v>
      </c>
      <c r="F2" s="9">
        <f>(M2/(AR2+M2-(AR2*M2)))</f>
        <v>0.77505003193238742</v>
      </c>
      <c r="G2" s="9">
        <f>AR2</f>
        <v>1.1163049470732878</v>
      </c>
      <c r="H2" s="9">
        <f>IF(A2="","",1/D2)</f>
        <v>11.750016640315762</v>
      </c>
      <c r="I2" s="9">
        <f>IF(B2="","",1/E2)</f>
        <v>7.1508402583738144</v>
      </c>
      <c r="J2" s="9">
        <f>IF(C2="","",1/F2)</f>
        <v>1.2902392862390546</v>
      </c>
      <c r="K2" s="11">
        <f>1/A2</f>
        <v>9.4073377234242708E-2</v>
      </c>
      <c r="L2" s="11">
        <f>1/B2</f>
        <v>0.15360983102918588</v>
      </c>
      <c r="M2" s="11">
        <f>1/C2</f>
        <v>0.79365079365079361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-0.15822184182749655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0.17661839043807301</v>
      </c>
      <c r="Q2" s="11">
        <f>2*'OddsRatio_working_3-way'!K2*'OddsRatio_working_3-way'!L2*'OddsRatio_working_3-way'!M2</f>
        <v>2.2937453303645848E-2</v>
      </c>
      <c r="R2" s="11">
        <f>O2/N2</f>
        <v>0</v>
      </c>
      <c r="S2" s="11">
        <f>P2/N2</f>
        <v>-1.116270600810181</v>
      </c>
      <c r="T2" s="11">
        <f>Q2/N2</f>
        <v>-0.14497020789742612</v>
      </c>
      <c r="U2" s="11">
        <f>'OddsRatio_working_3-way'!S2-'OddsRatio_working_3-way'!R2^2/3</f>
        <v>-1.116270600810181</v>
      </c>
      <c r="V2" s="11">
        <f>'OddsRatio_working_3-way'!S2*'OddsRatio_working_3-way'!R2/3-2*'OddsRatio_working_3-way'!R2^3/27-'OddsRatio_working_3-way'!T2</f>
        <v>0.14497020789742612</v>
      </c>
      <c r="W2" s="11">
        <f>'OddsRatio_working_3-way'!V2^2+4*'OddsRatio_working_3-way'!U2^3/27</f>
        <v>-0.18504885443467695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0.22697203330614318</v>
      </c>
      <c r="Y2" s="11">
        <f>IF('OddsRatio_working_3-way'!W2&gt;=0,IF('OddsRatio_working_3-way'!V2+SQRT('OddsRatio_working_3-way'!W2)&gt;0,0,PI()),ACOS('OddsRatio_working_3-way'!V2/(2*'OddsRatio_working_3-way'!X2)))</f>
        <v>1.2457454659776448</v>
      </c>
      <c r="Z2" s="11">
        <f>'OddsRatio_working_3-way'!X2^(1/3)*COS('OddsRatio_working_3-way'!Y2/3)</f>
        <v>0.55815247353664388</v>
      </c>
      <c r="AA2" s="11">
        <f>'OddsRatio_working_3-way'!X2^(1/3)*COS(('OddsRatio_working_3-way'!Y2+2*PI())/3)</f>
        <v>-0.49218891216854255</v>
      </c>
      <c r="AB2" s="11">
        <f>'OddsRatio_working_3-way'!X2^(1/3)*COS(('OddsRatio_working_3-way'!Y2+4*PI())/3)</f>
        <v>-6.5963561368101456E-2</v>
      </c>
      <c r="AC2" s="11">
        <f>'OddsRatio_working_3-way'!X2^(1/3)*SIN('OddsRatio_working_3-way'!Y2/3)</f>
        <v>0.24608132102007732</v>
      </c>
      <c r="AD2" s="11">
        <f>'OddsRatio_working_3-way'!X2^(1/3)*SIN(('OddsRatio_working_3-way'!Y2+2*PI())/3)</f>
        <v>0.36033356075781653</v>
      </c>
      <c r="AE2" s="11">
        <f>'OddsRatio_working_3-way'!X2^(1/3)*SIN(('OddsRatio_working_3-way'!Y2+4*PI())/3)</f>
        <v>-0.60641488177789393</v>
      </c>
      <c r="AF2" s="11">
        <f>-'OddsRatio_working_3-way'!U2/(3*'OddsRatio_working_3-way'!X2^(1/3))*COS(('OddsRatio_working_3-way'!Y2)/3)</f>
        <v>0.55815247353664399</v>
      </c>
      <c r="AG2" s="11">
        <f>-'OddsRatio_working_3-way'!U2/(3*'OddsRatio_working_3-way'!X2^(1/3))*COS(('OddsRatio_working_3-way'!Y2+2*PI())/3)</f>
        <v>-0.49218891216854266</v>
      </c>
      <c r="AH2" s="11">
        <f>-'OddsRatio_working_3-way'!U2/(3*'OddsRatio_working_3-way'!X2^(1/3))*COS(('OddsRatio_working_3-way'!Y2+4*PI())/3)</f>
        <v>-6.596356136810147E-2</v>
      </c>
      <c r="AI2" s="11">
        <f>'OddsRatio_working_3-way'!U2/(3*'OddsRatio_working_3-way'!X2^(1/3))*SIN(('OddsRatio_working_3-way'!Y2)/3)</f>
        <v>-0.24608132102007735</v>
      </c>
      <c r="AJ2" s="11">
        <f>'OddsRatio_working_3-way'!U2/(3*'OddsRatio_working_3-way'!X2^(1/3))*SIN(('OddsRatio_working_3-way'!Y2+2*PI())/3)</f>
        <v>-0.36033356075781658</v>
      </c>
      <c r="AK2" s="11">
        <f>'OddsRatio_working_3-way'!U2/(3*'OddsRatio_working_3-way'!X2^(1/3))*SIN(('OddsRatio_working_3-way'!Y2+4*PI())/3)</f>
        <v>0.60641488177789404</v>
      </c>
      <c r="AL2" s="11">
        <f>'OddsRatio_working_3-way'!Z2+'OddsRatio_working_3-way'!AF2</f>
        <v>1.1163049470732878</v>
      </c>
      <c r="AM2" s="11">
        <f>'OddsRatio_working_3-way'!AA2+'OddsRatio_working_3-way'!AG2</f>
        <v>-0.98437782433708521</v>
      </c>
      <c r="AN2" s="11">
        <f>'OddsRatio_working_3-way'!AB2+'OddsRatio_working_3-way'!AH2</f>
        <v>-0.13192712273620294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1.1163049470732878</v>
      </c>
      <c r="AS2" s="11">
        <f>IF(('OddsRatio_working_3-way'!X2=0),IF(Q2&gt;0,-Q2^(1/3),(-Q2)^(1/3)),'OddsRatio_working_3-way'!AM2-'OddsRatio_working_3-way'!R2/3)</f>
        <v>-0.98437782433708521</v>
      </c>
      <c r="AT2" s="11">
        <f>IF(('OddsRatio_working_3-way'!X2=0),IF(Q2&gt;0,-Q2^(1/3),(-Q2)^(1/3)),'OddsRatio_working_3-way'!AN2-'OddsRatio_working_3-way'!R2/3)</f>
        <v>-0.13192712273620294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2.35</v>
      </c>
      <c r="B3" s="4">
        <f>IF('True_Odds_Calculator_3-way'!B4="","",'True_Odds_Calculator_3-way'!B4)</f>
        <v>3.24</v>
      </c>
      <c r="C3" s="4">
        <f>IF('True_Odds_Calculator_3-way'!C4="","",'True_Odds_Calculator_3-way'!C4)</f>
        <v>3.47</v>
      </c>
      <c r="D3" s="9">
        <f t="shared" ref="D3" si="0">(K3/(AR3+K3-(AR3*K3)))</f>
        <v>0.41726552016508728</v>
      </c>
      <c r="E3" s="9">
        <f t="shared" ref="E3" si="1">(L3/(AR3+L3-(AR3*L3)))</f>
        <v>0.30145472391179728</v>
      </c>
      <c r="F3" s="9">
        <f t="shared" ref="F3" si="2">(M3/(AR3+M3-(AR3*M3)))</f>
        <v>0.28127975592311555</v>
      </c>
      <c r="G3" s="9">
        <f t="shared" ref="G3" si="3">AR3</f>
        <v>1.0344855958318895</v>
      </c>
      <c r="H3" s="9">
        <f t="shared" ref="H3" si="4">IF(A3="","",1/D3)</f>
        <v>2.3965555543730503</v>
      </c>
      <c r="I3" s="9">
        <f t="shared" ref="I3" si="5">IF(B3="","",1/E3)</f>
        <v>3.3172477346634324</v>
      </c>
      <c r="J3" s="9">
        <f t="shared" ref="J3" si="6">IF(C3="","",1/F3)</f>
        <v>3.555179421704767</v>
      </c>
      <c r="K3" s="11">
        <f t="shared" ref="K3" si="7">1/A3</f>
        <v>0.42553191489361702</v>
      </c>
      <c r="L3" s="11">
        <f t="shared" ref="L3" si="8">1/B3</f>
        <v>0.30864197530864196</v>
      </c>
      <c r="M3" s="11">
        <f t="shared" ref="M3" si="9">1/C3</f>
        <v>0.28818443804034583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-0.28270688985631665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0.22936665281382923</v>
      </c>
      <c r="Q3" s="11">
        <f>2*'OddsRatio_working_3-way'!K3*'OddsRatio_working_3-way'!L3*'OddsRatio_working_3-way'!M3</f>
        <v>7.5698565285092154E-2</v>
      </c>
      <c r="R3" s="11">
        <f t="shared" ref="R3" si="10">O3/N3</f>
        <v>0</v>
      </c>
      <c r="S3" s="11">
        <f t="shared" ref="S3" si="11">P3/N3</f>
        <v>-0.81132317974423218</v>
      </c>
      <c r="T3" s="11">
        <f t="shared" ref="T3" si="12">Q3/N3</f>
        <v>-0.26776342565816241</v>
      </c>
      <c r="U3" s="11">
        <f>'OddsRatio_working_3-way'!S3-'OddsRatio_working_3-way'!R3^2/3</f>
        <v>-0.81132317974423218</v>
      </c>
      <c r="V3" s="11">
        <f>'OddsRatio_working_3-way'!S3*'OddsRatio_working_3-way'!R3/3-2*'OddsRatio_working_3-way'!R3^3/27-'OddsRatio_working_3-way'!T3</f>
        <v>0.26776342565816241</v>
      </c>
      <c r="W3" s="11">
        <f>'OddsRatio_working_3-way'!V3^2+4*'OddsRatio_working_3-way'!U3^3/27</f>
        <v>-7.4212177260969403E-3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0.14064002794927483</v>
      </c>
      <c r="Y3" s="11">
        <f>IF('OddsRatio_working_3-way'!W3&gt;=0,IF('OddsRatio_working_3-way'!V3+SQRT('OddsRatio_working_3-way'!W3)&gt;0,0,PI()),ACOS('OddsRatio_working_3-way'!V3/(2*'OddsRatio_working_3-way'!X3)))</f>
        <v>0.31126794932351043</v>
      </c>
      <c r="Z3" s="11">
        <f>'OddsRatio_working_3-way'!X3^(1/3)*COS('OddsRatio_working_3-way'!Y3/3)</f>
        <v>0.51724279791594474</v>
      </c>
      <c r="AA3" s="11">
        <f>'OddsRatio_working_3-way'!X3^(1/3)*COS(('OddsRatio_working_3-way'!Y3+2*PI())/3)</f>
        <v>-0.30526591566810568</v>
      </c>
      <c r="AB3" s="11">
        <f>'OddsRatio_working_3-way'!X3^(1/3)*COS(('OddsRatio_working_3-way'!Y3+4*PI())/3)</f>
        <v>-0.21197688224783892</v>
      </c>
      <c r="AC3" s="11">
        <f>'OddsRatio_working_3-way'!X3^(1/3)*SIN('OddsRatio_working_3-way'!Y3/3)</f>
        <v>5.3860448557631009E-2</v>
      </c>
      <c r="AD3" s="11">
        <f>'OddsRatio_working_3-way'!X3^(1/3)*SIN(('OddsRatio_working_3-way'!Y3+2*PI())/3)</f>
        <v>0.42101517864093335</v>
      </c>
      <c r="AE3" s="11">
        <f>'OddsRatio_working_3-way'!X3^(1/3)*SIN(('OddsRatio_working_3-way'!Y3+4*PI())/3)</f>
        <v>-0.47487562719856435</v>
      </c>
      <c r="AF3" s="11">
        <f>-'OddsRatio_working_3-way'!U3/(3*'OddsRatio_working_3-way'!X3^(1/3))*COS(('OddsRatio_working_3-way'!Y3)/3)</f>
        <v>0.51724279791594474</v>
      </c>
      <c r="AG3" s="11">
        <f>-'OddsRatio_working_3-way'!U3/(3*'OddsRatio_working_3-way'!X3^(1/3))*COS(('OddsRatio_working_3-way'!Y3+2*PI())/3)</f>
        <v>-0.30526591566810568</v>
      </c>
      <c r="AH3" s="11">
        <f>-'OddsRatio_working_3-way'!U3/(3*'OddsRatio_working_3-way'!X3^(1/3))*COS(('OddsRatio_working_3-way'!Y3+4*PI())/3)</f>
        <v>-0.21197688224783892</v>
      </c>
      <c r="AI3" s="11">
        <f>'OddsRatio_working_3-way'!U3/(3*'OddsRatio_working_3-way'!X3^(1/3))*SIN(('OddsRatio_working_3-way'!Y3)/3)</f>
        <v>-5.3860448557631009E-2</v>
      </c>
      <c r="AJ3" s="11">
        <f>'OddsRatio_working_3-way'!U3/(3*'OddsRatio_working_3-way'!X3^(1/3))*SIN(('OddsRatio_working_3-way'!Y3+2*PI())/3)</f>
        <v>-0.42101517864093335</v>
      </c>
      <c r="AK3" s="11">
        <f>'OddsRatio_working_3-way'!U3/(3*'OddsRatio_working_3-way'!X3^(1/3))*SIN(('OddsRatio_working_3-way'!Y3+4*PI())/3)</f>
        <v>0.47487562719856435</v>
      </c>
      <c r="AL3" s="11">
        <f>'OddsRatio_working_3-way'!Z3+'OddsRatio_working_3-way'!AF3</f>
        <v>1.0344855958318895</v>
      </c>
      <c r="AM3" s="11">
        <f>'OddsRatio_working_3-way'!AA3+'OddsRatio_working_3-way'!AG3</f>
        <v>-0.61053183133621136</v>
      </c>
      <c r="AN3" s="11">
        <f>'OddsRatio_working_3-way'!AB3+'OddsRatio_working_3-way'!AH3</f>
        <v>-0.42395376449567784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1.0344855958318895</v>
      </c>
      <c r="AS3" s="11">
        <f>IF(('OddsRatio_working_3-way'!X3=0),IF(Q3&gt;0,-Q3^(1/3),(-Q3)^(1/3)),'OddsRatio_working_3-way'!AM3-'OddsRatio_working_3-way'!R3/3)</f>
        <v>-0.61053183133621136</v>
      </c>
      <c r="AT3" s="11">
        <f>IF(('OddsRatio_working_3-way'!X3=0),IF(Q3&gt;0,-Q3^(1/3),(-Q3)^(1/3)),'OddsRatio_working_3-way'!AN3-'OddsRatio_working_3-way'!R3/3)</f>
        <v>-0.42395376449567784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5.03</v>
      </c>
      <c r="B4" s="4">
        <f>IF('True_Odds_Calculator_3-way'!B5="","",'True_Odds_Calculator_3-way'!B5)</f>
        <v>3.92</v>
      </c>
      <c r="C4" s="4">
        <f>IF('True_Odds_Calculator_3-way'!C5="","",'True_Odds_Calculator_3-way'!C5)</f>
        <v>1.74</v>
      </c>
      <c r="D4" s="9">
        <f t="shared" ref="D4:D67" si="13">(K4/(AR4+K4-(AR4*K4)))</f>
        <v>0.19119252070717782</v>
      </c>
      <c r="E4" s="9">
        <f t="shared" ref="E4:E67" si="14">(L4/(AR4+L4-(AR4*L4)))</f>
        <v>0.24599324082300092</v>
      </c>
      <c r="F4" s="9">
        <f t="shared" ref="F4:F67" si="15">(M4/(AR4+M4-(AR4*M4)))</f>
        <v>0.56281423846982126</v>
      </c>
      <c r="G4" s="9">
        <f t="shared" ref="G4:G67" si="16">AR4</f>
        <v>1.0497097074900239</v>
      </c>
      <c r="H4" s="9">
        <f t="shared" ref="H4:H67" si="17">IF(A4="","",1/D4)</f>
        <v>5.2303301211847959</v>
      </c>
      <c r="I4" s="9">
        <f t="shared" ref="I4:I67" si="18">IF(B4="","",1/E4)</f>
        <v>4.06515234587087</v>
      </c>
      <c r="J4" s="9">
        <f t="shared" ref="J4:J67" si="19">IF(C4="","",1/F4)</f>
        <v>1.7767851835426178</v>
      </c>
      <c r="K4" s="11">
        <f t="shared" ref="K4:K67" si="20">1/A4</f>
        <v>0.19880715705765406</v>
      </c>
      <c r="L4" s="11">
        <f t="shared" ref="L4:L67" si="21">1/B4</f>
        <v>0.25510204081632654</v>
      </c>
      <c r="M4" s="11">
        <f t="shared" ref="M4:M67" si="22">1/C4</f>
        <v>0.57471264367816088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-0.25381443452818164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0.22414189505239268</v>
      </c>
      <c r="Q4" s="11">
        <f>2*'OddsRatio_working_3-way'!K4*'OddsRatio_working_3-way'!L4*'OddsRatio_working_3-way'!M4</f>
        <v>5.8294381027930463E-2</v>
      </c>
      <c r="R4" s="11">
        <f t="shared" ref="R4:R67" si="23">O4/N4</f>
        <v>0</v>
      </c>
      <c r="S4" s="11">
        <f t="shared" ref="S4:S67" si="24">P4/N4</f>
        <v>-0.88309356979264175</v>
      </c>
      <c r="T4" s="11">
        <f t="shared" ref="T4:T67" si="25">Q4/N4</f>
        <v>-0.22967323011512134</v>
      </c>
      <c r="U4" s="11">
        <f>'OddsRatio_working_3-way'!S4-'OddsRatio_working_3-way'!R4^2/3</f>
        <v>-0.88309356979264175</v>
      </c>
      <c r="V4" s="11">
        <f>'OddsRatio_working_3-way'!S4*'OddsRatio_working_3-way'!R4/3-2*'OddsRatio_working_3-way'!R4^3/27-'OddsRatio_working_3-way'!T4</f>
        <v>0.22967323011512134</v>
      </c>
      <c r="W4" s="11">
        <f>'OddsRatio_working_3-way'!V4^2+4*'OddsRatio_working_3-way'!U4^3/27</f>
        <v>-4.9277507547418394E-2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0.15970856284098536</v>
      </c>
      <c r="Y4" s="11">
        <f>IF('OddsRatio_working_3-way'!W4&gt;=0,IF('OddsRatio_working_3-way'!V4+SQRT('OddsRatio_working_3-way'!W4)&gt;0,0,PI()),ACOS('OddsRatio_working_3-way'!V4/(2*'OddsRatio_working_3-way'!X4)))</f>
        <v>0.76837842595172079</v>
      </c>
      <c r="Z4" s="11">
        <f>'OddsRatio_working_3-way'!X4^(1/3)*COS('OddsRatio_working_3-way'!Y4/3)</f>
        <v>0.52485485374501195</v>
      </c>
      <c r="AA4" s="11">
        <f>'OddsRatio_working_3-way'!X4^(1/3)*COS(('OddsRatio_working_3-way'!Y4+2*PI())/3)</f>
        <v>-0.38146073869481484</v>
      </c>
      <c r="AB4" s="11">
        <f>'OddsRatio_working_3-way'!X4^(1/3)*COS(('OddsRatio_working_3-way'!Y4+4*PI())/3)</f>
        <v>-0.14339411505019703</v>
      </c>
      <c r="AC4" s="11">
        <f>'OddsRatio_working_3-way'!X4^(1/3)*SIN('OddsRatio_working_3-way'!Y4/3)</f>
        <v>0.13744782924628549</v>
      </c>
      <c r="AD4" s="11">
        <f>'OddsRatio_working_3-way'!X4^(1/3)*SIN(('OddsRatio_working_3-way'!Y4+2*PI())/3)</f>
        <v>0.38581372201960379</v>
      </c>
      <c r="AE4" s="11">
        <f>'OddsRatio_working_3-way'!X4^(1/3)*SIN(('OddsRatio_working_3-way'!Y4+4*PI())/3)</f>
        <v>-0.52326155126588914</v>
      </c>
      <c r="AF4" s="11">
        <f>-'OddsRatio_working_3-way'!U4/(3*'OddsRatio_working_3-way'!X4^(1/3))*COS(('OddsRatio_working_3-way'!Y4)/3)</f>
        <v>0.52485485374501195</v>
      </c>
      <c r="AG4" s="11">
        <f>-'OddsRatio_working_3-way'!U4/(3*'OddsRatio_working_3-way'!X4^(1/3))*COS(('OddsRatio_working_3-way'!Y4+2*PI())/3)</f>
        <v>-0.38146073869481484</v>
      </c>
      <c r="AH4" s="11">
        <f>-'OddsRatio_working_3-way'!U4/(3*'OddsRatio_working_3-way'!X4^(1/3))*COS(('OddsRatio_working_3-way'!Y4+4*PI())/3)</f>
        <v>-0.14339411505019703</v>
      </c>
      <c r="AI4" s="11">
        <f>'OddsRatio_working_3-way'!U4/(3*'OddsRatio_working_3-way'!X4^(1/3))*SIN(('OddsRatio_working_3-way'!Y4)/3)</f>
        <v>-0.13744782924628549</v>
      </c>
      <c r="AJ4" s="11">
        <f>'OddsRatio_working_3-way'!U4/(3*'OddsRatio_working_3-way'!X4^(1/3))*SIN(('OddsRatio_working_3-way'!Y4+2*PI())/3)</f>
        <v>-0.38581372201960379</v>
      </c>
      <c r="AK4" s="11">
        <f>'OddsRatio_working_3-way'!U4/(3*'OddsRatio_working_3-way'!X4^(1/3))*SIN(('OddsRatio_working_3-way'!Y4+4*PI())/3)</f>
        <v>0.52326155126588914</v>
      </c>
      <c r="AL4" s="11">
        <f>'OddsRatio_working_3-way'!Z4+'OddsRatio_working_3-way'!AF4</f>
        <v>1.0497097074900239</v>
      </c>
      <c r="AM4" s="11">
        <f>'OddsRatio_working_3-way'!AA4+'OddsRatio_working_3-way'!AG4</f>
        <v>-0.76292147738962968</v>
      </c>
      <c r="AN4" s="11">
        <f>'OddsRatio_working_3-way'!AB4+'OddsRatio_working_3-way'!AH4</f>
        <v>-0.28678823010039406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1.0497097074900239</v>
      </c>
      <c r="AS4" s="11">
        <f>IF(('OddsRatio_working_3-way'!X4=0),IF(Q4&gt;0,-Q4^(1/3),(-Q4)^(1/3)),'OddsRatio_working_3-way'!AM4-'OddsRatio_working_3-way'!R4/3)</f>
        <v>-0.76292147738962968</v>
      </c>
      <c r="AT4" s="11">
        <f>IF(('OddsRatio_working_3-way'!X4=0),IF(Q4&gt;0,-Q4^(1/3),(-Q4)^(1/3)),'OddsRatio_working_3-way'!AN4-'OddsRatio_working_3-way'!R4/3)</f>
        <v>-0.28678823010039406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2.3199999999999998</v>
      </c>
      <c r="B5" s="4">
        <f>IF('True_Odds_Calculator_3-way'!B6="","",'True_Odds_Calculator_3-way'!B6)</f>
        <v>3.6</v>
      </c>
      <c r="C5" s="4">
        <f>IF('True_Odds_Calculator_3-way'!C6="","",'True_Odds_Calculator_3-way'!C6)</f>
        <v>3.14</v>
      </c>
      <c r="D5" s="9">
        <f t="shared" si="13"/>
        <v>0.4209062602222533</v>
      </c>
      <c r="E5" s="9">
        <f t="shared" si="14"/>
        <v>0.269544675544928</v>
      </c>
      <c r="F5" s="9">
        <f t="shared" si="15"/>
        <v>0.3095490642328188</v>
      </c>
      <c r="G5" s="9">
        <f t="shared" si="16"/>
        <v>1.0422923583694195</v>
      </c>
      <c r="H5" s="9">
        <f t="shared" si="17"/>
        <v>2.3758259130476342</v>
      </c>
      <c r="I5" s="9">
        <f t="shared" si="18"/>
        <v>3.7099601317604916</v>
      </c>
      <c r="J5" s="9">
        <f t="shared" si="19"/>
        <v>3.2305056469105575</v>
      </c>
      <c r="K5" s="11">
        <f t="shared" si="20"/>
        <v>0.43103448275862072</v>
      </c>
      <c r="L5" s="11">
        <f t="shared" si="21"/>
        <v>0.27777777777777779</v>
      </c>
      <c r="M5" s="11">
        <f t="shared" si="22"/>
        <v>0.31847133757961782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-0.28005344461527215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0.2310747492495791</v>
      </c>
      <c r="Q5" s="11">
        <f>2*'OddsRatio_working_3-way'!K5*'OddsRatio_working_3-way'!L5*'OddsRatio_working_3-way'!M5</f>
        <v>7.6262293481709251E-2</v>
      </c>
      <c r="R5" s="11">
        <f t="shared" si="23"/>
        <v>0</v>
      </c>
      <c r="S5" s="11">
        <f t="shared" si="24"/>
        <v>-0.8251094699692828</v>
      </c>
      <c r="T5" s="11">
        <f t="shared" si="25"/>
        <v>-0.2723133564255058</v>
      </c>
      <c r="U5" s="11">
        <f>'OddsRatio_working_3-way'!S5-'OddsRatio_working_3-way'!R5^2/3</f>
        <v>-0.8251094699692828</v>
      </c>
      <c r="V5" s="11">
        <f>'OddsRatio_working_3-way'!S5*'OddsRatio_working_3-way'!R5/3-2*'OddsRatio_working_3-way'!R5^3/27-'OddsRatio_working_3-way'!T5</f>
        <v>0.2723133564255058</v>
      </c>
      <c r="W5" s="11">
        <f>'OddsRatio_working_3-way'!V5^2+4*'OddsRatio_working_3-way'!U5^3/27</f>
        <v>-9.0660549721916922E-3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0.14423992084363838</v>
      </c>
      <c r="Y5" s="11">
        <f>IF('OddsRatio_working_3-way'!W5&gt;=0,IF('OddsRatio_working_3-way'!V5+SQRT('OddsRatio_working_3-way'!W5)&gt;0,0,PI()),ACOS('OddsRatio_working_3-way'!V5/(2*'OddsRatio_working_3-way'!X5)))</f>
        <v>0.33636778672409196</v>
      </c>
      <c r="Z5" s="11">
        <f>'OddsRatio_working_3-way'!X5^(1/3)*COS('OddsRatio_working_3-way'!Y5/3)</f>
        <v>0.52114617918470973</v>
      </c>
      <c r="AA5" s="11">
        <f>'OddsRatio_working_3-way'!X5^(1/3)*COS(('OddsRatio_working_3-way'!Y5+2*PI())/3)</f>
        <v>-0.31139003984721025</v>
      </c>
      <c r="AB5" s="11">
        <f>'OddsRatio_working_3-way'!X5^(1/3)*COS(('OddsRatio_working_3-way'!Y5+4*PI())/3)</f>
        <v>-0.20975613933749965</v>
      </c>
      <c r="AC5" s="11">
        <f>'OddsRatio_working_3-way'!X5^(1/3)*SIN('OddsRatio_working_3-way'!Y5/3)</f>
        <v>5.8678359818073192E-2</v>
      </c>
      <c r="AD5" s="11">
        <f>'OddsRatio_working_3-way'!X5^(1/3)*SIN(('OddsRatio_working_3-way'!Y5+2*PI())/3)</f>
        <v>0.42198665035011912</v>
      </c>
      <c r="AE5" s="11">
        <f>'OddsRatio_working_3-way'!X5^(1/3)*SIN(('OddsRatio_working_3-way'!Y5+4*PI())/3)</f>
        <v>-0.48066501016819224</v>
      </c>
      <c r="AF5" s="11">
        <f>-'OddsRatio_working_3-way'!U5/(3*'OddsRatio_working_3-way'!X5^(1/3))*COS(('OddsRatio_working_3-way'!Y5)/3)</f>
        <v>0.52114617918470973</v>
      </c>
      <c r="AG5" s="11">
        <f>-'OddsRatio_working_3-way'!U5/(3*'OddsRatio_working_3-way'!X5^(1/3))*COS(('OddsRatio_working_3-way'!Y5+2*PI())/3)</f>
        <v>-0.31139003984721025</v>
      </c>
      <c r="AH5" s="11">
        <f>-'OddsRatio_working_3-way'!U5/(3*'OddsRatio_working_3-way'!X5^(1/3))*COS(('OddsRatio_working_3-way'!Y5+4*PI())/3)</f>
        <v>-0.20975613933749965</v>
      </c>
      <c r="AI5" s="11">
        <f>'OddsRatio_working_3-way'!U5/(3*'OddsRatio_working_3-way'!X5^(1/3))*SIN(('OddsRatio_working_3-way'!Y5)/3)</f>
        <v>-5.8678359818073192E-2</v>
      </c>
      <c r="AJ5" s="11">
        <f>'OddsRatio_working_3-way'!U5/(3*'OddsRatio_working_3-way'!X5^(1/3))*SIN(('OddsRatio_working_3-way'!Y5+2*PI())/3)</f>
        <v>-0.42198665035011912</v>
      </c>
      <c r="AK5" s="11">
        <f>'OddsRatio_working_3-way'!U5/(3*'OddsRatio_working_3-way'!X5^(1/3))*SIN(('OddsRatio_working_3-way'!Y5+4*PI())/3)</f>
        <v>0.48066501016819224</v>
      </c>
      <c r="AL5" s="11">
        <f>'OddsRatio_working_3-way'!Z5+'OddsRatio_working_3-way'!AF5</f>
        <v>1.0422923583694195</v>
      </c>
      <c r="AM5" s="11">
        <f>'OddsRatio_working_3-way'!AA5+'OddsRatio_working_3-way'!AG5</f>
        <v>-0.62278007969442051</v>
      </c>
      <c r="AN5" s="11">
        <f>'OddsRatio_working_3-way'!AB5+'OddsRatio_working_3-way'!AH5</f>
        <v>-0.41951227867499929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1.0422923583694195</v>
      </c>
      <c r="AS5" s="11">
        <f>IF(('OddsRatio_working_3-way'!X5=0),IF(Q5&gt;0,-Q5^(1/3),(-Q5)^(1/3)),'OddsRatio_working_3-way'!AM5-'OddsRatio_working_3-way'!R5/3)</f>
        <v>-0.62278007969442051</v>
      </c>
      <c r="AT5" s="11">
        <f>IF(('OddsRatio_working_3-way'!X5=0),IF(Q5&gt;0,-Q5^(1/3),(-Q5)^(1/3)),'OddsRatio_working_3-way'!AN5-'OddsRatio_working_3-way'!R5/3)</f>
        <v>-0.41951227867499929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2.82</v>
      </c>
      <c r="B6" s="4">
        <f>IF('True_Odds_Calculator_3-way'!B7="","",'True_Odds_Calculator_3-way'!B7)</f>
        <v>3.2</v>
      </c>
      <c r="C6" s="4">
        <f>IF('True_Odds_Calculator_3-way'!C7="","",'True_Odds_Calculator_3-way'!C7)</f>
        <v>2.78</v>
      </c>
      <c r="D6" s="9">
        <f t="shared" si="13"/>
        <v>0.34549837188574106</v>
      </c>
      <c r="E6" s="9">
        <f t="shared" si="14"/>
        <v>0.30396084940688223</v>
      </c>
      <c r="F6" s="9">
        <f t="shared" si="15"/>
        <v>0.35054077870737671</v>
      </c>
      <c r="G6" s="9">
        <f t="shared" si="16"/>
        <v>1.0408624423347113</v>
      </c>
      <c r="H6" s="9">
        <f t="shared" si="17"/>
        <v>2.8943696450491743</v>
      </c>
      <c r="I6" s="9">
        <f t="shared" si="18"/>
        <v>3.2898973731363648</v>
      </c>
      <c r="J6" s="9">
        <f t="shared" si="19"/>
        <v>2.8527351473557854</v>
      </c>
      <c r="K6" s="11">
        <f t="shared" si="20"/>
        <v>0.3546099290780142</v>
      </c>
      <c r="L6" s="11">
        <f t="shared" si="21"/>
        <v>0.3125</v>
      </c>
      <c r="M6" s="11">
        <f t="shared" si="22"/>
        <v>0.35971223021582738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-0.28409931629164742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0.23119802030715852</v>
      </c>
      <c r="Q6" s="11">
        <f>2*'OddsRatio_working_3-way'!K6*'OddsRatio_working_3-way'!L6*'OddsRatio_working_3-way'!M6</f>
        <v>7.9723455278330538E-2</v>
      </c>
      <c r="R6" s="11">
        <f t="shared" si="23"/>
        <v>0</v>
      </c>
      <c r="S6" s="11">
        <f t="shared" si="24"/>
        <v>-0.81379294862440965</v>
      </c>
      <c r="T6" s="11">
        <f t="shared" si="25"/>
        <v>-0.28061825814634817</v>
      </c>
      <c r="U6" s="11">
        <f>'OddsRatio_working_3-way'!S6-'OddsRatio_working_3-way'!R6^2/3</f>
        <v>-0.81379294862440965</v>
      </c>
      <c r="V6" s="11">
        <f>'OddsRatio_working_3-way'!S6*'OddsRatio_working_3-way'!R6/3-2*'OddsRatio_working_3-way'!R6^3/27-'OddsRatio_working_3-way'!T6</f>
        <v>0.28061825814634817</v>
      </c>
      <c r="W6" s="11">
        <f>'OddsRatio_working_3-way'!V6^2+4*'OddsRatio_working_3-way'!U6^3/27</f>
        <v>-1.0966042231385642E-3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0.1412827050882636</v>
      </c>
      <c r="Y6" s="11">
        <f>IF('OddsRatio_working_3-way'!W6&gt;=0,IF('OddsRatio_working_3-way'!V6+SQRT('OddsRatio_working_3-way'!W6)&gt;0,0,PI()),ACOS('OddsRatio_working_3-way'!V6/(2*'OddsRatio_working_3-way'!X6)))</f>
        <v>0.11746409542087033</v>
      </c>
      <c r="Z6" s="11">
        <f>'OddsRatio_working_3-way'!X6^(1/3)*COS('OddsRatio_working_3-way'!Y6/3)</f>
        <v>0.52043122116735563</v>
      </c>
      <c r="AA6" s="11">
        <f>'OddsRatio_working_3-way'!X6^(1/3)*COS(('OddsRatio_working_3-way'!Y6+2*PI())/3)</f>
        <v>-0.27787191772287395</v>
      </c>
      <c r="AB6" s="11">
        <f>'OddsRatio_working_3-way'!X6^(1/3)*COS(('OddsRatio_working_3-way'!Y6+4*PI())/3)</f>
        <v>-0.24255930344448179</v>
      </c>
      <c r="AC6" s="11">
        <f>'OddsRatio_working_3-way'!X6^(1/3)*SIN('OddsRatio_working_3-way'!Y6/3)</f>
        <v>2.0387747359419145E-2</v>
      </c>
      <c r="AD6" s="11">
        <f>'OddsRatio_working_3-way'!X6^(1/3)*SIN(('OddsRatio_working_3-way'!Y6+2*PI())/3)</f>
        <v>0.44051278477377809</v>
      </c>
      <c r="AE6" s="11">
        <f>'OddsRatio_working_3-way'!X6^(1/3)*SIN(('OddsRatio_working_3-way'!Y6+4*PI())/3)</f>
        <v>-0.46090053213319715</v>
      </c>
      <c r="AF6" s="11">
        <f>-'OddsRatio_working_3-way'!U6/(3*'OddsRatio_working_3-way'!X6^(1/3))*COS(('OddsRatio_working_3-way'!Y6)/3)</f>
        <v>0.52043122116735574</v>
      </c>
      <c r="AG6" s="11">
        <f>-'OddsRatio_working_3-way'!U6/(3*'OddsRatio_working_3-way'!X6^(1/3))*COS(('OddsRatio_working_3-way'!Y6+2*PI())/3)</f>
        <v>-0.27787191772287401</v>
      </c>
      <c r="AH6" s="11">
        <f>-'OddsRatio_working_3-way'!U6/(3*'OddsRatio_working_3-way'!X6^(1/3))*COS(('OddsRatio_working_3-way'!Y6+4*PI())/3)</f>
        <v>-0.24255930344448184</v>
      </c>
      <c r="AI6" s="11">
        <f>'OddsRatio_working_3-way'!U6/(3*'OddsRatio_working_3-way'!X6^(1/3))*SIN(('OddsRatio_working_3-way'!Y6)/3)</f>
        <v>-2.0387747359419148E-2</v>
      </c>
      <c r="AJ6" s="11">
        <f>'OddsRatio_working_3-way'!U6/(3*'OddsRatio_working_3-way'!X6^(1/3))*SIN(('OddsRatio_working_3-way'!Y6+2*PI())/3)</f>
        <v>-0.4405127847737782</v>
      </c>
      <c r="AK6" s="11">
        <f>'OddsRatio_working_3-way'!U6/(3*'OddsRatio_working_3-way'!X6^(1/3))*SIN(('OddsRatio_working_3-way'!Y6+4*PI())/3)</f>
        <v>0.46090053213319726</v>
      </c>
      <c r="AL6" s="11">
        <f>'OddsRatio_working_3-way'!Z6+'OddsRatio_working_3-way'!AF6</f>
        <v>1.0408624423347113</v>
      </c>
      <c r="AM6" s="11">
        <f>'OddsRatio_working_3-way'!AA6+'OddsRatio_working_3-way'!AG6</f>
        <v>-0.55574383544574801</v>
      </c>
      <c r="AN6" s="11">
        <f>'OddsRatio_working_3-way'!AB6+'OddsRatio_working_3-way'!AH6</f>
        <v>-0.48511860688896363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1.0408624423347113</v>
      </c>
      <c r="AS6" s="11">
        <f>IF(('OddsRatio_working_3-way'!X6=0),IF(Q6&gt;0,-Q6^(1/3),(-Q6)^(1/3)),'OddsRatio_working_3-way'!AM6-'OddsRatio_working_3-way'!R6/3)</f>
        <v>-0.55574383544574801</v>
      </c>
      <c r="AT6" s="11">
        <f>IF(('OddsRatio_working_3-way'!X6=0),IF(Q6&gt;0,-Q6^(1/3),(-Q6)^(1/3)),'OddsRatio_working_3-way'!AN6-'OddsRatio_working_3-way'!R6/3)</f>
        <v>-0.48511860688896363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3.05</v>
      </c>
      <c r="B7" s="4">
        <f>IF('True_Odds_Calculator_3-way'!B8="","",'True_Odds_Calculator_3-way'!B8)</f>
        <v>3.42</v>
      </c>
      <c r="C7" s="4">
        <f>IF('True_Odds_Calculator_3-way'!C8="","",'True_Odds_Calculator_3-way'!C8)</f>
        <v>2.4500000000000002</v>
      </c>
      <c r="D7" s="9">
        <f t="shared" si="13"/>
        <v>0.31850893360169313</v>
      </c>
      <c r="E7" s="9">
        <f t="shared" si="14"/>
        <v>0.28362306246990104</v>
      </c>
      <c r="F7" s="9">
        <f t="shared" si="15"/>
        <v>0.3978680039284056</v>
      </c>
      <c r="G7" s="9">
        <f t="shared" si="16"/>
        <v>1.0437216400073761</v>
      </c>
      <c r="H7" s="9">
        <f t="shared" si="17"/>
        <v>3.1396293620151199</v>
      </c>
      <c r="I7" s="9">
        <f t="shared" si="18"/>
        <v>3.5258063688178498</v>
      </c>
      <c r="J7" s="9">
        <f t="shared" si="19"/>
        <v>2.5133963780106958</v>
      </c>
      <c r="K7" s="11">
        <f t="shared" si="20"/>
        <v>0.32786885245901642</v>
      </c>
      <c r="L7" s="11">
        <f t="shared" si="21"/>
        <v>0.29239766081871343</v>
      </c>
      <c r="M7" s="11">
        <f t="shared" si="22"/>
        <v>0.4081632653061224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-0.28147848152778498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0.2316485984672845</v>
      </c>
      <c r="Q7" s="11">
        <f>2*'OddsRatio_working_3-way'!K7*'OddsRatio_working_3-way'!L7*'OddsRatio_working_3-way'!M7</f>
        <v>7.8259661644352871E-2</v>
      </c>
      <c r="R7" s="11">
        <f t="shared" si="23"/>
        <v>0</v>
      </c>
      <c r="S7" s="11">
        <f t="shared" si="24"/>
        <v>-0.82297089713558891</v>
      </c>
      <c r="T7" s="11">
        <f t="shared" si="25"/>
        <v>-0.27803070849175299</v>
      </c>
      <c r="U7" s="11">
        <f>'OddsRatio_working_3-way'!S7-'OddsRatio_working_3-way'!R7^2/3</f>
        <v>-0.82297089713558891</v>
      </c>
      <c r="V7" s="11">
        <f>'OddsRatio_working_3-way'!S7*'OddsRatio_working_3-way'!R7/3-2*'OddsRatio_working_3-way'!R7^3/27-'OddsRatio_working_3-way'!T7</f>
        <v>0.27803070849175299</v>
      </c>
      <c r="W7" s="11">
        <f>'OddsRatio_working_3-way'!V7^2+4*'OddsRatio_working_3-way'!U7^3/27</f>
        <v>-5.2741299428353261E-3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0.14367950863576673</v>
      </c>
      <c r="Y7" s="11">
        <f>IF('OddsRatio_working_3-way'!W7&gt;=0,IF('OddsRatio_working_3-way'!V7+SQRT('OddsRatio_working_3-way'!W7)&gt;0,0,PI()),ACOS('OddsRatio_working_3-way'!V7/(2*'OddsRatio_working_3-way'!X7)))</f>
        <v>0.25549708020365114</v>
      </c>
      <c r="Z7" s="11">
        <f>'OddsRatio_working_3-way'!X7^(1/3)*COS('OddsRatio_working_3-way'!Y7/3)</f>
        <v>0.52186082000368805</v>
      </c>
      <c r="AA7" s="11">
        <f>'OddsRatio_working_3-way'!X7^(1/3)*COS(('OddsRatio_working_3-way'!Y7+2*PI())/3)</f>
        <v>-0.29951392581761765</v>
      </c>
      <c r="AB7" s="11">
        <f>'OddsRatio_working_3-way'!X7^(1/3)*COS(('OddsRatio_working_3-way'!Y7+4*PI())/3)</f>
        <v>-0.22234689418607043</v>
      </c>
      <c r="AC7" s="11">
        <f>'OddsRatio_working_3-way'!X7^(1/3)*SIN('OddsRatio_working_3-way'!Y7/3)</f>
        <v>4.4552406485038235E-2</v>
      </c>
      <c r="AD7" s="11">
        <f>'OddsRatio_working_3-way'!X7^(1/3)*SIN(('OddsRatio_working_3-way'!Y7+2*PI())/3)</f>
        <v>0.42966852412045303</v>
      </c>
      <c r="AE7" s="11">
        <f>'OddsRatio_working_3-way'!X7^(1/3)*SIN(('OddsRatio_working_3-way'!Y7+4*PI())/3)</f>
        <v>-0.4742209306054912</v>
      </c>
      <c r="AF7" s="11">
        <f>-'OddsRatio_working_3-way'!U7/(3*'OddsRatio_working_3-way'!X7^(1/3))*COS(('OddsRatio_working_3-way'!Y7)/3)</f>
        <v>0.52186082000368794</v>
      </c>
      <c r="AG7" s="11">
        <f>-'OddsRatio_working_3-way'!U7/(3*'OddsRatio_working_3-way'!X7^(1/3))*COS(('OddsRatio_working_3-way'!Y7+2*PI())/3)</f>
        <v>-0.2995139258176176</v>
      </c>
      <c r="AH7" s="11">
        <f>-'OddsRatio_working_3-way'!U7/(3*'OddsRatio_working_3-way'!X7^(1/3))*COS(('OddsRatio_working_3-way'!Y7+4*PI())/3)</f>
        <v>-0.22234689418607037</v>
      </c>
      <c r="AI7" s="11">
        <f>'OddsRatio_working_3-way'!U7/(3*'OddsRatio_working_3-way'!X7^(1/3))*SIN(('OddsRatio_working_3-way'!Y7)/3)</f>
        <v>-4.4552406485038221E-2</v>
      </c>
      <c r="AJ7" s="11">
        <f>'OddsRatio_working_3-way'!U7/(3*'OddsRatio_working_3-way'!X7^(1/3))*SIN(('OddsRatio_working_3-way'!Y7+2*PI())/3)</f>
        <v>-0.42966852412045292</v>
      </c>
      <c r="AK7" s="11">
        <f>'OddsRatio_working_3-way'!U7/(3*'OddsRatio_working_3-way'!X7^(1/3))*SIN(('OddsRatio_working_3-way'!Y7+4*PI())/3)</f>
        <v>0.47422093060549114</v>
      </c>
      <c r="AL7" s="11">
        <f>'OddsRatio_working_3-way'!Z7+'OddsRatio_working_3-way'!AF7</f>
        <v>1.0437216400073761</v>
      </c>
      <c r="AM7" s="11">
        <f>'OddsRatio_working_3-way'!AA7+'OddsRatio_working_3-way'!AG7</f>
        <v>-0.5990278516352352</v>
      </c>
      <c r="AN7" s="11">
        <f>'OddsRatio_working_3-way'!AB7+'OddsRatio_working_3-way'!AH7</f>
        <v>-0.4446937883721408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1.0437216400073761</v>
      </c>
      <c r="AS7" s="11">
        <f>IF(('OddsRatio_working_3-way'!X7=0),IF(Q7&gt;0,-Q7^(1/3),(-Q7)^(1/3)),'OddsRatio_working_3-way'!AM7-'OddsRatio_working_3-way'!R7/3)</f>
        <v>-0.5990278516352352</v>
      </c>
      <c r="AT7" s="11">
        <f>IF(('OddsRatio_working_3-way'!X7=0),IF(Q7&gt;0,-Q7^(1/3),(-Q7)^(1/3)),'OddsRatio_working_3-way'!AN7-'OddsRatio_working_3-way'!R7/3)</f>
        <v>-0.4446937883721408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2.77</v>
      </c>
      <c r="B8" s="4">
        <f>IF('True_Odds_Calculator_3-way'!B9="","",'True_Odds_Calculator_3-way'!B9)</f>
        <v>3.06</v>
      </c>
      <c r="C8" s="4">
        <f>IF('True_Odds_Calculator_3-way'!C9="","",'True_Odds_Calculator_3-way'!C9)</f>
        <v>2.8</v>
      </c>
      <c r="D8" s="9">
        <f t="shared" si="13"/>
        <v>0.34575541042486219</v>
      </c>
      <c r="E8" s="9">
        <f t="shared" si="14"/>
        <v>0.31228117430742036</v>
      </c>
      <c r="F8" s="9">
        <f t="shared" si="15"/>
        <v>0.3419634152677174</v>
      </c>
      <c r="G8" s="9">
        <f t="shared" si="16"/>
        <v>1.0690496821732243</v>
      </c>
      <c r="H8" s="9">
        <f t="shared" si="17"/>
        <v>2.892217937446607</v>
      </c>
      <c r="I8" s="9">
        <f t="shared" si="18"/>
        <v>3.2022423452768418</v>
      </c>
      <c r="J8" s="9">
        <f t="shared" si="19"/>
        <v>2.9242894279118041</v>
      </c>
      <c r="K8" s="11">
        <f t="shared" si="20"/>
        <v>0.36101083032490977</v>
      </c>
      <c r="L8" s="11">
        <f t="shared" si="21"/>
        <v>0.32679738562091504</v>
      </c>
      <c r="M8" s="11">
        <f t="shared" si="22"/>
        <v>0.35714285714285715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-0.27653732973333733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0.23721883458557913</v>
      </c>
      <c r="Q8" s="11">
        <f>2*'OddsRatio_working_3-way'!K8*'OddsRatio_working_3-way'!L8*'OddsRatio_working_3-way'!M8</f>
        <v>8.426956823644019E-2</v>
      </c>
      <c r="R8" s="11">
        <f t="shared" si="23"/>
        <v>0</v>
      </c>
      <c r="S8" s="11">
        <f t="shared" si="24"/>
        <v>-0.85781848987378051</v>
      </c>
      <c r="T8" s="11">
        <f t="shared" si="25"/>
        <v>-0.30473125750400731</v>
      </c>
      <c r="U8" s="11">
        <f>'OddsRatio_working_3-way'!S8-'OddsRatio_working_3-way'!R8^2/3</f>
        <v>-0.85781848987378051</v>
      </c>
      <c r="V8" s="11">
        <f>'OddsRatio_working_3-way'!S8*'OddsRatio_working_3-way'!R8/3-2*'OddsRatio_working_3-way'!R8^3/27-'OddsRatio_working_3-way'!T8</f>
        <v>0.30473125750400731</v>
      </c>
      <c r="W8" s="11">
        <f>'OddsRatio_working_3-way'!V8^2+4*'OddsRatio_working_3-way'!U8^3/27</f>
        <v>-6.5411005338321393E-4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0.15290131568544205</v>
      </c>
      <c r="Y8" s="11">
        <f>IF('OddsRatio_working_3-way'!W8&gt;=0,IF('OddsRatio_working_3-way'!V8+SQRT('OddsRatio_working_3-way'!W8)&gt;0,0,PI()),ACOS('OddsRatio_working_3-way'!V8/(2*'OddsRatio_working_3-way'!X8)))</f>
        <v>8.3732062687136954E-2</v>
      </c>
      <c r="Z8" s="11">
        <f>'OddsRatio_working_3-way'!X8^(1/3)*COS('OddsRatio_working_3-way'!Y8/3)</f>
        <v>0.53452484108661225</v>
      </c>
      <c r="AA8" s="11">
        <f>'OddsRatio_working_3-way'!X8^(1/3)*COS(('OddsRatio_working_3-way'!Y8+2*PI())/3)</f>
        <v>-0.28018597131095996</v>
      </c>
      <c r="AB8" s="11">
        <f>'OddsRatio_working_3-way'!X8^(1/3)*COS(('OddsRatio_working_3-way'!Y8+4*PI())/3)</f>
        <v>-0.25433886977565245</v>
      </c>
      <c r="AC8" s="11">
        <f>'OddsRatio_working_3-way'!X8^(1/3)*SIN('OddsRatio_working_3-way'!Y8/3)</f>
        <v>1.4922831029181583E-2</v>
      </c>
      <c r="AD8" s="11">
        <f>'OddsRatio_working_3-way'!X8^(1/3)*SIN(('OddsRatio_working_3-way'!Y8+2*PI())/3)</f>
        <v>0.45545067582025556</v>
      </c>
      <c r="AE8" s="11">
        <f>'OddsRatio_working_3-way'!X8^(1/3)*SIN(('OddsRatio_working_3-way'!Y8+4*PI())/3)</f>
        <v>-0.47037350684943696</v>
      </c>
      <c r="AF8" s="11">
        <f>-'OddsRatio_working_3-way'!U8/(3*'OddsRatio_working_3-way'!X8^(1/3))*COS(('OddsRatio_working_3-way'!Y8)/3)</f>
        <v>0.53452484108661213</v>
      </c>
      <c r="AG8" s="11">
        <f>-'OddsRatio_working_3-way'!U8/(3*'OddsRatio_working_3-way'!X8^(1/3))*COS(('OddsRatio_working_3-way'!Y8+2*PI())/3)</f>
        <v>-0.2801859713109599</v>
      </c>
      <c r="AH8" s="11">
        <f>-'OddsRatio_working_3-way'!U8/(3*'OddsRatio_working_3-way'!X8^(1/3))*COS(('OddsRatio_working_3-way'!Y8+4*PI())/3)</f>
        <v>-0.2543388697756524</v>
      </c>
      <c r="AI8" s="11">
        <f>'OddsRatio_working_3-way'!U8/(3*'OddsRatio_working_3-way'!X8^(1/3))*SIN(('OddsRatio_working_3-way'!Y8)/3)</f>
        <v>-1.4922831029181582E-2</v>
      </c>
      <c r="AJ8" s="11">
        <f>'OddsRatio_working_3-way'!U8/(3*'OddsRatio_working_3-way'!X8^(1/3))*SIN(('OddsRatio_working_3-way'!Y8+2*PI())/3)</f>
        <v>-0.4554506758202555</v>
      </c>
      <c r="AK8" s="11">
        <f>'OddsRatio_working_3-way'!U8/(3*'OddsRatio_working_3-way'!X8^(1/3))*SIN(('OddsRatio_working_3-way'!Y8+4*PI())/3)</f>
        <v>0.47037350684943685</v>
      </c>
      <c r="AL8" s="11">
        <f>'OddsRatio_working_3-way'!Z8+'OddsRatio_working_3-way'!AF8</f>
        <v>1.0690496821732243</v>
      </c>
      <c r="AM8" s="11">
        <f>'OddsRatio_working_3-way'!AA8+'OddsRatio_working_3-way'!AG8</f>
        <v>-0.56037194262191981</v>
      </c>
      <c r="AN8" s="11">
        <f>'OddsRatio_working_3-way'!AB8+'OddsRatio_working_3-way'!AH8</f>
        <v>-0.50867773955130491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1.0690496821732243</v>
      </c>
      <c r="AS8" s="11">
        <f>IF(('OddsRatio_working_3-way'!X8=0),IF(Q8&gt;0,-Q8^(1/3),(-Q8)^(1/3)),'OddsRatio_working_3-way'!AM8-'OddsRatio_working_3-way'!R8/3)</f>
        <v>-0.56037194262191981</v>
      </c>
      <c r="AT8" s="11">
        <f>IF(('OddsRatio_working_3-way'!X8=0),IF(Q8&gt;0,-Q8^(1/3),(-Q8)^(1/3)),'OddsRatio_working_3-way'!AN8-'OddsRatio_working_3-way'!R8/3)</f>
        <v>-0.50867773955130491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4.7300000000000004</v>
      </c>
      <c r="B9" s="4">
        <f>IF('True_Odds_Calculator_3-way'!B10="","",'True_Odds_Calculator_3-way'!B10)</f>
        <v>3.29</v>
      </c>
      <c r="C9" s="4">
        <f>IF('True_Odds_Calculator_3-way'!C10="","",'True_Odds_Calculator_3-way'!C10)</f>
        <v>1.88</v>
      </c>
      <c r="D9" s="9">
        <f t="shared" si="13"/>
        <v>0.19899892071330902</v>
      </c>
      <c r="E9" s="9">
        <f t="shared" si="14"/>
        <v>0.28808427593124109</v>
      </c>
      <c r="F9" s="9">
        <f t="shared" si="15"/>
        <v>0.51291680335544976</v>
      </c>
      <c r="G9" s="9">
        <f t="shared" si="16"/>
        <v>1.0791294590656042</v>
      </c>
      <c r="H9" s="9">
        <f t="shared" si="17"/>
        <v>5.0251528823147034</v>
      </c>
      <c r="I9" s="9">
        <f t="shared" si="18"/>
        <v>3.4712064612602336</v>
      </c>
      <c r="J9" s="9">
        <f t="shared" si="19"/>
        <v>1.9496339239777316</v>
      </c>
      <c r="K9" s="11">
        <f t="shared" si="20"/>
        <v>0.21141649048625791</v>
      </c>
      <c r="L9" s="11">
        <f t="shared" si="21"/>
        <v>0.303951367781155</v>
      </c>
      <c r="M9" s="11">
        <f t="shared" si="22"/>
        <v>0.53191489361702127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-0.25692839170472936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0.23584908885002576</v>
      </c>
      <c r="Q9" s="11">
        <f>2*'OddsRatio_working_3-way'!K9*'OddsRatio_working_3-way'!L9*'OddsRatio_working_3-way'!M9</f>
        <v>6.8362054739137909E-2</v>
      </c>
      <c r="R9" s="11">
        <f t="shared" si="23"/>
        <v>0</v>
      </c>
      <c r="S9" s="11">
        <f t="shared" si="24"/>
        <v>-0.91795650642250293</v>
      </c>
      <c r="T9" s="11">
        <f t="shared" si="25"/>
        <v>-0.26607434968768207</v>
      </c>
      <c r="U9" s="11">
        <f>'OddsRatio_working_3-way'!S9-'OddsRatio_working_3-way'!R9^2/3</f>
        <v>-0.91795650642250293</v>
      </c>
      <c r="V9" s="11">
        <f>'OddsRatio_working_3-way'!S9*'OddsRatio_working_3-way'!R9/3-2*'OddsRatio_working_3-way'!R9^3/27-'OddsRatio_working_3-way'!T9</f>
        <v>0.26607434968768207</v>
      </c>
      <c r="W9" s="11">
        <f>'OddsRatio_working_3-way'!V9^2+4*'OddsRatio_working_3-way'!U9^3/27</f>
        <v>-4.379861495158488E-2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0.16925880664924631</v>
      </c>
      <c r="Y9" s="11">
        <f>IF('OddsRatio_working_3-way'!W9&gt;=0,IF('OddsRatio_working_3-way'!V9+SQRT('OddsRatio_working_3-way'!W9)&gt;0,0,PI()),ACOS('OddsRatio_working_3-way'!V9/(2*'OddsRatio_working_3-way'!X9)))</f>
        <v>0.66648669091538071</v>
      </c>
      <c r="Z9" s="11">
        <f>'OddsRatio_working_3-way'!X9^(1/3)*COS('OddsRatio_working_3-way'!Y9/3)</f>
        <v>0.53956472953280199</v>
      </c>
      <c r="AA9" s="11">
        <f>'OddsRatio_working_3-way'!X9^(1/3)*COS(('OddsRatio_working_3-way'!Y9+2*PI())/3)</f>
        <v>-0.37533592268261423</v>
      </c>
      <c r="AB9" s="11">
        <f>'OddsRatio_working_3-way'!X9^(1/3)*COS(('OddsRatio_working_3-way'!Y9+4*PI())/3)</f>
        <v>-0.1642288068501879</v>
      </c>
      <c r="AC9" s="11">
        <f>'OddsRatio_working_3-way'!X9^(1/3)*SIN('OddsRatio_working_3-way'!Y9/3)</f>
        <v>0.121882750153697</v>
      </c>
      <c r="AD9" s="11">
        <f>'OddsRatio_working_3-way'!X9^(1/3)*SIN(('OddsRatio_working_3-way'!Y9+2*PI())/3)</f>
        <v>0.40633538768463784</v>
      </c>
      <c r="AE9" s="11">
        <f>'OddsRatio_working_3-way'!X9^(1/3)*SIN(('OddsRatio_working_3-way'!Y9+4*PI())/3)</f>
        <v>-0.52821813783833471</v>
      </c>
      <c r="AF9" s="11">
        <f>-'OddsRatio_working_3-way'!U9/(3*'OddsRatio_working_3-way'!X9^(1/3))*COS(('OddsRatio_working_3-way'!Y9)/3)</f>
        <v>0.5395647295328021</v>
      </c>
      <c r="AG9" s="11">
        <f>-'OddsRatio_working_3-way'!U9/(3*'OddsRatio_working_3-way'!X9^(1/3))*COS(('OddsRatio_working_3-way'!Y9+2*PI())/3)</f>
        <v>-0.37533592268261429</v>
      </c>
      <c r="AH9" s="11">
        <f>-'OddsRatio_working_3-way'!U9/(3*'OddsRatio_working_3-way'!X9^(1/3))*COS(('OddsRatio_working_3-way'!Y9+4*PI())/3)</f>
        <v>-0.16422880685018795</v>
      </c>
      <c r="AI9" s="11">
        <f>'OddsRatio_working_3-way'!U9/(3*'OddsRatio_working_3-way'!X9^(1/3))*SIN(('OddsRatio_working_3-way'!Y9)/3)</f>
        <v>-0.12188275015369703</v>
      </c>
      <c r="AJ9" s="11">
        <f>'OddsRatio_working_3-way'!U9/(3*'OddsRatio_working_3-way'!X9^(1/3))*SIN(('OddsRatio_working_3-way'!Y9+2*PI())/3)</f>
        <v>-0.40633538768463789</v>
      </c>
      <c r="AK9" s="11">
        <f>'OddsRatio_working_3-way'!U9/(3*'OddsRatio_working_3-way'!X9^(1/3))*SIN(('OddsRatio_working_3-way'!Y9+4*PI())/3)</f>
        <v>0.52821813783833482</v>
      </c>
      <c r="AL9" s="11">
        <f>'OddsRatio_working_3-way'!Z9+'OddsRatio_working_3-way'!AF9</f>
        <v>1.0791294590656042</v>
      </c>
      <c r="AM9" s="11">
        <f>'OddsRatio_working_3-way'!AA9+'OddsRatio_working_3-way'!AG9</f>
        <v>-0.75067184536522857</v>
      </c>
      <c r="AN9" s="11">
        <f>'OddsRatio_working_3-way'!AB9+'OddsRatio_working_3-way'!AH9</f>
        <v>-0.32845761370037585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1.0791294590656042</v>
      </c>
      <c r="AS9" s="11">
        <f>IF(('OddsRatio_working_3-way'!X9=0),IF(Q9&gt;0,-Q9^(1/3),(-Q9)^(1/3)),'OddsRatio_working_3-way'!AM9-'OddsRatio_working_3-way'!R9/3)</f>
        <v>-0.75067184536522857</v>
      </c>
      <c r="AT9" s="11">
        <f>IF(('OddsRatio_working_3-way'!X9=0),IF(Q9&gt;0,-Q9^(1/3),(-Q9)^(1/3)),'OddsRatio_working_3-way'!AN9-'OddsRatio_working_3-way'!R9/3)</f>
        <v>-0.32845761370037585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6.3</v>
      </c>
      <c r="B10" s="4">
        <f>IF('True_Odds_Calculator_3-way'!B11="","",'True_Odds_Calculator_3-way'!B11)</f>
        <v>4.0199999999999996</v>
      </c>
      <c r="C10" s="4">
        <f>IF('True_Odds_Calculator_3-way'!C11="","",'True_Odds_Calculator_3-way'!C11)</f>
        <v>1.52</v>
      </c>
      <c r="D10" s="9">
        <f t="shared" si="13"/>
        <v>0.14317729017128192</v>
      </c>
      <c r="E10" s="9">
        <f t="shared" si="14"/>
        <v>0.22675998392918897</v>
      </c>
      <c r="F10" s="9">
        <f t="shared" si="15"/>
        <v>0.63006272589952905</v>
      </c>
      <c r="G10" s="9">
        <f t="shared" si="16"/>
        <v>1.12912223746123</v>
      </c>
      <c r="H10" s="9">
        <f t="shared" si="17"/>
        <v>6.9843478585445187</v>
      </c>
      <c r="I10" s="9">
        <f t="shared" si="18"/>
        <v>4.4099491571329139</v>
      </c>
      <c r="J10" s="9">
        <f t="shared" si="19"/>
        <v>1.5871435634798396</v>
      </c>
      <c r="K10" s="11">
        <f t="shared" si="20"/>
        <v>0.15873015873015872</v>
      </c>
      <c r="L10" s="11">
        <f t="shared" si="21"/>
        <v>0.24875621890547267</v>
      </c>
      <c r="M10" s="11">
        <f t="shared" si="22"/>
        <v>0.65789473684210531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-0.2162100940576982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0.22963711101967194</v>
      </c>
      <c r="Q10" s="11">
        <f>2*'OddsRatio_working_3-way'!K10*'OddsRatio_working_3-way'!L10*'OddsRatio_working_3-way'!M10</f>
        <v>5.1954097515762881E-2</v>
      </c>
      <c r="R10" s="11">
        <f t="shared" si="23"/>
        <v>0</v>
      </c>
      <c r="S10" s="11">
        <f t="shared" si="24"/>
        <v>-1.0621017118580531</v>
      </c>
      <c r="T10" s="11">
        <f t="shared" si="25"/>
        <v>-0.24029450494526089</v>
      </c>
      <c r="U10" s="11">
        <f>'OddsRatio_working_3-way'!S10-'OddsRatio_working_3-way'!R10^2/3</f>
        <v>-1.0621017118580531</v>
      </c>
      <c r="V10" s="11">
        <f>'OddsRatio_working_3-way'!S10*'OddsRatio_working_3-way'!R10/3-2*'OddsRatio_working_3-way'!R10^3/27-'OddsRatio_working_3-way'!T10</f>
        <v>0.24029450494526089</v>
      </c>
      <c r="W10" s="11">
        <f>'OddsRatio_working_3-way'!V10^2+4*'OddsRatio_working_3-way'!U10^3/27</f>
        <v>-0.11975699626906559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0.21065282182773723</v>
      </c>
      <c r="Y10" s="11">
        <f>IF('OddsRatio_working_3-way'!W10&gt;=0,IF('OddsRatio_working_3-way'!V10+SQRT('OddsRatio_working_3-way'!W10)&gt;0,0,PI()),ACOS('OddsRatio_working_3-way'!V10/(2*'OddsRatio_working_3-way'!X10)))</f>
        <v>0.96385625282228293</v>
      </c>
      <c r="Z10" s="11">
        <f>'OddsRatio_working_3-way'!X10^(1/3)*COS('OddsRatio_working_3-way'!Y10/3)</f>
        <v>0.56456111873061499</v>
      </c>
      <c r="AA10" s="11">
        <f>'OddsRatio_working_3-way'!X10^(1/3)*COS(('OddsRatio_working_3-way'!Y10+2*PI())/3)</f>
        <v>-0.44500267027141849</v>
      </c>
      <c r="AB10" s="11">
        <f>'OddsRatio_working_3-way'!X10^(1/3)*COS(('OddsRatio_working_3-way'!Y10+4*PI())/3)</f>
        <v>-0.11955844845919684</v>
      </c>
      <c r="AC10" s="11">
        <f>'OddsRatio_working_3-way'!X10^(1/3)*SIN('OddsRatio_working_3-way'!Y10/3)</f>
        <v>0.18789530906949467</v>
      </c>
      <c r="AD10" s="11">
        <f>'OddsRatio_working_3-way'!X10^(1/3)*SIN(('OddsRatio_working_3-way'!Y10+2*PI())/3)</f>
        <v>0.39497661627492792</v>
      </c>
      <c r="AE10" s="11">
        <f>'OddsRatio_working_3-way'!X10^(1/3)*SIN(('OddsRatio_working_3-way'!Y10+4*PI())/3)</f>
        <v>-0.58287192534442245</v>
      </c>
      <c r="AF10" s="11">
        <f>-'OddsRatio_working_3-way'!U10/(3*'OddsRatio_working_3-way'!X10^(1/3))*COS(('OddsRatio_working_3-way'!Y10)/3)</f>
        <v>0.56456111873061487</v>
      </c>
      <c r="AG10" s="11">
        <f>-'OddsRatio_working_3-way'!U10/(3*'OddsRatio_working_3-way'!X10^(1/3))*COS(('OddsRatio_working_3-way'!Y10+2*PI())/3)</f>
        <v>-0.44500267027141843</v>
      </c>
      <c r="AH10" s="11">
        <f>-'OddsRatio_working_3-way'!U10/(3*'OddsRatio_working_3-way'!X10^(1/3))*COS(('OddsRatio_working_3-way'!Y10+4*PI())/3)</f>
        <v>-0.11955844845919682</v>
      </c>
      <c r="AI10" s="11">
        <f>'OddsRatio_working_3-way'!U10/(3*'OddsRatio_working_3-way'!X10^(1/3))*SIN(('OddsRatio_working_3-way'!Y10)/3)</f>
        <v>-0.18789530906949464</v>
      </c>
      <c r="AJ10" s="11">
        <f>'OddsRatio_working_3-way'!U10/(3*'OddsRatio_working_3-way'!X10^(1/3))*SIN(('OddsRatio_working_3-way'!Y10+2*PI())/3)</f>
        <v>-0.39497661627492781</v>
      </c>
      <c r="AK10" s="11">
        <f>'OddsRatio_working_3-way'!U10/(3*'OddsRatio_working_3-way'!X10^(1/3))*SIN(('OddsRatio_working_3-way'!Y10+4*PI())/3)</f>
        <v>0.58287192534442234</v>
      </c>
      <c r="AL10" s="11">
        <f>'OddsRatio_working_3-way'!Z10+'OddsRatio_working_3-way'!AF10</f>
        <v>1.12912223746123</v>
      </c>
      <c r="AM10" s="11">
        <f>'OddsRatio_working_3-way'!AA10+'OddsRatio_working_3-way'!AG10</f>
        <v>-0.89000534054283698</v>
      </c>
      <c r="AN10" s="11">
        <f>'OddsRatio_working_3-way'!AB10+'OddsRatio_working_3-way'!AH10</f>
        <v>-0.23911689691839366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1.12912223746123</v>
      </c>
      <c r="AS10" s="11">
        <f>IF(('OddsRatio_working_3-way'!X10=0),IF(Q10&gt;0,-Q10^(1/3),(-Q10)^(1/3)),'OddsRatio_working_3-way'!AM10-'OddsRatio_working_3-way'!R10/3)</f>
        <v>-0.89000534054283698</v>
      </c>
      <c r="AT10" s="11">
        <f>IF(('OddsRatio_working_3-way'!X10=0),IF(Q10&gt;0,-Q10^(1/3),(-Q10)^(1/3)),'OddsRatio_working_3-way'!AN10-'OddsRatio_working_3-way'!R10/3)</f>
        <v>-0.23911689691839366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1.63</v>
      </c>
      <c r="B11" s="4">
        <f>IF('True_Odds_Calculator_3-way'!B12="","",'True_Odds_Calculator_3-way'!B12)</f>
        <v>4.04</v>
      </c>
      <c r="C11" s="4">
        <f>IF('True_Odds_Calculator_3-way'!C12="","",'True_Odds_Calculator_3-way'!C12)</f>
        <v>5.97</v>
      </c>
      <c r="D11" s="9">
        <f t="shared" si="13"/>
        <v>0.60133739839539047</v>
      </c>
      <c r="E11" s="9">
        <f t="shared" si="14"/>
        <v>0.23814940244934785</v>
      </c>
      <c r="F11" s="9">
        <f t="shared" si="15"/>
        <v>0.16051319915526174</v>
      </c>
      <c r="G11" s="9">
        <f t="shared" si="16"/>
        <v>1.0523173546387361</v>
      </c>
      <c r="H11" s="9">
        <f t="shared" si="17"/>
        <v>1.6629599334224037</v>
      </c>
      <c r="I11" s="9">
        <f t="shared" si="18"/>
        <v>4.199044758101758</v>
      </c>
      <c r="J11" s="9">
        <f t="shared" si="19"/>
        <v>6.2300172525545188</v>
      </c>
      <c r="K11" s="11">
        <f t="shared" si="20"/>
        <v>0.61349693251533743</v>
      </c>
      <c r="L11" s="11">
        <f t="shared" si="21"/>
        <v>0.24752475247524752</v>
      </c>
      <c r="M11" s="11">
        <f t="shared" si="22"/>
        <v>0.16750418760469013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-0.2421180799215662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0.21977102911141996</v>
      </c>
      <c r="Q11" s="11">
        <f>2*'OddsRatio_working_3-way'!K11*'OddsRatio_working_3-way'!L11*'OddsRatio_working_3-way'!M11</f>
        <v>5.087292340542128E-2</v>
      </c>
      <c r="R11" s="11">
        <f t="shared" si="23"/>
        <v>0</v>
      </c>
      <c r="S11" s="11">
        <f t="shared" si="24"/>
        <v>-0.9077018501989379</v>
      </c>
      <c r="T11" s="11">
        <f t="shared" si="25"/>
        <v>-0.21011616902753188</v>
      </c>
      <c r="U11" s="11">
        <f>'OddsRatio_working_3-way'!S11-'OddsRatio_working_3-way'!R11^2/3</f>
        <v>-0.9077018501989379</v>
      </c>
      <c r="V11" s="11">
        <f>'OddsRatio_working_3-way'!S11*'OddsRatio_working_3-way'!R11/3-2*'OddsRatio_working_3-way'!R11^3/27-'OddsRatio_working_3-way'!T11</f>
        <v>0.21011616902753188</v>
      </c>
      <c r="W11" s="11">
        <f>'OddsRatio_working_3-way'!V11^2+4*'OddsRatio_working_3-way'!U11^3/27</f>
        <v>-6.6647656666691091E-2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0.16643051189122252</v>
      </c>
      <c r="Y11" s="11">
        <f>IF('OddsRatio_working_3-way'!W11&gt;=0,IF('OddsRatio_working_3-way'!V11+SQRT('OddsRatio_working_3-way'!W11)&gt;0,0,PI()),ACOS('OddsRatio_working_3-way'!V11/(2*'OddsRatio_working_3-way'!X11)))</f>
        <v>0.88764158348690159</v>
      </c>
      <c r="Z11" s="11">
        <f>'OddsRatio_working_3-way'!X11^(1/3)*COS('OddsRatio_working_3-way'!Y11/3)</f>
        <v>0.52615867731936805</v>
      </c>
      <c r="AA11" s="11">
        <f>'OddsRatio_working_3-way'!X11^(1/3)*COS(('OddsRatio_working_3-way'!Y11+2*PI())/3)</f>
        <v>-0.4019794727880725</v>
      </c>
      <c r="AB11" s="11">
        <f>'OddsRatio_working_3-way'!X11^(1/3)*COS(('OddsRatio_working_3-way'!Y11+4*PI())/3)</f>
        <v>-0.12417920453129563</v>
      </c>
      <c r="AC11" s="11">
        <f>'OddsRatio_working_3-way'!X11^(1/3)*SIN('OddsRatio_working_3-way'!Y11/3)</f>
        <v>0.16038805965900038</v>
      </c>
      <c r="AD11" s="11">
        <f>'OddsRatio_working_3-way'!X11^(1/3)*SIN(('OddsRatio_working_3-way'!Y11+2*PI())/3)</f>
        <v>0.37547275115069162</v>
      </c>
      <c r="AE11" s="11">
        <f>'OddsRatio_working_3-way'!X11^(1/3)*SIN(('OddsRatio_working_3-way'!Y11+4*PI())/3)</f>
        <v>-0.53586081080969217</v>
      </c>
      <c r="AF11" s="11">
        <f>-'OddsRatio_working_3-way'!U11/(3*'OddsRatio_working_3-way'!X11^(1/3))*COS(('OddsRatio_working_3-way'!Y11)/3)</f>
        <v>0.52615867731936805</v>
      </c>
      <c r="AG11" s="11">
        <f>-'OddsRatio_working_3-way'!U11/(3*'OddsRatio_working_3-way'!X11^(1/3))*COS(('OddsRatio_working_3-way'!Y11+2*PI())/3)</f>
        <v>-0.4019794727880725</v>
      </c>
      <c r="AH11" s="11">
        <f>-'OddsRatio_working_3-way'!U11/(3*'OddsRatio_working_3-way'!X11^(1/3))*COS(('OddsRatio_working_3-way'!Y11+4*PI())/3)</f>
        <v>-0.12417920453129563</v>
      </c>
      <c r="AI11" s="11">
        <f>'OddsRatio_working_3-way'!U11/(3*'OddsRatio_working_3-way'!X11^(1/3))*SIN(('OddsRatio_working_3-way'!Y11)/3)</f>
        <v>-0.16038805965900038</v>
      </c>
      <c r="AJ11" s="11">
        <f>'OddsRatio_working_3-way'!U11/(3*'OddsRatio_working_3-way'!X11^(1/3))*SIN(('OddsRatio_working_3-way'!Y11+2*PI())/3)</f>
        <v>-0.37547275115069162</v>
      </c>
      <c r="AK11" s="11">
        <f>'OddsRatio_working_3-way'!U11/(3*'OddsRatio_working_3-way'!X11^(1/3))*SIN(('OddsRatio_working_3-way'!Y11+4*PI())/3)</f>
        <v>0.53586081080969217</v>
      </c>
      <c r="AL11" s="11">
        <f>'OddsRatio_working_3-way'!Z11+'OddsRatio_working_3-way'!AF11</f>
        <v>1.0523173546387361</v>
      </c>
      <c r="AM11" s="11">
        <f>'OddsRatio_working_3-way'!AA11+'OddsRatio_working_3-way'!AG11</f>
        <v>-0.803958945576145</v>
      </c>
      <c r="AN11" s="11">
        <f>'OddsRatio_working_3-way'!AB11+'OddsRatio_working_3-way'!AH11</f>
        <v>-0.24835840906259127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1.0523173546387361</v>
      </c>
      <c r="AS11" s="11">
        <f>IF(('OddsRatio_working_3-way'!X11=0),IF(Q11&gt;0,-Q11^(1/3),(-Q11)^(1/3)),'OddsRatio_working_3-way'!AM11-'OddsRatio_working_3-way'!R11/3)</f>
        <v>-0.803958945576145</v>
      </c>
      <c r="AT11" s="11">
        <f>IF(('OddsRatio_working_3-way'!X11=0),IF(Q11&gt;0,-Q11^(1/3),(-Q11)^(1/3)),'OddsRatio_working_3-way'!AN11-'OddsRatio_working_3-way'!R11/3)</f>
        <v>-0.24835840906259127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2.79</v>
      </c>
      <c r="B12" s="4">
        <f>IF('True_Odds_Calculator_3-way'!B13="","",'True_Odds_Calculator_3-way'!B13)</f>
        <v>3.47</v>
      </c>
      <c r="C12" s="4">
        <f>IF('True_Odds_Calculator_3-way'!C13="","",'True_Odds_Calculator_3-way'!C13)</f>
        <v>2.52</v>
      </c>
      <c r="D12" s="9">
        <f t="shared" si="13"/>
        <v>0.3436070260452459</v>
      </c>
      <c r="E12" s="9">
        <f t="shared" si="14"/>
        <v>0.27502731708691852</v>
      </c>
      <c r="F12" s="9">
        <f t="shared" si="15"/>
        <v>0.38136565686783558</v>
      </c>
      <c r="G12" s="9">
        <f t="shared" si="16"/>
        <v>1.0672074714831252</v>
      </c>
      <c r="H12" s="9">
        <f t="shared" si="17"/>
        <v>2.9103013739547947</v>
      </c>
      <c r="I12" s="9">
        <f t="shared" si="18"/>
        <v>3.6360024545633189</v>
      </c>
      <c r="J12" s="9">
        <f t="shared" si="19"/>
        <v>2.6221553566543503</v>
      </c>
      <c r="K12" s="11">
        <f t="shared" si="20"/>
        <v>0.35842293906810035</v>
      </c>
      <c r="L12" s="11">
        <f t="shared" si="21"/>
        <v>0.28818443804034583</v>
      </c>
      <c r="M12" s="11">
        <f t="shared" si="22"/>
        <v>0.3968253968253968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-0.27546051387890813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0.23691557886345777</v>
      </c>
      <c r="Q12" s="11">
        <f>2*'OddsRatio_working_3-way'!K12*'OddsRatio_working_3-way'!L12*'OddsRatio_working_3-way'!M12</f>
        <v>8.1977708949293349E-2</v>
      </c>
      <c r="R12" s="11">
        <f t="shared" si="23"/>
        <v>0</v>
      </c>
      <c r="S12" s="11">
        <f t="shared" si="24"/>
        <v>-0.86007092460302803</v>
      </c>
      <c r="T12" s="11">
        <f t="shared" si="25"/>
        <v>-0.29760239605641109</v>
      </c>
      <c r="U12" s="11">
        <f>'OddsRatio_working_3-way'!S12-'OddsRatio_working_3-way'!R12^2/3</f>
        <v>-0.86007092460302803</v>
      </c>
      <c r="V12" s="11">
        <f>'OddsRatio_working_3-way'!S12*'OddsRatio_working_3-way'!R12/3-2*'OddsRatio_working_3-way'!R12^3/27-'OddsRatio_working_3-way'!T12</f>
        <v>0.29760239605641109</v>
      </c>
      <c r="W12" s="11">
        <f>'OddsRatio_working_3-way'!V12^2+4*'OddsRatio_working_3-way'!U12^3/27</f>
        <v>-5.6866480078130444E-3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0.15350393655076897</v>
      </c>
      <c r="Y12" s="11">
        <f>IF('OddsRatio_working_3-way'!W12&gt;=0,IF('OddsRatio_working_3-way'!V12+SQRT('OddsRatio_working_3-way'!W12)&gt;0,0,PI()),ACOS('OddsRatio_working_3-way'!V12/(2*'OddsRatio_working_3-way'!X12)))</f>
        <v>0.24816794685416643</v>
      </c>
      <c r="Z12" s="11">
        <f>'OddsRatio_working_3-way'!X12^(1/3)*COS('OddsRatio_working_3-way'!Y12/3)</f>
        <v>0.53360373574156261</v>
      </c>
      <c r="AA12" s="11">
        <f>'OddsRatio_working_3-way'!X12^(1/3)*COS(('OddsRatio_working_3-way'!Y12+2*PI())/3)</f>
        <v>-0.30511663072719841</v>
      </c>
      <c r="AB12" s="11">
        <f>'OddsRatio_working_3-way'!X12^(1/3)*COS(('OddsRatio_working_3-way'!Y12+4*PI())/3)</f>
        <v>-0.22848710501436426</v>
      </c>
      <c r="AC12" s="11">
        <f>'OddsRatio_working_3-way'!X12^(1/3)*SIN('OddsRatio_working_3-way'!Y12/3)</f>
        <v>4.424207729817823E-2</v>
      </c>
      <c r="AD12" s="11">
        <f>'OddsRatio_working_3-way'!X12^(1/3)*SIN(('OddsRatio_working_3-way'!Y12+2*PI())/3)</f>
        <v>0.43999335205738255</v>
      </c>
      <c r="AE12" s="11">
        <f>'OddsRatio_working_3-way'!X12^(1/3)*SIN(('OddsRatio_working_3-way'!Y12+4*PI())/3)</f>
        <v>-0.48423542935556069</v>
      </c>
      <c r="AF12" s="11">
        <f>-'OddsRatio_working_3-way'!U12/(3*'OddsRatio_working_3-way'!X12^(1/3))*COS(('OddsRatio_working_3-way'!Y12)/3)</f>
        <v>0.53360373574156272</v>
      </c>
      <c r="AG12" s="11">
        <f>-'OddsRatio_working_3-way'!U12/(3*'OddsRatio_working_3-way'!X12^(1/3))*COS(('OddsRatio_working_3-way'!Y12+2*PI())/3)</f>
        <v>-0.30511663072719852</v>
      </c>
      <c r="AH12" s="11">
        <f>-'OddsRatio_working_3-way'!U12/(3*'OddsRatio_working_3-way'!X12^(1/3))*COS(('OddsRatio_working_3-way'!Y12+4*PI())/3)</f>
        <v>-0.22848710501436428</v>
      </c>
      <c r="AI12" s="11">
        <f>'OddsRatio_working_3-way'!U12/(3*'OddsRatio_working_3-way'!X12^(1/3))*SIN(('OddsRatio_working_3-way'!Y12)/3)</f>
        <v>-4.4242077298178237E-2</v>
      </c>
      <c r="AJ12" s="11">
        <f>'OddsRatio_working_3-way'!U12/(3*'OddsRatio_working_3-way'!X12^(1/3))*SIN(('OddsRatio_working_3-way'!Y12+2*PI())/3)</f>
        <v>-0.4399933520573826</v>
      </c>
      <c r="AK12" s="11">
        <f>'OddsRatio_working_3-way'!U12/(3*'OddsRatio_working_3-way'!X12^(1/3))*SIN(('OddsRatio_working_3-way'!Y12+4*PI())/3)</f>
        <v>0.4842354293555608</v>
      </c>
      <c r="AL12" s="11">
        <f>'OddsRatio_working_3-way'!Z12+'OddsRatio_working_3-way'!AF12</f>
        <v>1.0672074714831252</v>
      </c>
      <c r="AM12" s="11">
        <f>'OddsRatio_working_3-way'!AA12+'OddsRatio_working_3-way'!AG12</f>
        <v>-0.61023326145439694</v>
      </c>
      <c r="AN12" s="11">
        <f>'OddsRatio_working_3-way'!AB12+'OddsRatio_working_3-way'!AH12</f>
        <v>-0.45697421002872851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1.0672074714831252</v>
      </c>
      <c r="AS12" s="11">
        <f>IF(('OddsRatio_working_3-way'!X12=0),IF(Q12&gt;0,-Q12^(1/3),(-Q12)^(1/3)),'OddsRatio_working_3-way'!AM12-'OddsRatio_working_3-way'!R12/3)</f>
        <v>-0.61023326145439694</v>
      </c>
      <c r="AT12" s="11">
        <f>IF(('OddsRatio_working_3-way'!X12=0),IF(Q12&gt;0,-Q12^(1/3),(-Q12)^(1/3)),'OddsRatio_working_3-way'!AN12-'OddsRatio_working_3-way'!R12/3)</f>
        <v>-0.45697421002872851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1.7</v>
      </c>
      <c r="B13" s="4">
        <f>IF('True_Odds_Calculator_3-way'!B14="","",'True_Odds_Calculator_3-way'!B14)</f>
        <v>4.29</v>
      </c>
      <c r="C13" s="4">
        <f>IF('True_Odds_Calculator_3-way'!C14="","",'True_Odds_Calculator_3-way'!C14)</f>
        <v>4.42</v>
      </c>
      <c r="D13" s="9">
        <f t="shared" si="13"/>
        <v>0.56856981806768458</v>
      </c>
      <c r="E13" s="9">
        <f t="shared" si="14"/>
        <v>0.21899304455957033</v>
      </c>
      <c r="F13" s="9">
        <f t="shared" si="15"/>
        <v>0.21243713737274489</v>
      </c>
      <c r="G13" s="9">
        <f t="shared" si="16"/>
        <v>1.0839985024644925</v>
      </c>
      <c r="H13" s="9">
        <f t="shared" si="17"/>
        <v>1.758798951725145</v>
      </c>
      <c r="I13" s="9">
        <f t="shared" si="18"/>
        <v>4.5663550731081815</v>
      </c>
      <c r="J13" s="9">
        <f t="shared" si="19"/>
        <v>4.7072748784285645</v>
      </c>
      <c r="K13" s="11">
        <f t="shared" si="20"/>
        <v>0.58823529411764708</v>
      </c>
      <c r="L13" s="11">
        <f t="shared" si="21"/>
        <v>0.23310023310023309</v>
      </c>
      <c r="M13" s="11">
        <f t="shared" si="22"/>
        <v>0.22624434389140272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-0.24433830742055385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0.22987393229607761</v>
      </c>
      <c r="Q13" s="11">
        <f>2*'OddsRatio_working_3-way'!K13*'OddsRatio_working_3-way'!L13*'OddsRatio_working_3-way'!M13</f>
        <v>6.2044246233759134E-2</v>
      </c>
      <c r="R13" s="11">
        <f t="shared" si="23"/>
        <v>0</v>
      </c>
      <c r="S13" s="11">
        <f t="shared" si="24"/>
        <v>-0.94080185265595617</v>
      </c>
      <c r="T13" s="11">
        <f t="shared" si="25"/>
        <v>-0.25392762554816628</v>
      </c>
      <c r="U13" s="11">
        <f>'OddsRatio_working_3-way'!S13-'OddsRatio_working_3-way'!R13^2/3</f>
        <v>-0.94080185265595617</v>
      </c>
      <c r="V13" s="11">
        <f>'OddsRatio_working_3-way'!S13*'OddsRatio_working_3-way'!R13/3-2*'OddsRatio_working_3-way'!R13^3/27-'OddsRatio_working_3-way'!T13</f>
        <v>0.25392762554816628</v>
      </c>
      <c r="W13" s="11">
        <f>'OddsRatio_working_3-way'!V13^2+4*'OddsRatio_working_3-way'!U13^3/27</f>
        <v>-5.8885407606409049E-2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0.17561651874392312</v>
      </c>
      <c r="Y13" s="11">
        <f>IF('OddsRatio_working_3-way'!W13&gt;=0,IF('OddsRatio_working_3-way'!V13+SQRT('OddsRatio_working_3-way'!W13)&gt;0,0,PI()),ACOS('OddsRatio_working_3-way'!V13/(2*'OddsRatio_working_3-way'!X13)))</f>
        <v>0.76271844833619429</v>
      </c>
      <c r="Z13" s="11">
        <f>'OddsRatio_working_3-way'!X13^(1/3)*COS('OddsRatio_working_3-way'!Y13/3)</f>
        <v>0.54199925123224624</v>
      </c>
      <c r="AA13" s="11">
        <f>'OddsRatio_working_3-way'!X13^(1/3)*COS(('OddsRatio_working_3-way'!Y13+2*PI())/3)</f>
        <v>-0.39297532775286992</v>
      </c>
      <c r="AB13" s="11">
        <f>'OddsRatio_working_3-way'!X13^(1/3)*COS(('OddsRatio_working_3-way'!Y13+4*PI())/3)</f>
        <v>-0.1490239234793764</v>
      </c>
      <c r="AC13" s="11">
        <f>'OddsRatio_working_3-way'!X13^(1/3)*SIN('OddsRatio_working_3-way'!Y13/3)</f>
        <v>0.14084540892648875</v>
      </c>
      <c r="AD13" s="11">
        <f>'OddsRatio_working_3-way'!X13^(1/3)*SIN(('OddsRatio_working_3-way'!Y13+2*PI())/3)</f>
        <v>0.39896241593602505</v>
      </c>
      <c r="AE13" s="11">
        <f>'OddsRatio_working_3-way'!X13^(1/3)*SIN(('OddsRatio_working_3-way'!Y13+4*PI())/3)</f>
        <v>-0.53980782486251377</v>
      </c>
      <c r="AF13" s="11">
        <f>-'OddsRatio_working_3-way'!U13/(3*'OddsRatio_working_3-way'!X13^(1/3))*COS(('OddsRatio_working_3-way'!Y13)/3)</f>
        <v>0.54199925123224624</v>
      </c>
      <c r="AG13" s="11">
        <f>-'OddsRatio_working_3-way'!U13/(3*'OddsRatio_working_3-way'!X13^(1/3))*COS(('OddsRatio_working_3-way'!Y13+2*PI())/3)</f>
        <v>-0.39297532775286992</v>
      </c>
      <c r="AH13" s="11">
        <f>-'OddsRatio_working_3-way'!U13/(3*'OddsRatio_working_3-way'!X13^(1/3))*COS(('OddsRatio_working_3-way'!Y13+4*PI())/3)</f>
        <v>-0.1490239234793764</v>
      </c>
      <c r="AI13" s="11">
        <f>'OddsRatio_working_3-way'!U13/(3*'OddsRatio_working_3-way'!X13^(1/3))*SIN(('OddsRatio_working_3-way'!Y13)/3)</f>
        <v>-0.14084540892648875</v>
      </c>
      <c r="AJ13" s="11">
        <f>'OddsRatio_working_3-way'!U13/(3*'OddsRatio_working_3-way'!X13^(1/3))*SIN(('OddsRatio_working_3-way'!Y13+2*PI())/3)</f>
        <v>-0.39896241593602505</v>
      </c>
      <c r="AK13" s="11">
        <f>'OddsRatio_working_3-way'!U13/(3*'OddsRatio_working_3-way'!X13^(1/3))*SIN(('OddsRatio_working_3-way'!Y13+4*PI())/3)</f>
        <v>0.53980782486251377</v>
      </c>
      <c r="AL13" s="11">
        <f>'OddsRatio_working_3-way'!Z13+'OddsRatio_working_3-way'!AF13</f>
        <v>1.0839985024644925</v>
      </c>
      <c r="AM13" s="11">
        <f>'OddsRatio_working_3-way'!AA13+'OddsRatio_working_3-way'!AG13</f>
        <v>-0.78595065550573984</v>
      </c>
      <c r="AN13" s="11">
        <f>'OddsRatio_working_3-way'!AB13+'OddsRatio_working_3-way'!AH13</f>
        <v>-0.2980478469587528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1.0839985024644925</v>
      </c>
      <c r="AS13" s="11">
        <f>IF(('OddsRatio_working_3-way'!X13=0),IF(Q13&gt;0,-Q13^(1/3),(-Q13)^(1/3)),'OddsRatio_working_3-way'!AM13-'OddsRatio_working_3-way'!R13/3)</f>
        <v>-0.78595065550573984</v>
      </c>
      <c r="AT13" s="11">
        <f>IF(('OddsRatio_working_3-way'!X13=0),IF(Q13&gt;0,-Q13^(1/3),(-Q13)^(1/3)),'OddsRatio_working_3-way'!AN13-'OddsRatio_working_3-way'!R13/3)</f>
        <v>-0.2980478469587528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2.29</v>
      </c>
      <c r="B14" s="4">
        <f>IF('True_Odds_Calculator_3-way'!B15="","",'True_Odds_Calculator_3-way'!B15)</f>
        <v>3.47</v>
      </c>
      <c r="C14" s="4">
        <f>IF('True_Odds_Calculator_3-way'!C15="","",'True_Odds_Calculator_3-way'!C15)</f>
        <v>3.14</v>
      </c>
      <c r="D14" s="9">
        <f t="shared" si="13"/>
        <v>0.42063940547611406</v>
      </c>
      <c r="E14" s="9">
        <f t="shared" si="14"/>
        <v>0.2749353076027512</v>
      </c>
      <c r="F14" s="9">
        <f t="shared" si="15"/>
        <v>0.30442528692113485</v>
      </c>
      <c r="G14" s="9">
        <f t="shared" si="16"/>
        <v>1.0677001110550965</v>
      </c>
      <c r="H14" s="9">
        <f t="shared" si="17"/>
        <v>2.3773331432610747</v>
      </c>
      <c r="I14" s="9">
        <f t="shared" si="18"/>
        <v>3.6372192743060889</v>
      </c>
      <c r="J14" s="9">
        <f t="shared" si="19"/>
        <v>3.2848782376579067</v>
      </c>
      <c r="K14" s="11">
        <f t="shared" si="20"/>
        <v>0.4366812227074236</v>
      </c>
      <c r="L14" s="11">
        <f t="shared" si="21"/>
        <v>0.28818443804034583</v>
      </c>
      <c r="M14" s="11">
        <f t="shared" si="22"/>
        <v>0.31847133757961782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-0.27327873061299779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0.2364598481959837</v>
      </c>
      <c r="Q14" s="11">
        <f>2*'OddsRatio_working_3-way'!K14*'OddsRatio_working_3-way'!L14*'OddsRatio_working_3-way'!M14</f>
        <v>8.0155880744401248E-2</v>
      </c>
      <c r="R14" s="11">
        <f t="shared" si="23"/>
        <v>0</v>
      </c>
      <c r="S14" s="11">
        <f t="shared" si="24"/>
        <v>-0.86526985713661353</v>
      </c>
      <c r="T14" s="11">
        <f t="shared" si="25"/>
        <v>-0.29331181597851302</v>
      </c>
      <c r="U14" s="11">
        <f>'OddsRatio_working_3-way'!S14-'OddsRatio_working_3-way'!R14^2/3</f>
        <v>-0.86526985713661353</v>
      </c>
      <c r="V14" s="11">
        <f>'OddsRatio_working_3-way'!S14*'OddsRatio_working_3-way'!R14/3-2*'OddsRatio_working_3-way'!R14^3/27-'OddsRatio_working_3-way'!T14</f>
        <v>0.29331181597851302</v>
      </c>
      <c r="W14" s="11">
        <f>'OddsRatio_working_3-way'!V14^2+4*'OddsRatio_working_3-way'!U14^3/27</f>
        <v>-9.9415942463703527E-3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0.15489788219903414</v>
      </c>
      <c r="Y14" s="11">
        <f>IF('OddsRatio_working_3-way'!W14&gt;=0,IF('OddsRatio_working_3-way'!V14+SQRT('OddsRatio_working_3-way'!W14)&gt;0,0,PI()),ACOS('OddsRatio_working_3-way'!V14/(2*'OddsRatio_working_3-way'!X14)))</f>
        <v>0.32768204848098881</v>
      </c>
      <c r="Z14" s="11">
        <f>'OddsRatio_working_3-way'!X14^(1/3)*COS('OddsRatio_working_3-way'!Y14/3)</f>
        <v>0.53385005552754838</v>
      </c>
      <c r="AA14" s="11">
        <f>'OddsRatio_working_3-way'!X14^(1/3)*COS(('OddsRatio_working_3-way'!Y14+2*PI())/3)</f>
        <v>-0.31762564851025565</v>
      </c>
      <c r="AB14" s="11">
        <f>'OddsRatio_working_3-way'!X14^(1/3)*COS(('OddsRatio_working_3-way'!Y14+4*PI())/3)</f>
        <v>-0.2162244070172929</v>
      </c>
      <c r="AC14" s="11">
        <f>'OddsRatio_working_3-way'!X14^(1/3)*SIN('OddsRatio_working_3-way'!Y14/3)</f>
        <v>5.8544034072124385E-2</v>
      </c>
      <c r="AD14" s="11">
        <f>'OddsRatio_working_3-way'!X14^(1/3)*SIN(('OddsRatio_working_3-way'!Y14+2*PI())/3)</f>
        <v>0.43305569286252787</v>
      </c>
      <c r="AE14" s="11">
        <f>'OddsRatio_working_3-way'!X14^(1/3)*SIN(('OddsRatio_working_3-way'!Y14+4*PI())/3)</f>
        <v>-0.4915997269346522</v>
      </c>
      <c r="AF14" s="11">
        <f>-'OddsRatio_working_3-way'!U14/(3*'OddsRatio_working_3-way'!X14^(1/3))*COS(('OddsRatio_working_3-way'!Y14)/3)</f>
        <v>0.53385005552754827</v>
      </c>
      <c r="AG14" s="11">
        <f>-'OddsRatio_working_3-way'!U14/(3*'OddsRatio_working_3-way'!X14^(1/3))*COS(('OddsRatio_working_3-way'!Y14+2*PI())/3)</f>
        <v>-0.31762564851025554</v>
      </c>
      <c r="AH14" s="11">
        <f>-'OddsRatio_working_3-way'!U14/(3*'OddsRatio_working_3-way'!X14^(1/3))*COS(('OddsRatio_working_3-way'!Y14+4*PI())/3)</f>
        <v>-0.21622440701729284</v>
      </c>
      <c r="AI14" s="11">
        <f>'OddsRatio_working_3-way'!U14/(3*'OddsRatio_working_3-way'!X14^(1/3))*SIN(('OddsRatio_working_3-way'!Y14)/3)</f>
        <v>-5.8544034072124378E-2</v>
      </c>
      <c r="AJ14" s="11">
        <f>'OddsRatio_working_3-way'!U14/(3*'OddsRatio_working_3-way'!X14^(1/3))*SIN(('OddsRatio_working_3-way'!Y14+2*PI())/3)</f>
        <v>-0.43305569286252782</v>
      </c>
      <c r="AK14" s="11">
        <f>'OddsRatio_working_3-way'!U14/(3*'OddsRatio_working_3-way'!X14^(1/3))*SIN(('OddsRatio_working_3-way'!Y14+4*PI())/3)</f>
        <v>0.49159972693465209</v>
      </c>
      <c r="AL14" s="11">
        <f>'OddsRatio_working_3-way'!Z14+'OddsRatio_working_3-way'!AF14</f>
        <v>1.0677001110550965</v>
      </c>
      <c r="AM14" s="11">
        <f>'OddsRatio_working_3-way'!AA14+'OddsRatio_working_3-way'!AG14</f>
        <v>-0.6352512970205112</v>
      </c>
      <c r="AN14" s="11">
        <f>'OddsRatio_working_3-way'!AB14+'OddsRatio_working_3-way'!AH14</f>
        <v>-0.43244881403458574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1.0677001110550965</v>
      </c>
      <c r="AS14" s="11">
        <f>IF(('OddsRatio_working_3-way'!X14=0),IF(Q14&gt;0,-Q14^(1/3),(-Q14)^(1/3)),'OddsRatio_working_3-way'!AM14-'OddsRatio_working_3-way'!R14/3)</f>
        <v>-0.6352512970205112</v>
      </c>
      <c r="AT14" s="11">
        <f>IF(('OddsRatio_working_3-way'!X14=0),IF(Q14&gt;0,-Q14^(1/3),(-Q14)^(1/3)),'OddsRatio_working_3-way'!AN14-'OddsRatio_working_3-way'!R14/3)</f>
        <v>-0.43244881403458574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3.36</v>
      </c>
      <c r="B15" s="4">
        <f>IF('True_Odds_Calculator_3-way'!B16="","",'True_Odds_Calculator_3-way'!B16)</f>
        <v>3.81</v>
      </c>
      <c r="C15" s="4">
        <f>IF('True_Odds_Calculator_3-way'!C16="","",'True_Odds_Calculator_3-way'!C16)</f>
        <v>2.06</v>
      </c>
      <c r="D15" s="9">
        <f t="shared" si="13"/>
        <v>0.28309572834237517</v>
      </c>
      <c r="E15" s="9">
        <f t="shared" si="14"/>
        <v>0.24905099340035036</v>
      </c>
      <c r="F15" s="9">
        <f t="shared" si="15"/>
        <v>0.46785327825727463</v>
      </c>
      <c r="G15" s="9">
        <f t="shared" si="16"/>
        <v>1.0730398450156513</v>
      </c>
      <c r="H15" s="9">
        <f t="shared" si="17"/>
        <v>3.5323740342369376</v>
      </c>
      <c r="I15" s="9">
        <f t="shared" si="18"/>
        <v>4.0152419644939794</v>
      </c>
      <c r="J15" s="9">
        <f t="shared" si="19"/>
        <v>2.1374222357165902</v>
      </c>
      <c r="K15" s="11">
        <f t="shared" si="20"/>
        <v>0.29761904761904762</v>
      </c>
      <c r="L15" s="11">
        <f t="shared" si="21"/>
        <v>0.26246719160104987</v>
      </c>
      <c r="M15" s="11">
        <f t="shared" si="22"/>
        <v>0.4854368932038835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-0.26655860978542745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0.23624170765062133</v>
      </c>
      <c r="Q15" s="11">
        <f>2*'OddsRatio_working_3-way'!K15*'OddsRatio_working_3-way'!L15*'OddsRatio_working_3-way'!M15</f>
        <v>7.5840034558786948E-2</v>
      </c>
      <c r="R15" s="11">
        <f t="shared" si="23"/>
        <v>0</v>
      </c>
      <c r="S15" s="11">
        <f t="shared" si="24"/>
        <v>-0.88626553027414712</v>
      </c>
      <c r="T15" s="11">
        <f t="shared" si="25"/>
        <v>-0.28451541902861871</v>
      </c>
      <c r="U15" s="11">
        <f>'OddsRatio_working_3-way'!S15-'OddsRatio_working_3-way'!R15^2/3</f>
        <v>-0.88626553027414712</v>
      </c>
      <c r="V15" s="11">
        <f>'OddsRatio_working_3-way'!S15*'OddsRatio_working_3-way'!R15/3-2*'OddsRatio_working_3-way'!R15^3/27-'OddsRatio_working_3-way'!T15</f>
        <v>0.28451541902861871</v>
      </c>
      <c r="W15" s="11">
        <f>'OddsRatio_working_3-way'!V15^2+4*'OddsRatio_working_3-way'!U15^3/27</f>
        <v>-2.2181637673308857E-2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0.16056981451874705</v>
      </c>
      <c r="Y15" s="11">
        <f>IF('OddsRatio_working_3-way'!W15&gt;=0,IF('OddsRatio_working_3-way'!V15+SQRT('OddsRatio_working_3-way'!W15)&gt;0,0,PI()),ACOS('OddsRatio_working_3-way'!V15/(2*'OddsRatio_working_3-way'!X15)))</f>
        <v>0.48224607617952686</v>
      </c>
      <c r="Z15" s="11">
        <f>'OddsRatio_working_3-way'!X15^(1/3)*COS('OddsRatio_working_3-way'!Y15/3)</f>
        <v>0.53651992250782565</v>
      </c>
      <c r="AA15" s="11">
        <f>'OddsRatio_working_3-way'!X15^(1/3)*COS(('OddsRatio_working_3-way'!Y15+2*PI())/3)</f>
        <v>-0.3436002700712007</v>
      </c>
      <c r="AB15" s="11">
        <f>'OddsRatio_working_3-way'!X15^(1/3)*COS(('OddsRatio_working_3-way'!Y15+4*PI())/3)</f>
        <v>-0.19291965243662512</v>
      </c>
      <c r="AC15" s="11">
        <f>'OddsRatio_working_3-way'!X15^(1/3)*SIN('OddsRatio_working_3-way'!Y15/3)</f>
        <v>8.6995495152981508E-2</v>
      </c>
      <c r="AD15" s="11">
        <f>'OddsRatio_working_3-way'!X15^(1/3)*SIN(('OddsRatio_working_3-way'!Y15+2*PI())/3)</f>
        <v>0.4211421349517448</v>
      </c>
      <c r="AE15" s="11">
        <f>'OddsRatio_working_3-way'!X15^(1/3)*SIN(('OddsRatio_working_3-way'!Y15+4*PI())/3)</f>
        <v>-0.50813763010472612</v>
      </c>
      <c r="AF15" s="11">
        <f>-'OddsRatio_working_3-way'!U15/(3*'OddsRatio_working_3-way'!X15^(1/3))*COS(('OddsRatio_working_3-way'!Y15)/3)</f>
        <v>0.53651992250782565</v>
      </c>
      <c r="AG15" s="11">
        <f>-'OddsRatio_working_3-way'!U15/(3*'OddsRatio_working_3-way'!X15^(1/3))*COS(('OddsRatio_working_3-way'!Y15+2*PI())/3)</f>
        <v>-0.3436002700712007</v>
      </c>
      <c r="AH15" s="11">
        <f>-'OddsRatio_working_3-way'!U15/(3*'OddsRatio_working_3-way'!X15^(1/3))*COS(('OddsRatio_working_3-way'!Y15+4*PI())/3)</f>
        <v>-0.19291965243662512</v>
      </c>
      <c r="AI15" s="11">
        <f>'OddsRatio_working_3-way'!U15/(3*'OddsRatio_working_3-way'!X15^(1/3))*SIN(('OddsRatio_working_3-way'!Y15)/3)</f>
        <v>-8.6995495152981508E-2</v>
      </c>
      <c r="AJ15" s="11">
        <f>'OddsRatio_working_3-way'!U15/(3*'OddsRatio_working_3-way'!X15^(1/3))*SIN(('OddsRatio_working_3-way'!Y15+2*PI())/3)</f>
        <v>-0.4211421349517448</v>
      </c>
      <c r="AK15" s="11">
        <f>'OddsRatio_working_3-way'!U15/(3*'OddsRatio_working_3-way'!X15^(1/3))*SIN(('OddsRatio_working_3-way'!Y15+4*PI())/3)</f>
        <v>0.50813763010472612</v>
      </c>
      <c r="AL15" s="11">
        <f>'OddsRatio_working_3-way'!Z15+'OddsRatio_working_3-way'!AF15</f>
        <v>1.0730398450156513</v>
      </c>
      <c r="AM15" s="11">
        <f>'OddsRatio_working_3-way'!AA15+'OddsRatio_working_3-way'!AG15</f>
        <v>-0.68720054014240139</v>
      </c>
      <c r="AN15" s="11">
        <f>'OddsRatio_working_3-way'!AB15+'OddsRatio_working_3-way'!AH15</f>
        <v>-0.38583930487325024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1.0730398450156513</v>
      </c>
      <c r="AS15" s="11">
        <f>IF(('OddsRatio_working_3-way'!X15=0),IF(Q15&gt;0,-Q15^(1/3),(-Q15)^(1/3)),'OddsRatio_working_3-way'!AM15-'OddsRatio_working_3-way'!R15/3)</f>
        <v>-0.68720054014240139</v>
      </c>
      <c r="AT15" s="11">
        <f>IF(('OddsRatio_working_3-way'!X15=0),IF(Q15&gt;0,-Q15^(1/3),(-Q15)^(1/3)),'OddsRatio_working_3-way'!AN15-'OddsRatio_working_3-way'!R15/3)</f>
        <v>-0.38583930487325024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3.29</v>
      </c>
      <c r="B16" s="4">
        <f>IF('True_Odds_Calculator_3-way'!B17="","",'True_Odds_Calculator_3-way'!B17)</f>
        <v>3.39</v>
      </c>
      <c r="C16" s="4">
        <f>IF('True_Odds_Calculator_3-way'!C17="","",'True_Odds_Calculator_3-way'!C17)</f>
        <v>2.36</v>
      </c>
      <c r="D16" s="9">
        <f t="shared" si="13"/>
        <v>0.29673677626549194</v>
      </c>
      <c r="E16" s="9">
        <f t="shared" si="14"/>
        <v>0.28789545377974296</v>
      </c>
      <c r="F16" s="9">
        <f t="shared" si="15"/>
        <v>0.41536776995476521</v>
      </c>
      <c r="G16" s="9">
        <f t="shared" si="16"/>
        <v>1.0349301771438797</v>
      </c>
      <c r="H16" s="9">
        <f t="shared" si="17"/>
        <v>3.3699901056594843</v>
      </c>
      <c r="I16" s="9">
        <f t="shared" si="18"/>
        <v>3.4734831233738728</v>
      </c>
      <c r="J16" s="9">
        <f t="shared" si="19"/>
        <v>2.4075050409156757</v>
      </c>
      <c r="K16" s="11">
        <f t="shared" si="20"/>
        <v>0.303951367781155</v>
      </c>
      <c r="L16" s="11">
        <f t="shared" si="21"/>
        <v>0.29498525073746312</v>
      </c>
      <c r="M16" s="11">
        <f t="shared" si="22"/>
        <v>0.42372881355932207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-0.28279041974952923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0.22947180908431783</v>
      </c>
      <c r="Q16" s="11">
        <f>2*'OddsRatio_working_3-way'!K16*'OddsRatio_working_3-way'!L16*'OddsRatio_working_3-way'!M16</f>
        <v>7.5984042743151597E-2</v>
      </c>
      <c r="R16" s="11">
        <f t="shared" si="23"/>
        <v>0</v>
      </c>
      <c r="S16" s="11">
        <f t="shared" si="24"/>
        <v>-0.81145538553803798</v>
      </c>
      <c r="T16" s="11">
        <f t="shared" si="25"/>
        <v>-0.26869383627087351</v>
      </c>
      <c r="U16" s="11">
        <f>'OddsRatio_working_3-way'!S16-'OddsRatio_working_3-way'!R16^2/3</f>
        <v>-0.81145538553803798</v>
      </c>
      <c r="V16" s="11">
        <f>'OddsRatio_working_3-way'!S16*'OddsRatio_working_3-way'!R16/3-2*'OddsRatio_working_3-way'!R16^3/27-'OddsRatio_working_3-way'!T16</f>
        <v>0.26869383627087351</v>
      </c>
      <c r="W16" s="11">
        <f>'OddsRatio_working_3-way'!V16^2+4*'OddsRatio_working_3-way'!U16^3/27</f>
        <v>-6.960775762575408E-3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0.1406744054657193</v>
      </c>
      <c r="Y16" s="11">
        <f>IF('OddsRatio_working_3-way'!W16&gt;=0,IF('OddsRatio_working_3-way'!V16+SQRT('OddsRatio_working_3-way'!W16)&gt;0,0,PI()),ACOS('OddsRatio_working_3-way'!V16/(2*'OddsRatio_working_3-way'!X16)))</f>
        <v>0.30106797174360511</v>
      </c>
      <c r="Z16" s="11">
        <f>'OddsRatio_working_3-way'!X16^(1/3)*COS('OddsRatio_working_3-way'!Y16/3)</f>
        <v>0.51746508857193996</v>
      </c>
      <c r="AA16" s="11">
        <f>'OddsRatio_working_3-way'!X16^(1/3)*COS(('OddsRatio_working_3-way'!Y16+2*PI())/3)</f>
        <v>-0.30385745942644748</v>
      </c>
      <c r="AB16" s="11">
        <f>'OddsRatio_working_3-way'!X16^(1/3)*COS(('OddsRatio_working_3-way'!Y16+4*PI())/3)</f>
        <v>-0.21360762914549272</v>
      </c>
      <c r="AC16" s="11">
        <f>'OddsRatio_working_3-way'!X16^(1/3)*SIN('OddsRatio_working_3-way'!Y16/3)</f>
        <v>5.2105763807027472E-2</v>
      </c>
      <c r="AD16" s="11">
        <f>'OddsRatio_working_3-way'!X16^(1/3)*SIN(('OddsRatio_working_3-way'!Y16+2*PI())/3)</f>
        <v>0.42208503037135087</v>
      </c>
      <c r="AE16" s="11">
        <f>'OddsRatio_working_3-way'!X16^(1/3)*SIN(('OddsRatio_working_3-way'!Y16+4*PI())/3)</f>
        <v>-0.47419079417837823</v>
      </c>
      <c r="AF16" s="11">
        <f>-'OddsRatio_working_3-way'!U16/(3*'OddsRatio_working_3-way'!X16^(1/3))*COS(('OddsRatio_working_3-way'!Y16)/3)</f>
        <v>0.51746508857193985</v>
      </c>
      <c r="AG16" s="11">
        <f>-'OddsRatio_working_3-way'!U16/(3*'OddsRatio_working_3-way'!X16^(1/3))*COS(('OddsRatio_working_3-way'!Y16+2*PI())/3)</f>
        <v>-0.30385745942644743</v>
      </c>
      <c r="AH16" s="11">
        <f>-'OddsRatio_working_3-way'!U16/(3*'OddsRatio_working_3-way'!X16^(1/3))*COS(('OddsRatio_working_3-way'!Y16+4*PI())/3)</f>
        <v>-0.21360762914549267</v>
      </c>
      <c r="AI16" s="11">
        <f>'OddsRatio_working_3-way'!U16/(3*'OddsRatio_working_3-way'!X16^(1/3))*SIN(('OddsRatio_working_3-way'!Y16)/3)</f>
        <v>-5.2105763807027465E-2</v>
      </c>
      <c r="AJ16" s="11">
        <f>'OddsRatio_working_3-way'!U16/(3*'OddsRatio_working_3-way'!X16^(1/3))*SIN(('OddsRatio_working_3-way'!Y16+2*PI())/3)</f>
        <v>-0.42208503037135076</v>
      </c>
      <c r="AK16" s="11">
        <f>'OddsRatio_working_3-way'!U16/(3*'OddsRatio_working_3-way'!X16^(1/3))*SIN(('OddsRatio_working_3-way'!Y16+4*PI())/3)</f>
        <v>0.47419079417837812</v>
      </c>
      <c r="AL16" s="11">
        <f>'OddsRatio_working_3-way'!Z16+'OddsRatio_working_3-way'!AF16</f>
        <v>1.0349301771438797</v>
      </c>
      <c r="AM16" s="11">
        <f>'OddsRatio_working_3-way'!AA16+'OddsRatio_working_3-way'!AG16</f>
        <v>-0.60771491885289497</v>
      </c>
      <c r="AN16" s="11">
        <f>'OddsRatio_working_3-way'!AB16+'OddsRatio_working_3-way'!AH16</f>
        <v>-0.42721525829098539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1.0349301771438797</v>
      </c>
      <c r="AS16" s="11">
        <f>IF(('OddsRatio_working_3-way'!X16=0),IF(Q16&gt;0,-Q16^(1/3),(-Q16)^(1/3)),'OddsRatio_working_3-way'!AM16-'OddsRatio_working_3-way'!R16/3)</f>
        <v>-0.60771491885289497</v>
      </c>
      <c r="AT16" s="11">
        <f>IF(('OddsRatio_working_3-way'!X16=0),IF(Q16&gt;0,-Q16^(1/3),(-Q16)^(1/3)),'OddsRatio_working_3-way'!AN16-'OddsRatio_working_3-way'!R16/3)</f>
        <v>-0.42721525829098539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1.45</v>
      </c>
      <c r="B17" s="4">
        <f>IF('True_Odds_Calculator_3-way'!B18="","",'True_Odds_Calculator_3-way'!B18)</f>
        <v>4.9400000000000004</v>
      </c>
      <c r="C17" s="4">
        <f>IF('True_Odds_Calculator_3-way'!C18="","",'True_Odds_Calculator_3-way'!C18)</f>
        <v>7.5</v>
      </c>
      <c r="D17" s="9">
        <f t="shared" si="13"/>
        <v>0.67840879295011169</v>
      </c>
      <c r="E17" s="9">
        <f t="shared" si="14"/>
        <v>0.19415735279111224</v>
      </c>
      <c r="F17" s="9">
        <f t="shared" si="15"/>
        <v>0.12743385425877604</v>
      </c>
      <c r="G17" s="9">
        <f t="shared" si="16"/>
        <v>1.0534166629383339</v>
      </c>
      <c r="H17" s="9">
        <f t="shared" si="17"/>
        <v>1.4740374983222502</v>
      </c>
      <c r="I17" s="9">
        <f t="shared" si="18"/>
        <v>5.1504616519770359</v>
      </c>
      <c r="J17" s="9">
        <f t="shared" si="19"/>
        <v>7.8472083090991696</v>
      </c>
      <c r="K17" s="11">
        <f t="shared" si="20"/>
        <v>0.68965517241379315</v>
      </c>
      <c r="L17" s="11">
        <f t="shared" si="21"/>
        <v>0.20242914979757085</v>
      </c>
      <c r="M17" s="11">
        <f t="shared" si="22"/>
        <v>0.13333333333333333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-0.21451905626134293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0.20270836241798129</v>
      </c>
      <c r="Q17" s="11">
        <f>2*'OddsRatio_working_3-way'!K17*'OddsRatio_working_3-way'!L17*'OddsRatio_working_3-way'!M17</f>
        <v>3.7228349388059009E-2</v>
      </c>
      <c r="R17" s="11">
        <f t="shared" si="23"/>
        <v>0</v>
      </c>
      <c r="S17" s="11">
        <f t="shared" si="24"/>
        <v>-0.94494338149160517</v>
      </c>
      <c r="T17" s="11">
        <f t="shared" si="25"/>
        <v>-0.17354332075144266</v>
      </c>
      <c r="U17" s="11">
        <f>'OddsRatio_working_3-way'!S17-'OddsRatio_working_3-way'!R17^2/3</f>
        <v>-0.94494338149160517</v>
      </c>
      <c r="V17" s="11">
        <f>'OddsRatio_working_3-way'!S17*'OddsRatio_working_3-way'!R17/3-2*'OddsRatio_working_3-way'!R17^3/27-'OddsRatio_working_3-way'!T17</f>
        <v>0.17354332075144266</v>
      </c>
      <c r="W17" s="11">
        <f>'OddsRatio_working_3-way'!V17^2+4*'OddsRatio_working_3-way'!U17^3/27</f>
        <v>-9.4883745282928394E-2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0.17677742323354423</v>
      </c>
      <c r="Y17" s="11">
        <f>IF('OddsRatio_working_3-way'!W17&gt;=0,IF('OddsRatio_working_3-way'!V17+SQRT('OddsRatio_working_3-way'!W17)&gt;0,0,PI()),ACOS('OddsRatio_working_3-way'!V17/(2*'OddsRatio_working_3-way'!X17)))</f>
        <v>1.057728224454181</v>
      </c>
      <c r="Z17" s="11">
        <f>'OddsRatio_working_3-way'!X17^(1/3)*COS('OddsRatio_working_3-way'!Y17/3)</f>
        <v>0.52670833146916696</v>
      </c>
      <c r="AA17" s="11">
        <f>'OddsRatio_working_3-way'!X17^(1/3)*COS(('OddsRatio_working_3-way'!Y17+2*PI())/3)</f>
        <v>-0.43119216960625095</v>
      </c>
      <c r="AB17" s="11">
        <f>'OddsRatio_working_3-way'!X17^(1/3)*COS(('OddsRatio_working_3-way'!Y17+4*PI())/3)</f>
        <v>-9.5516161862916144E-2</v>
      </c>
      <c r="AC17" s="11">
        <f>'OddsRatio_working_3-way'!X17^(1/3)*SIN('OddsRatio_working_3-way'!Y17/3)</f>
        <v>0.19380263343111356</v>
      </c>
      <c r="AD17" s="11">
        <f>'OddsRatio_working_3-way'!X17^(1/3)*SIN(('OddsRatio_working_3-way'!Y17+2*PI())/3)</f>
        <v>0.35924147872165663</v>
      </c>
      <c r="AE17" s="11">
        <f>'OddsRatio_working_3-way'!X17^(1/3)*SIN(('OddsRatio_working_3-way'!Y17+4*PI())/3)</f>
        <v>-0.55304411215276994</v>
      </c>
      <c r="AF17" s="11">
        <f>-'OddsRatio_working_3-way'!U17/(3*'OddsRatio_working_3-way'!X17^(1/3))*COS(('OddsRatio_working_3-way'!Y17)/3)</f>
        <v>0.52670833146916696</v>
      </c>
      <c r="AG17" s="11">
        <f>-'OddsRatio_working_3-way'!U17/(3*'OddsRatio_working_3-way'!X17^(1/3))*COS(('OddsRatio_working_3-way'!Y17+2*PI())/3)</f>
        <v>-0.43119216960625095</v>
      </c>
      <c r="AH17" s="11">
        <f>-'OddsRatio_working_3-way'!U17/(3*'OddsRatio_working_3-way'!X17^(1/3))*COS(('OddsRatio_working_3-way'!Y17+4*PI())/3)</f>
        <v>-9.5516161862916144E-2</v>
      </c>
      <c r="AI17" s="11">
        <f>'OddsRatio_working_3-way'!U17/(3*'OddsRatio_working_3-way'!X17^(1/3))*SIN(('OddsRatio_working_3-way'!Y17)/3)</f>
        <v>-0.19380263343111356</v>
      </c>
      <c r="AJ17" s="11">
        <f>'OddsRatio_working_3-way'!U17/(3*'OddsRatio_working_3-way'!X17^(1/3))*SIN(('OddsRatio_working_3-way'!Y17+2*PI())/3)</f>
        <v>-0.35924147872165663</v>
      </c>
      <c r="AK17" s="11">
        <f>'OddsRatio_working_3-way'!U17/(3*'OddsRatio_working_3-way'!X17^(1/3))*SIN(('OddsRatio_working_3-way'!Y17+4*PI())/3)</f>
        <v>0.55304411215276994</v>
      </c>
      <c r="AL17" s="11">
        <f>'OddsRatio_working_3-way'!Z17+'OddsRatio_working_3-way'!AF17</f>
        <v>1.0534166629383339</v>
      </c>
      <c r="AM17" s="11">
        <f>'OddsRatio_working_3-way'!AA17+'OddsRatio_working_3-way'!AG17</f>
        <v>-0.8623843392125019</v>
      </c>
      <c r="AN17" s="11">
        <f>'OddsRatio_working_3-way'!AB17+'OddsRatio_working_3-way'!AH17</f>
        <v>-0.19103232372583229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1.0534166629383339</v>
      </c>
      <c r="AS17" s="11">
        <f>IF(('OddsRatio_working_3-way'!X17=0),IF(Q17&gt;0,-Q17^(1/3),(-Q17)^(1/3)),'OddsRatio_working_3-way'!AM17-'OddsRatio_working_3-way'!R17/3)</f>
        <v>-0.8623843392125019</v>
      </c>
      <c r="AT17" s="11">
        <f>IF(('OddsRatio_working_3-way'!X17=0),IF(Q17&gt;0,-Q17^(1/3),(-Q17)^(1/3)),'OddsRatio_working_3-way'!AN17-'OddsRatio_working_3-way'!R17/3)</f>
        <v>-0.19103232372583229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5.76</v>
      </c>
      <c r="B18" s="4">
        <f>IF('True_Odds_Calculator_3-way'!B19="","",'True_Odds_Calculator_3-way'!B19)</f>
        <v>4.8600000000000003</v>
      </c>
      <c r="C18" s="4">
        <f>IF('True_Odds_Calculator_3-way'!C19="","",'True_Odds_Calculator_3-way'!C19)</f>
        <v>1.55</v>
      </c>
      <c r="D18" s="9">
        <f t="shared" si="13"/>
        <v>0.16710565261304092</v>
      </c>
      <c r="E18" s="9">
        <f t="shared" si="14"/>
        <v>0.19834028546133395</v>
      </c>
      <c r="F18" s="9">
        <f t="shared" si="15"/>
        <v>0.63455406192562502</v>
      </c>
      <c r="G18" s="9">
        <f t="shared" si="16"/>
        <v>1.0471088280782388</v>
      </c>
      <c r="H18" s="9">
        <f t="shared" si="17"/>
        <v>5.9842380216524171</v>
      </c>
      <c r="I18" s="9">
        <f t="shared" si="18"/>
        <v>5.0418400763820017</v>
      </c>
      <c r="J18" s="9">
        <f t="shared" si="19"/>
        <v>1.5759098554430313</v>
      </c>
      <c r="K18" s="11">
        <f t="shared" si="20"/>
        <v>0.1736111111111111</v>
      </c>
      <c r="L18" s="11">
        <f t="shared" si="21"/>
        <v>0.20576131687242796</v>
      </c>
      <c r="M18" s="11">
        <f t="shared" si="22"/>
        <v>0.64516129032258063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-0.23289839520922739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0.21133862855288577</v>
      </c>
      <c r="Q18" s="11">
        <f>2*'OddsRatio_working_3-way'!K18*'OddsRatio_working_3-way'!L18*'OddsRatio_working_3-way'!M18</f>
        <v>4.6093484962461462E-2</v>
      </c>
      <c r="R18" s="11">
        <f t="shared" si="23"/>
        <v>0</v>
      </c>
      <c r="S18" s="11">
        <f t="shared" si="24"/>
        <v>-0.90742844476462314</v>
      </c>
      <c r="T18" s="11">
        <f t="shared" si="25"/>
        <v>-0.197912419795992</v>
      </c>
      <c r="U18" s="11">
        <f>'OddsRatio_working_3-way'!S18-'OddsRatio_working_3-way'!R18^2/3</f>
        <v>-0.90742844476462314</v>
      </c>
      <c r="V18" s="11">
        <f>'OddsRatio_working_3-way'!S18*'OddsRatio_working_3-way'!R18/3-2*'OddsRatio_working_3-way'!R18^3/27-'OddsRatio_working_3-way'!T18</f>
        <v>0.197912419795992</v>
      </c>
      <c r="W18" s="11">
        <f>'OddsRatio_working_3-way'!V18^2+4*'OddsRatio_working_3-way'!U18^3/27</f>
        <v>-7.1527047650539799E-2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0.16635532269816675</v>
      </c>
      <c r="Y18" s="11">
        <f>IF('OddsRatio_working_3-way'!W18&gt;=0,IF('OddsRatio_working_3-way'!V18+SQRT('OddsRatio_working_3-way'!W18)&gt;0,0,PI()),ACOS('OddsRatio_working_3-way'!V18/(2*'OddsRatio_working_3-way'!X18)))</f>
        <v>0.93371919406779558</v>
      </c>
      <c r="Z18" s="11">
        <f>'OddsRatio_working_3-way'!X18^(1/3)*COS('OddsRatio_working_3-way'!Y18/3)</f>
        <v>0.5235544140391194</v>
      </c>
      <c r="AA18" s="11">
        <f>'OddsRatio_working_3-way'!X18^(1/3)*COS(('OddsRatio_working_3-way'!Y18+2*PI())/3)</f>
        <v>-0.40763738954471473</v>
      </c>
      <c r="AB18" s="11">
        <f>'OddsRatio_working_3-way'!X18^(1/3)*COS(('OddsRatio_working_3-way'!Y18+4*PI())/3)</f>
        <v>-0.1159170244944048</v>
      </c>
      <c r="AC18" s="11">
        <f>'OddsRatio_working_3-way'!X18^(1/3)*SIN('OddsRatio_working_3-way'!Y18/3)</f>
        <v>0.1684248312898925</v>
      </c>
      <c r="AD18" s="11">
        <f>'OddsRatio_working_3-way'!X18^(1/3)*SIN(('OddsRatio_working_3-way'!Y18+2*PI())/3)</f>
        <v>0.36919900717640736</v>
      </c>
      <c r="AE18" s="11">
        <f>'OddsRatio_working_3-way'!X18^(1/3)*SIN(('OddsRatio_working_3-way'!Y18+4*PI())/3)</f>
        <v>-0.53762383846629969</v>
      </c>
      <c r="AF18" s="11">
        <f>-'OddsRatio_working_3-way'!U18/(3*'OddsRatio_working_3-way'!X18^(1/3))*COS(('OddsRatio_working_3-way'!Y18)/3)</f>
        <v>0.5235544140391194</v>
      </c>
      <c r="AG18" s="11">
        <f>-'OddsRatio_working_3-way'!U18/(3*'OddsRatio_working_3-way'!X18^(1/3))*COS(('OddsRatio_working_3-way'!Y18+2*PI())/3)</f>
        <v>-0.40763738954471473</v>
      </c>
      <c r="AH18" s="11">
        <f>-'OddsRatio_working_3-way'!U18/(3*'OddsRatio_working_3-way'!X18^(1/3))*COS(('OddsRatio_working_3-way'!Y18+4*PI())/3)</f>
        <v>-0.1159170244944048</v>
      </c>
      <c r="AI18" s="11">
        <f>'OddsRatio_working_3-way'!U18/(3*'OddsRatio_working_3-way'!X18^(1/3))*SIN(('OddsRatio_working_3-way'!Y18)/3)</f>
        <v>-0.1684248312898925</v>
      </c>
      <c r="AJ18" s="11">
        <f>'OddsRatio_working_3-way'!U18/(3*'OddsRatio_working_3-way'!X18^(1/3))*SIN(('OddsRatio_working_3-way'!Y18+2*PI())/3)</f>
        <v>-0.36919900717640736</v>
      </c>
      <c r="AK18" s="11">
        <f>'OddsRatio_working_3-way'!U18/(3*'OddsRatio_working_3-way'!X18^(1/3))*SIN(('OddsRatio_working_3-way'!Y18+4*PI())/3)</f>
        <v>0.53762383846629969</v>
      </c>
      <c r="AL18" s="11">
        <f>'OddsRatio_working_3-way'!Z18+'OddsRatio_working_3-way'!AF18</f>
        <v>1.0471088280782388</v>
      </c>
      <c r="AM18" s="11">
        <f>'OddsRatio_working_3-way'!AA18+'OddsRatio_working_3-way'!AG18</f>
        <v>-0.81527477908942947</v>
      </c>
      <c r="AN18" s="11">
        <f>'OddsRatio_working_3-way'!AB18+'OddsRatio_working_3-way'!AH18</f>
        <v>-0.2318340489888096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1.0471088280782388</v>
      </c>
      <c r="AS18" s="11">
        <f>IF(('OddsRatio_working_3-way'!X18=0),IF(Q18&gt;0,-Q18^(1/3),(-Q18)^(1/3)),'OddsRatio_working_3-way'!AM18-'OddsRatio_working_3-way'!R18/3)</f>
        <v>-0.81527477908942947</v>
      </c>
      <c r="AT18" s="11">
        <f>IF(('OddsRatio_working_3-way'!X18=0),IF(Q18&gt;0,-Q18^(1/3),(-Q18)^(1/3)),'OddsRatio_working_3-way'!AN18-'OddsRatio_working_3-way'!R18/3)</f>
        <v>-0.2318340489888096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1.52</v>
      </c>
      <c r="B19" s="4">
        <f>IF('True_Odds_Calculator_3-way'!B20="","",'True_Odds_Calculator_3-way'!B20)</f>
        <v>4.5999999999999996</v>
      </c>
      <c r="C19" s="4">
        <f>IF('True_Odds_Calculator_3-way'!C20="","",'True_Odds_Calculator_3-way'!C20)</f>
        <v>6.65</v>
      </c>
      <c r="D19" s="9">
        <f t="shared" si="13"/>
        <v>0.64670525330034356</v>
      </c>
      <c r="E19" s="9">
        <f t="shared" si="14"/>
        <v>0.20911431621422374</v>
      </c>
      <c r="F19" s="9">
        <f t="shared" si="15"/>
        <v>0.14418043048543264</v>
      </c>
      <c r="G19" s="9">
        <f t="shared" si="16"/>
        <v>1.0505759323202573</v>
      </c>
      <c r="H19" s="9">
        <f t="shared" si="17"/>
        <v>1.5462994848065335</v>
      </c>
      <c r="I19" s="9">
        <f t="shared" si="18"/>
        <v>4.7820733563529254</v>
      </c>
      <c r="J19" s="9">
        <f t="shared" si="19"/>
        <v>6.9357540176094536</v>
      </c>
      <c r="K19" s="11">
        <f t="shared" si="20"/>
        <v>0.65789473684210531</v>
      </c>
      <c r="L19" s="11">
        <f t="shared" si="21"/>
        <v>0.21739130434782611</v>
      </c>
      <c r="M19" s="11">
        <f t="shared" si="22"/>
        <v>0.15037593984962405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-0.22747371862149635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0.2101219868894203</v>
      </c>
      <c r="Q19" s="11">
        <f>2*'OddsRatio_working_3-way'!K19*'OddsRatio_working_3-way'!L19*'OddsRatio_working_3-way'!M19</f>
        <v>4.3013712771631595E-2</v>
      </c>
      <c r="R19" s="11">
        <f t="shared" si="23"/>
        <v>0</v>
      </c>
      <c r="S19" s="11">
        <f t="shared" si="24"/>
        <v>-0.92371983964904369</v>
      </c>
      <c r="T19" s="11">
        <f t="shared" si="25"/>
        <v>-0.1890931094470919</v>
      </c>
      <c r="U19" s="11">
        <f>'OddsRatio_working_3-way'!S19-'OddsRatio_working_3-way'!R19^2/3</f>
        <v>-0.92371983964904369</v>
      </c>
      <c r="V19" s="11">
        <f>'OddsRatio_working_3-way'!S19*'OddsRatio_working_3-way'!R19/3-2*'OddsRatio_working_3-way'!R19^3/27-'OddsRatio_working_3-way'!T19</f>
        <v>0.1890931094470919</v>
      </c>
      <c r="W19" s="11">
        <f>'OddsRatio_working_3-way'!V19^2+4*'OddsRatio_working_3-way'!U19^3/27</f>
        <v>-8.1009967663393578E-2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0.17085532747310184</v>
      </c>
      <c r="Y19" s="11">
        <f>IF('OddsRatio_working_3-way'!W19&gt;=0,IF('OddsRatio_working_3-way'!V19+SQRT('OddsRatio_working_3-way'!W19)&gt;0,0,PI()),ACOS('OddsRatio_working_3-way'!V19/(2*'OddsRatio_working_3-way'!X19)))</f>
        <v>0.98438916548457855</v>
      </c>
      <c r="Z19" s="11">
        <f>'OddsRatio_working_3-way'!X19^(1/3)*COS('OddsRatio_working_3-way'!Y19/3)</f>
        <v>0.52528796616012863</v>
      </c>
      <c r="AA19" s="11">
        <f>'OddsRatio_working_3-way'!X19^(1/3)*COS(('OddsRatio_working_3-way'!Y19+2*PI())/3)</f>
        <v>-0.41751287720595909</v>
      </c>
      <c r="AB19" s="11">
        <f>'OddsRatio_working_3-way'!X19^(1/3)*COS(('OddsRatio_working_3-way'!Y19+4*PI())/3)</f>
        <v>-0.10777508895416947</v>
      </c>
      <c r="AC19" s="11">
        <f>'OddsRatio_working_3-way'!X19^(1/3)*SIN('OddsRatio_working_3-way'!Y19/3)</f>
        <v>0.17882719542537007</v>
      </c>
      <c r="AD19" s="11">
        <f>'OddsRatio_working_3-way'!X19^(1/3)*SIN(('OddsRatio_working_3-way'!Y19+2*PI())/3)</f>
        <v>0.365499125284247</v>
      </c>
      <c r="AE19" s="11">
        <f>'OddsRatio_working_3-way'!X19^(1/3)*SIN(('OddsRatio_working_3-way'!Y19+4*PI())/3)</f>
        <v>-0.54432632070961695</v>
      </c>
      <c r="AF19" s="11">
        <f>-'OddsRatio_working_3-way'!U19/(3*'OddsRatio_working_3-way'!X19^(1/3))*COS(('OddsRatio_working_3-way'!Y19)/3)</f>
        <v>0.52528796616012863</v>
      </c>
      <c r="AG19" s="11">
        <f>-'OddsRatio_working_3-way'!U19/(3*'OddsRatio_working_3-way'!X19^(1/3))*COS(('OddsRatio_working_3-way'!Y19+2*PI())/3)</f>
        <v>-0.41751287720595909</v>
      </c>
      <c r="AH19" s="11">
        <f>-'OddsRatio_working_3-way'!U19/(3*'OddsRatio_working_3-way'!X19^(1/3))*COS(('OddsRatio_working_3-way'!Y19+4*PI())/3)</f>
        <v>-0.10777508895416947</v>
      </c>
      <c r="AI19" s="11">
        <f>'OddsRatio_working_3-way'!U19/(3*'OddsRatio_working_3-way'!X19^(1/3))*SIN(('OddsRatio_working_3-way'!Y19)/3)</f>
        <v>-0.17882719542537007</v>
      </c>
      <c r="AJ19" s="11">
        <f>'OddsRatio_working_3-way'!U19/(3*'OddsRatio_working_3-way'!X19^(1/3))*SIN(('OddsRatio_working_3-way'!Y19+2*PI())/3)</f>
        <v>-0.365499125284247</v>
      </c>
      <c r="AK19" s="11">
        <f>'OddsRatio_working_3-way'!U19/(3*'OddsRatio_working_3-way'!X19^(1/3))*SIN(('OddsRatio_working_3-way'!Y19+4*PI())/3)</f>
        <v>0.54432632070961695</v>
      </c>
      <c r="AL19" s="11">
        <f>'OddsRatio_working_3-way'!Z19+'OddsRatio_working_3-way'!AF19</f>
        <v>1.0505759323202573</v>
      </c>
      <c r="AM19" s="11">
        <f>'OddsRatio_working_3-way'!AA19+'OddsRatio_working_3-way'!AG19</f>
        <v>-0.83502575441191818</v>
      </c>
      <c r="AN19" s="11">
        <f>'OddsRatio_working_3-way'!AB19+'OddsRatio_working_3-way'!AH19</f>
        <v>-0.21555017790833894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1.0505759323202573</v>
      </c>
      <c r="AS19" s="11">
        <f>IF(('OddsRatio_working_3-way'!X19=0),IF(Q19&gt;0,-Q19^(1/3),(-Q19)^(1/3)),'OddsRatio_working_3-way'!AM19-'OddsRatio_working_3-way'!R19/3)</f>
        <v>-0.83502575441191818</v>
      </c>
      <c r="AT19" s="11">
        <f>IF(('OddsRatio_working_3-way'!X19=0),IF(Q19&gt;0,-Q19^(1/3),(-Q19)^(1/3)),'OddsRatio_working_3-way'!AN19-'OddsRatio_working_3-way'!R19/3)</f>
        <v>-0.21555017790833894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1.44</v>
      </c>
      <c r="B20" s="4">
        <f>IF('True_Odds_Calculator_3-way'!B21="","",'True_Odds_Calculator_3-way'!B21)</f>
        <v>5.16</v>
      </c>
      <c r="C20" s="4">
        <f>IF('True_Odds_Calculator_3-way'!C21="","",'True_Odds_Calculator_3-way'!C21)</f>
        <v>7.32</v>
      </c>
      <c r="D20" s="9">
        <f t="shared" si="13"/>
        <v>0.68343650601550698</v>
      </c>
      <c r="E20" s="9">
        <f t="shared" si="14"/>
        <v>0.18589827617257471</v>
      </c>
      <c r="F20" s="9">
        <f t="shared" si="15"/>
        <v>0.13066521781191803</v>
      </c>
      <c r="G20" s="9">
        <f t="shared" si="16"/>
        <v>1.0527129879598041</v>
      </c>
      <c r="H20" s="9">
        <f t="shared" si="17"/>
        <v>1.463193714702314</v>
      </c>
      <c r="I20" s="9">
        <f t="shared" si="18"/>
        <v>5.3792860299127856</v>
      </c>
      <c r="J20" s="9">
        <f t="shared" si="19"/>
        <v>7.6531460839059617</v>
      </c>
      <c r="K20" s="11">
        <f t="shared" si="20"/>
        <v>0.69444444444444442</v>
      </c>
      <c r="L20" s="11">
        <f t="shared" si="21"/>
        <v>0.19379844961240308</v>
      </c>
      <c r="M20" s="11">
        <f t="shared" si="22"/>
        <v>0.13661202185792348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-0.21268644422793603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0.20077025176148319</v>
      </c>
      <c r="Q20" s="11">
        <f>2*'OddsRatio_working_3-way'!K20*'OddsRatio_working_3-way'!L20*'OddsRatio_working_3-way'!M20</f>
        <v>3.6771108381224021E-2</v>
      </c>
      <c r="R20" s="11">
        <f t="shared" si="23"/>
        <v>0</v>
      </c>
      <c r="S20" s="11">
        <f t="shared" si="24"/>
        <v>-0.94397295742232512</v>
      </c>
      <c r="T20" s="11">
        <f t="shared" si="25"/>
        <v>-0.17288882004071887</v>
      </c>
      <c r="U20" s="11">
        <f>'OddsRatio_working_3-way'!S20-'OddsRatio_working_3-way'!R20^2/3</f>
        <v>-0.94397295742232512</v>
      </c>
      <c r="V20" s="11">
        <f>'OddsRatio_working_3-way'!S20*'OddsRatio_working_3-way'!R20/3-2*'OddsRatio_working_3-way'!R20^3/27-'OddsRatio_working_3-way'!T20</f>
        <v>0.17288882004071887</v>
      </c>
      <c r="W20" s="11">
        <f>'OddsRatio_working_3-way'!V20^2+4*'OddsRatio_working_3-way'!U20^3/27</f>
        <v>-9.472576556826541E-2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0.17650517673947802</v>
      </c>
      <c r="Y20" s="11">
        <f>IF('OddsRatio_working_3-way'!W20&gt;=0,IF('OddsRatio_working_3-way'!V20+SQRT('OddsRatio_working_3-way'!W20)&gt;0,0,PI()),ACOS('OddsRatio_working_3-way'!V20/(2*'OddsRatio_working_3-way'!X20)))</f>
        <v>1.0589868429273519</v>
      </c>
      <c r="Z20" s="11">
        <f>'OddsRatio_working_3-way'!X20^(1/3)*COS('OddsRatio_working_3-way'!Y20/3)</f>
        <v>0.52635649397990203</v>
      </c>
      <c r="AA20" s="11">
        <f>'OddsRatio_working_3-way'!X20^(1/3)*COS(('OddsRatio_working_3-way'!Y20+2*PI())/3)</f>
        <v>-0.431121303677241</v>
      </c>
      <c r="AB20" s="11">
        <f>'OddsRatio_working_3-way'!X20^(1/3)*COS(('OddsRatio_working_3-way'!Y20+4*PI())/3)</f>
        <v>-9.5235190302661241E-2</v>
      </c>
      <c r="AC20" s="11">
        <f>'OddsRatio_working_3-way'!X20^(1/3)*SIN('OddsRatio_working_3-way'!Y20/3)</f>
        <v>0.19392393797387097</v>
      </c>
      <c r="AD20" s="11">
        <f>'OddsRatio_working_3-way'!X20^(1/3)*SIN(('OddsRatio_working_3-way'!Y20+2*PI())/3)</f>
        <v>0.35887612624657073</v>
      </c>
      <c r="AE20" s="11">
        <f>'OddsRatio_working_3-way'!X20^(1/3)*SIN(('OddsRatio_working_3-way'!Y20+4*PI())/3)</f>
        <v>-0.55280006422044148</v>
      </c>
      <c r="AF20" s="11">
        <f>-'OddsRatio_working_3-way'!U20/(3*'OddsRatio_working_3-way'!X20^(1/3))*COS(('OddsRatio_working_3-way'!Y20)/3)</f>
        <v>0.52635649397990203</v>
      </c>
      <c r="AG20" s="11">
        <f>-'OddsRatio_working_3-way'!U20/(3*'OddsRatio_working_3-way'!X20^(1/3))*COS(('OddsRatio_working_3-way'!Y20+2*PI())/3)</f>
        <v>-0.431121303677241</v>
      </c>
      <c r="AH20" s="11">
        <f>-'OddsRatio_working_3-way'!U20/(3*'OddsRatio_working_3-way'!X20^(1/3))*COS(('OddsRatio_working_3-way'!Y20+4*PI())/3)</f>
        <v>-9.5235190302661241E-2</v>
      </c>
      <c r="AI20" s="11">
        <f>'OddsRatio_working_3-way'!U20/(3*'OddsRatio_working_3-way'!X20^(1/3))*SIN(('OddsRatio_working_3-way'!Y20)/3)</f>
        <v>-0.19392393797387097</v>
      </c>
      <c r="AJ20" s="11">
        <f>'OddsRatio_working_3-way'!U20/(3*'OddsRatio_working_3-way'!X20^(1/3))*SIN(('OddsRatio_working_3-way'!Y20+2*PI())/3)</f>
        <v>-0.35887612624657073</v>
      </c>
      <c r="AK20" s="11">
        <f>'OddsRatio_working_3-way'!U20/(3*'OddsRatio_working_3-way'!X20^(1/3))*SIN(('OddsRatio_working_3-way'!Y20+4*PI())/3)</f>
        <v>0.55280006422044148</v>
      </c>
      <c r="AL20" s="11">
        <f>'OddsRatio_working_3-way'!Z20+'OddsRatio_working_3-way'!AF20</f>
        <v>1.0527129879598041</v>
      </c>
      <c r="AM20" s="11">
        <f>'OddsRatio_working_3-way'!AA20+'OddsRatio_working_3-way'!AG20</f>
        <v>-0.86224260735448199</v>
      </c>
      <c r="AN20" s="11">
        <f>'OddsRatio_working_3-way'!AB20+'OddsRatio_working_3-way'!AH20</f>
        <v>-0.19047038060532248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1.0527129879598041</v>
      </c>
      <c r="AS20" s="11">
        <f>IF(('OddsRatio_working_3-way'!X20=0),IF(Q20&gt;0,-Q20^(1/3),(-Q20)^(1/3)),'OddsRatio_working_3-way'!AM20-'OddsRatio_working_3-way'!R20/3)</f>
        <v>-0.86224260735448199</v>
      </c>
      <c r="AT20" s="11">
        <f>IF(('OddsRatio_working_3-way'!X20=0),IF(Q20&gt;0,-Q20^(1/3),(-Q20)^(1/3)),'OddsRatio_working_3-way'!AN20-'OddsRatio_working_3-way'!R20/3)</f>
        <v>-0.19047038060532248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2.4900000000000002</v>
      </c>
      <c r="B21" s="4">
        <f>IF('True_Odds_Calculator_3-way'!B22="","",'True_Odds_Calculator_3-way'!B22)</f>
        <v>3.81</v>
      </c>
      <c r="C21" s="4">
        <f>IF('True_Odds_Calculator_3-way'!C22="","",'True_Odds_Calculator_3-way'!C22)</f>
        <v>2.79</v>
      </c>
      <c r="D21" s="9">
        <f t="shared" si="13"/>
        <v>0.39344721282163975</v>
      </c>
      <c r="E21" s="9">
        <f t="shared" si="14"/>
        <v>0.25592579802113741</v>
      </c>
      <c r="F21" s="9">
        <f t="shared" si="15"/>
        <v>0.3506269891572229</v>
      </c>
      <c r="G21" s="9">
        <f t="shared" si="16"/>
        <v>1.0346557155223683</v>
      </c>
      <c r="H21" s="9">
        <f t="shared" si="17"/>
        <v>2.5416370161283286</v>
      </c>
      <c r="I21" s="9">
        <f t="shared" si="18"/>
        <v>3.9073825606178554</v>
      </c>
      <c r="J21" s="9">
        <f t="shared" si="19"/>
        <v>2.8520337307850396</v>
      </c>
      <c r="K21" s="11">
        <f t="shared" si="20"/>
        <v>0.40160642570281119</v>
      </c>
      <c r="L21" s="11">
        <f t="shared" si="21"/>
        <v>0.26246719160104987</v>
      </c>
      <c r="M21" s="11">
        <f t="shared" si="22"/>
        <v>0.35842293906810035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-0.28315034378097914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0.23008524374924694</v>
      </c>
      <c r="Q21" s="11">
        <f>2*'OddsRatio_working_3-way'!K21*'OddsRatio_working_3-way'!L21*'OddsRatio_working_3-way'!M21</f>
        <v>7.5561656403693583E-2</v>
      </c>
      <c r="R21" s="11">
        <f t="shared" si="23"/>
        <v>0</v>
      </c>
      <c r="S21" s="11">
        <f t="shared" si="24"/>
        <v>-0.81259037399305145</v>
      </c>
      <c r="T21" s="11">
        <f t="shared" si="25"/>
        <v>-0.26686054975141266</v>
      </c>
      <c r="U21" s="11">
        <f>'OddsRatio_working_3-way'!S21-'OddsRatio_working_3-way'!R21^2/3</f>
        <v>-0.81259037399305145</v>
      </c>
      <c r="V21" s="11">
        <f>'OddsRatio_working_3-way'!S21*'OddsRatio_working_3-way'!R21/3-2*'OddsRatio_working_3-way'!R21^3/27-'OddsRatio_working_3-way'!T21</f>
        <v>0.26686054975141266</v>
      </c>
      <c r="W21" s="11">
        <f>'OddsRatio_working_3-way'!V21^2+4*'OddsRatio_working_3-way'!U21^3/27</f>
        <v>-8.275218231258194E-3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0.14096965209299869</v>
      </c>
      <c r="Y21" s="11">
        <f>IF('OddsRatio_working_3-way'!W21&gt;=0,IF('OddsRatio_working_3-way'!V21+SQRT('OddsRatio_working_3-way'!W21)&gt;0,0,PI()),ACOS('OddsRatio_working_3-way'!V21/(2*'OddsRatio_working_3-way'!X21)))</f>
        <v>0.32852980174881075</v>
      </c>
      <c r="Z21" s="11">
        <f>'OddsRatio_working_3-way'!X21^(1/3)*COS('OddsRatio_working_3-way'!Y21/3)</f>
        <v>0.51732785776118417</v>
      </c>
      <c r="AA21" s="11">
        <f>'OddsRatio_working_3-way'!X21^(1/3)*COS(('OddsRatio_working_3-way'!Y21+2*PI())/3)</f>
        <v>-0.30792353897274427</v>
      </c>
      <c r="AB21" s="11">
        <f>'OddsRatio_working_3-way'!X21^(1/3)*COS(('OddsRatio_working_3-way'!Y21+4*PI())/3)</f>
        <v>-0.20940431878844001</v>
      </c>
      <c r="AC21" s="11">
        <f>'OddsRatio_working_3-way'!X21^(1/3)*SIN('OddsRatio_working_3-way'!Y21/3)</f>
        <v>5.6880098293760069E-2</v>
      </c>
      <c r="AD21" s="11">
        <f>'OddsRatio_working_3-way'!X21^(1/3)*SIN(('OddsRatio_working_3-way'!Y21+2*PI())/3)</f>
        <v>0.41957901775968809</v>
      </c>
      <c r="AE21" s="11">
        <f>'OddsRatio_working_3-way'!X21^(1/3)*SIN(('OddsRatio_working_3-way'!Y21+4*PI())/3)</f>
        <v>-0.47645911605344826</v>
      </c>
      <c r="AF21" s="11">
        <f>-'OddsRatio_working_3-way'!U21/(3*'OddsRatio_working_3-way'!X21^(1/3))*COS(('OddsRatio_working_3-way'!Y21)/3)</f>
        <v>0.51732785776118417</v>
      </c>
      <c r="AG21" s="11">
        <f>-'OddsRatio_working_3-way'!U21/(3*'OddsRatio_working_3-way'!X21^(1/3))*COS(('OddsRatio_working_3-way'!Y21+2*PI())/3)</f>
        <v>-0.30792353897274422</v>
      </c>
      <c r="AH21" s="11">
        <f>-'OddsRatio_working_3-way'!U21/(3*'OddsRatio_working_3-way'!X21^(1/3))*COS(('OddsRatio_working_3-way'!Y21+4*PI())/3)</f>
        <v>-0.20940431878843999</v>
      </c>
      <c r="AI21" s="11">
        <f>'OddsRatio_working_3-way'!U21/(3*'OddsRatio_working_3-way'!X21^(1/3))*SIN(('OddsRatio_working_3-way'!Y21)/3)</f>
        <v>-5.6880098293760062E-2</v>
      </c>
      <c r="AJ21" s="11">
        <f>'OddsRatio_working_3-way'!U21/(3*'OddsRatio_working_3-way'!X21^(1/3))*SIN(('OddsRatio_working_3-way'!Y21+2*PI())/3)</f>
        <v>-0.41957901775968803</v>
      </c>
      <c r="AK21" s="11">
        <f>'OddsRatio_working_3-way'!U21/(3*'OddsRatio_working_3-way'!X21^(1/3))*SIN(('OddsRatio_working_3-way'!Y21+4*PI())/3)</f>
        <v>0.47645911605344815</v>
      </c>
      <c r="AL21" s="11">
        <f>'OddsRatio_working_3-way'!Z21+'OddsRatio_working_3-way'!AF21</f>
        <v>1.0346557155223683</v>
      </c>
      <c r="AM21" s="11">
        <f>'OddsRatio_working_3-way'!AA21+'OddsRatio_working_3-way'!AG21</f>
        <v>-0.61584707794548854</v>
      </c>
      <c r="AN21" s="11">
        <f>'OddsRatio_working_3-way'!AB21+'OddsRatio_working_3-way'!AH21</f>
        <v>-0.41880863757688003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1.0346557155223683</v>
      </c>
      <c r="AS21" s="11">
        <f>IF(('OddsRatio_working_3-way'!X21=0),IF(Q21&gt;0,-Q21^(1/3),(-Q21)^(1/3)),'OddsRatio_working_3-way'!AM21-'OddsRatio_working_3-way'!R21/3)</f>
        <v>-0.61584707794548854</v>
      </c>
      <c r="AT21" s="11">
        <f>IF(('OddsRatio_working_3-way'!X21=0),IF(Q21&gt;0,-Q21^(1/3),(-Q21)^(1/3)),'OddsRatio_working_3-way'!AN21-'OddsRatio_working_3-way'!R21/3)</f>
        <v>-0.41880863757688003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1.95</v>
      </c>
      <c r="B22" s="4">
        <f>IF('True_Odds_Calculator_3-way'!B23="","",'True_Odds_Calculator_3-way'!B23)</f>
        <v>3.96</v>
      </c>
      <c r="C22" s="4">
        <f>IF('True_Odds_Calculator_3-way'!C23="","",'True_Odds_Calculator_3-way'!C23)</f>
        <v>3.77</v>
      </c>
      <c r="D22" s="9">
        <f t="shared" si="13"/>
        <v>0.50066345981501192</v>
      </c>
      <c r="E22" s="9">
        <f t="shared" si="14"/>
        <v>0.24345521614174837</v>
      </c>
      <c r="F22" s="9">
        <f t="shared" si="15"/>
        <v>0.25588132404323982</v>
      </c>
      <c r="G22" s="9">
        <f t="shared" si="16"/>
        <v>1.0498417657946286</v>
      </c>
      <c r="H22" s="9">
        <f t="shared" si="17"/>
        <v>1.9973496775048969</v>
      </c>
      <c r="I22" s="9">
        <f t="shared" si="18"/>
        <v>4.1075316267521007</v>
      </c>
      <c r="J22" s="9">
        <f t="shared" si="19"/>
        <v>3.9080616912511212</v>
      </c>
      <c r="K22" s="11">
        <f t="shared" si="20"/>
        <v>0.51282051282051289</v>
      </c>
      <c r="L22" s="11">
        <f t="shared" si="21"/>
        <v>0.25252525252525254</v>
      </c>
      <c r="M22" s="11">
        <f t="shared" si="22"/>
        <v>0.26525198938992045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-0.26756169461739765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0.22945911540075997</v>
      </c>
      <c r="Q22" s="11">
        <f>2*'OddsRatio_working_3-way'!K22*'OddsRatio_working_3-way'!L22*'OddsRatio_working_3-way'!M22</f>
        <v>6.8700333952323361E-2</v>
      </c>
      <c r="R22" s="11">
        <f t="shared" si="23"/>
        <v>0</v>
      </c>
      <c r="S22" s="11">
        <f t="shared" si="24"/>
        <v>-0.85759329536642825</v>
      </c>
      <c r="T22" s="11">
        <f t="shared" si="25"/>
        <v>-0.25676445969054745</v>
      </c>
      <c r="U22" s="11">
        <f>'OddsRatio_working_3-way'!S22-'OddsRatio_working_3-way'!R22^2/3</f>
        <v>-0.85759329536642825</v>
      </c>
      <c r="V22" s="11">
        <f>'OddsRatio_working_3-way'!S22*'OddsRatio_working_3-way'!R22/3-2*'OddsRatio_working_3-way'!R22^3/27-'OddsRatio_working_3-way'!T22</f>
        <v>0.25676445969054745</v>
      </c>
      <c r="W22" s="11">
        <f>'OddsRatio_working_3-way'!V22^2+4*'OddsRatio_working_3-way'!U22^3/27</f>
        <v>-2.7513632056859694E-2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0.1528411101577701</v>
      </c>
      <c r="Y22" s="11">
        <f>IF('OddsRatio_working_3-way'!W22&gt;=0,IF('OddsRatio_working_3-way'!V22+SQRT('OddsRatio_working_3-way'!W22)&gt;0,0,PI()),ACOS('OddsRatio_working_3-way'!V22/(2*'OddsRatio_working_3-way'!X22)))</f>
        <v>0.57356498601017569</v>
      </c>
      <c r="Z22" s="11">
        <f>'OddsRatio_working_3-way'!X22^(1/3)*COS('OddsRatio_working_3-way'!Y22/3)</f>
        <v>0.52492088289731431</v>
      </c>
      <c r="AA22" s="11">
        <f>'OddsRatio_working_3-way'!X22^(1/3)*COS(('OddsRatio_working_3-way'!Y22+2*PI())/3)</f>
        <v>-0.35044836030877735</v>
      </c>
      <c r="AB22" s="11">
        <f>'OddsRatio_working_3-way'!X22^(1/3)*COS(('OddsRatio_working_3-way'!Y22+4*PI())/3)</f>
        <v>-0.17447252258853707</v>
      </c>
      <c r="AC22" s="11">
        <f>'OddsRatio_working_3-way'!X22^(1/3)*SIN('OddsRatio_working_3-way'!Y22/3)</f>
        <v>0.10159969727865076</v>
      </c>
      <c r="AD22" s="11">
        <f>'OddsRatio_working_3-way'!X22^(1/3)*SIN(('OddsRatio_working_3-way'!Y22+2*PI())/3)</f>
        <v>0.40379497092670524</v>
      </c>
      <c r="AE22" s="11">
        <f>'OddsRatio_working_3-way'!X22^(1/3)*SIN(('OddsRatio_working_3-way'!Y22+4*PI())/3)</f>
        <v>-0.50539466820535595</v>
      </c>
      <c r="AF22" s="11">
        <f>-'OddsRatio_working_3-way'!U22/(3*'OddsRatio_working_3-way'!X22^(1/3))*COS(('OddsRatio_working_3-way'!Y22)/3)</f>
        <v>0.52492088289731431</v>
      </c>
      <c r="AG22" s="11">
        <f>-'OddsRatio_working_3-way'!U22/(3*'OddsRatio_working_3-way'!X22^(1/3))*COS(('OddsRatio_working_3-way'!Y22+2*PI())/3)</f>
        <v>-0.35044836030877741</v>
      </c>
      <c r="AH22" s="11">
        <f>-'OddsRatio_working_3-way'!U22/(3*'OddsRatio_working_3-way'!X22^(1/3))*COS(('OddsRatio_working_3-way'!Y22+4*PI())/3)</f>
        <v>-0.1744725225885371</v>
      </c>
      <c r="AI22" s="11">
        <f>'OddsRatio_working_3-way'!U22/(3*'OddsRatio_working_3-way'!X22^(1/3))*SIN(('OddsRatio_working_3-way'!Y22)/3)</f>
        <v>-0.10159969727865079</v>
      </c>
      <c r="AJ22" s="11">
        <f>'OddsRatio_working_3-way'!U22/(3*'OddsRatio_working_3-way'!X22^(1/3))*SIN(('OddsRatio_working_3-way'!Y22+2*PI())/3)</f>
        <v>-0.40379497092670535</v>
      </c>
      <c r="AK22" s="11">
        <f>'OddsRatio_working_3-way'!U22/(3*'OddsRatio_working_3-way'!X22^(1/3))*SIN(('OddsRatio_working_3-way'!Y22+4*PI())/3)</f>
        <v>0.50539466820535606</v>
      </c>
      <c r="AL22" s="11">
        <f>'OddsRatio_working_3-way'!Z22+'OddsRatio_working_3-way'!AF22</f>
        <v>1.0498417657946286</v>
      </c>
      <c r="AM22" s="11">
        <f>'OddsRatio_working_3-way'!AA22+'OddsRatio_working_3-way'!AG22</f>
        <v>-0.7008967206175547</v>
      </c>
      <c r="AN22" s="11">
        <f>'OddsRatio_working_3-way'!AB22+'OddsRatio_working_3-way'!AH22</f>
        <v>-0.34894504517707414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1.0498417657946286</v>
      </c>
      <c r="AS22" s="11">
        <f>IF(('OddsRatio_working_3-way'!X22=0),IF(Q22&gt;0,-Q22^(1/3),(-Q22)^(1/3)),'OddsRatio_working_3-way'!AM22-'OddsRatio_working_3-way'!R22/3)</f>
        <v>-0.7008967206175547</v>
      </c>
      <c r="AT22" s="11">
        <f>IF(('OddsRatio_working_3-way'!X22=0),IF(Q22&gt;0,-Q22^(1/3),(-Q22)^(1/3)),'OddsRatio_working_3-way'!AN22-'OddsRatio_working_3-way'!R22/3)</f>
        <v>-0.34894504517707414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1.68</v>
      </c>
      <c r="B23" s="4">
        <f>IF('True_Odds_Calculator_3-way'!B24="","",'True_Odds_Calculator_3-way'!B24)</f>
        <v>4.24</v>
      </c>
      <c r="C23" s="4">
        <f>IF('True_Odds_Calculator_3-way'!C24="","",'True_Odds_Calculator_3-way'!C24)</f>
        <v>4.95</v>
      </c>
      <c r="D23" s="9">
        <f t="shared" si="13"/>
        <v>0.58136924255124256</v>
      </c>
      <c r="E23" s="9">
        <f t="shared" si="14"/>
        <v>0.22568491879184285</v>
      </c>
      <c r="F23" s="9">
        <f t="shared" si="15"/>
        <v>0.1929458386569147</v>
      </c>
      <c r="G23" s="9">
        <f t="shared" si="16"/>
        <v>1.0589371122125462</v>
      </c>
      <c r="H23" s="9">
        <f t="shared" si="17"/>
        <v>1.7200772363045314</v>
      </c>
      <c r="I23" s="9">
        <f t="shared" si="18"/>
        <v>4.4309562435686507</v>
      </c>
      <c r="J23" s="9">
        <f t="shared" si="19"/>
        <v>5.1828015932395566</v>
      </c>
      <c r="K23" s="11">
        <f t="shared" si="20"/>
        <v>0.59523809523809523</v>
      </c>
      <c r="L23" s="11">
        <f t="shared" si="21"/>
        <v>0.23584905660377356</v>
      </c>
      <c r="M23" s="11">
        <f t="shared" si="22"/>
        <v>0.20202020202020202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-0.24681450624846857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0.22320010527557699</v>
      </c>
      <c r="Q23" s="11">
        <f>2*'OddsRatio_working_3-way'!K23*'OddsRatio_working_3-way'!L23*'OddsRatio_working_3-way'!M23</f>
        <v>5.6721754834962369E-2</v>
      </c>
      <c r="R23" s="11">
        <f t="shared" si="23"/>
        <v>0</v>
      </c>
      <c r="S23" s="11">
        <f t="shared" si="24"/>
        <v>-0.90432328580752497</v>
      </c>
      <c r="T23" s="11">
        <f t="shared" si="25"/>
        <v>-0.2298153204085196</v>
      </c>
      <c r="U23" s="11">
        <f>'OddsRatio_working_3-way'!S23-'OddsRatio_working_3-way'!R23^2/3</f>
        <v>-0.90432328580752497</v>
      </c>
      <c r="V23" s="11">
        <f>'OddsRatio_working_3-way'!S23*'OddsRatio_working_3-way'!R23/3-2*'OddsRatio_working_3-way'!R23^3/27-'OddsRatio_working_3-way'!T23</f>
        <v>0.2298153204085196</v>
      </c>
      <c r="W23" s="11">
        <f>'OddsRatio_working_3-way'!V23^2+4*'OddsRatio_working_3-way'!U23^3/27</f>
        <v>-5.6748789687518418E-2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0.16550216855224961</v>
      </c>
      <c r="Y23" s="11">
        <f>IF('OddsRatio_working_3-way'!W23&gt;=0,IF('OddsRatio_working_3-way'!V23+SQRT('OddsRatio_working_3-way'!W23)&gt;0,0,PI()),ACOS('OddsRatio_working_3-way'!V23/(2*'OddsRatio_working_3-way'!X23)))</f>
        <v>0.80335368908857019</v>
      </c>
      <c r="Z23" s="11">
        <f>'OddsRatio_working_3-way'!X23^(1/3)*COS('OddsRatio_working_3-way'!Y23/3)</f>
        <v>0.52946855610627319</v>
      </c>
      <c r="AA23" s="11">
        <f>'OddsRatio_working_3-way'!X23^(1/3)*COS(('OddsRatio_working_3-way'!Y23+2*PI())/3)</f>
        <v>-0.39054408499573934</v>
      </c>
      <c r="AB23" s="11">
        <f>'OddsRatio_working_3-way'!X23^(1/3)*COS(('OddsRatio_working_3-way'!Y23+4*PI())/3)</f>
        <v>-0.13892447111053371</v>
      </c>
      <c r="AC23" s="11">
        <f>'OddsRatio_working_3-way'!X23^(1/3)*SIN('OddsRatio_working_3-way'!Y23/3)</f>
        <v>0.14527265181001306</v>
      </c>
      <c r="AD23" s="11">
        <f>'OddsRatio_working_3-way'!X23^(1/3)*SIN(('OddsRatio_working_3-way'!Y23+2*PI())/3)</f>
        <v>0.38589689418809237</v>
      </c>
      <c r="AE23" s="11">
        <f>'OddsRatio_working_3-way'!X23^(1/3)*SIN(('OddsRatio_working_3-way'!Y23+4*PI())/3)</f>
        <v>-0.53116954599810551</v>
      </c>
      <c r="AF23" s="11">
        <f>-'OddsRatio_working_3-way'!U23/(3*'OddsRatio_working_3-way'!X23^(1/3))*COS(('OddsRatio_working_3-way'!Y23)/3)</f>
        <v>0.52946855610627297</v>
      </c>
      <c r="AG23" s="11">
        <f>-'OddsRatio_working_3-way'!U23/(3*'OddsRatio_working_3-way'!X23^(1/3))*COS(('OddsRatio_working_3-way'!Y23+2*PI())/3)</f>
        <v>-0.39054408499573917</v>
      </c>
      <c r="AH23" s="11">
        <f>-'OddsRatio_working_3-way'!U23/(3*'OddsRatio_working_3-way'!X23^(1/3))*COS(('OddsRatio_working_3-way'!Y23+4*PI())/3)</f>
        <v>-0.13892447111053366</v>
      </c>
      <c r="AI23" s="11">
        <f>'OddsRatio_working_3-way'!U23/(3*'OddsRatio_working_3-way'!X23^(1/3))*SIN(('OddsRatio_working_3-way'!Y23)/3)</f>
        <v>-0.145272651810013</v>
      </c>
      <c r="AJ23" s="11">
        <f>'OddsRatio_working_3-way'!U23/(3*'OddsRatio_working_3-way'!X23^(1/3))*SIN(('OddsRatio_working_3-way'!Y23+2*PI())/3)</f>
        <v>-0.38589689418809225</v>
      </c>
      <c r="AK23" s="11">
        <f>'OddsRatio_working_3-way'!U23/(3*'OddsRatio_working_3-way'!X23^(1/3))*SIN(('OddsRatio_working_3-way'!Y23+4*PI())/3)</f>
        <v>0.53116954599810529</v>
      </c>
      <c r="AL23" s="11">
        <f>'OddsRatio_working_3-way'!Z23+'OddsRatio_working_3-way'!AF23</f>
        <v>1.0589371122125462</v>
      </c>
      <c r="AM23" s="11">
        <f>'OddsRatio_working_3-way'!AA23+'OddsRatio_working_3-way'!AG23</f>
        <v>-0.78108816999147845</v>
      </c>
      <c r="AN23" s="11">
        <f>'OddsRatio_working_3-way'!AB23+'OddsRatio_working_3-way'!AH23</f>
        <v>-0.27784894222106737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1.0589371122125462</v>
      </c>
      <c r="AS23" s="11">
        <f>IF(('OddsRatio_working_3-way'!X23=0),IF(Q23&gt;0,-Q23^(1/3),(-Q23)^(1/3)),'OddsRatio_working_3-way'!AM23-'OddsRatio_working_3-way'!R23/3)</f>
        <v>-0.78108816999147845</v>
      </c>
      <c r="AT23" s="11">
        <f>IF(('OddsRatio_working_3-way'!X23=0),IF(Q23&gt;0,-Q23^(1/3),(-Q23)^(1/3)),'OddsRatio_working_3-way'!AN23-'OddsRatio_working_3-way'!R23/3)</f>
        <v>-0.27784894222106737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2.19</v>
      </c>
      <c r="B24" s="4">
        <f>IF('True_Odds_Calculator_3-way'!B25="","",'True_Odds_Calculator_3-way'!B25)</f>
        <v>3.45</v>
      </c>
      <c r="C24" s="4">
        <f>IF('True_Odds_Calculator_3-way'!C25="","",'True_Odds_Calculator_3-way'!C25)</f>
        <v>3.56</v>
      </c>
      <c r="D24" s="9">
        <f t="shared" si="13"/>
        <v>0.4462201675481926</v>
      </c>
      <c r="E24" s="9">
        <f t="shared" si="14"/>
        <v>0.28128643003502912</v>
      </c>
      <c r="F24" s="9">
        <f t="shared" si="15"/>
        <v>0.27249340241677805</v>
      </c>
      <c r="G24" s="9">
        <f t="shared" si="16"/>
        <v>1.042895945958684</v>
      </c>
      <c r="H24" s="9">
        <f t="shared" si="17"/>
        <v>2.2410461756908333</v>
      </c>
      <c r="I24" s="9">
        <f t="shared" si="18"/>
        <v>3.5550950675987751</v>
      </c>
      <c r="J24" s="9">
        <f t="shared" si="19"/>
        <v>3.6698136216542308</v>
      </c>
      <c r="K24" s="11">
        <f t="shared" si="20"/>
        <v>0.45662100456621008</v>
      </c>
      <c r="L24" s="11">
        <f t="shared" si="21"/>
        <v>0.28985507246376813</v>
      </c>
      <c r="M24" s="11">
        <f t="shared" si="22"/>
        <v>0.2808988764044944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-0.27748518639966846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0.23050400816727756</v>
      </c>
      <c r="Q24" s="11">
        <f>2*'OddsRatio_working_3-way'!K24*'OddsRatio_working_3-way'!L24*'OddsRatio_working_3-way'!M24</f>
        <v>7.4356131666863723E-2</v>
      </c>
      <c r="R24" s="11">
        <f t="shared" si="23"/>
        <v>0</v>
      </c>
      <c r="S24" s="11">
        <f t="shared" si="24"/>
        <v>-0.83068941862459356</v>
      </c>
      <c r="T24" s="11">
        <f t="shared" si="25"/>
        <v>-0.26796432858857855</v>
      </c>
      <c r="U24" s="11">
        <f>'OddsRatio_working_3-way'!S24-'OddsRatio_working_3-way'!R24^2/3</f>
        <v>-0.83068941862459356</v>
      </c>
      <c r="V24" s="11">
        <f>'OddsRatio_working_3-way'!S24*'OddsRatio_working_3-way'!R24/3-2*'OddsRatio_working_3-way'!R24^3/27-'OddsRatio_working_3-way'!T24</f>
        <v>0.26796432858857855</v>
      </c>
      <c r="W24" s="11">
        <f>'OddsRatio_working_3-way'!V24^2+4*'OddsRatio_working_3-way'!U24^3/27</f>
        <v>-1.3115563832405086E-2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0.14570556374786514</v>
      </c>
      <c r="Y24" s="11">
        <f>IF('OddsRatio_working_3-way'!W24&gt;=0,IF('OddsRatio_working_3-way'!V24+SQRT('OddsRatio_working_3-way'!W24)&gt;0,0,PI()),ACOS('OddsRatio_working_3-way'!V24/(2*'OddsRatio_working_3-way'!X24)))</f>
        <v>0.40388671716205771</v>
      </c>
      <c r="Z24" s="11">
        <f>'OddsRatio_working_3-way'!X24^(1/3)*COS('OddsRatio_working_3-way'!Y24/3)</f>
        <v>0.52144797297934198</v>
      </c>
      <c r="AA24" s="11">
        <f>'OddsRatio_working_3-way'!X24^(1/3)*COS(('OddsRatio_working_3-way'!Y24+2*PI())/3)</f>
        <v>-0.32189067074629879</v>
      </c>
      <c r="AB24" s="11">
        <f>'OddsRatio_working_3-way'!X24^(1/3)*COS(('OddsRatio_working_3-way'!Y24+4*PI())/3)</f>
        <v>-0.19955730223304324</v>
      </c>
      <c r="AC24" s="11">
        <f>'OddsRatio_working_3-way'!X24^(1/3)*SIN('OddsRatio_working_3-way'!Y24/3)</f>
        <v>7.0629203242001809E-2</v>
      </c>
      <c r="AD24" s="11">
        <f>'OddsRatio_working_3-way'!X24^(1/3)*SIN(('OddsRatio_working_3-way'!Y24+2*PI())/3)</f>
        <v>0.41627258973101072</v>
      </c>
      <c r="AE24" s="11">
        <f>'OddsRatio_working_3-way'!X24^(1/3)*SIN(('OddsRatio_working_3-way'!Y24+4*PI())/3)</f>
        <v>-0.4869017929730125</v>
      </c>
      <c r="AF24" s="11">
        <f>-'OddsRatio_working_3-way'!U24/(3*'OddsRatio_working_3-way'!X24^(1/3))*COS(('OddsRatio_working_3-way'!Y24)/3)</f>
        <v>0.52144797297934198</v>
      </c>
      <c r="AG24" s="11">
        <f>-'OddsRatio_working_3-way'!U24/(3*'OddsRatio_working_3-way'!X24^(1/3))*COS(('OddsRatio_working_3-way'!Y24+2*PI())/3)</f>
        <v>-0.32189067074629879</v>
      </c>
      <c r="AH24" s="11">
        <f>-'OddsRatio_working_3-way'!U24/(3*'OddsRatio_working_3-way'!X24^(1/3))*COS(('OddsRatio_working_3-way'!Y24+4*PI())/3)</f>
        <v>-0.19955730223304324</v>
      </c>
      <c r="AI24" s="11">
        <f>'OddsRatio_working_3-way'!U24/(3*'OddsRatio_working_3-way'!X24^(1/3))*SIN(('OddsRatio_working_3-way'!Y24)/3)</f>
        <v>-7.0629203242001809E-2</v>
      </c>
      <c r="AJ24" s="11">
        <f>'OddsRatio_working_3-way'!U24/(3*'OddsRatio_working_3-way'!X24^(1/3))*SIN(('OddsRatio_working_3-way'!Y24+2*PI())/3)</f>
        <v>-0.41627258973101072</v>
      </c>
      <c r="AK24" s="11">
        <f>'OddsRatio_working_3-way'!U24/(3*'OddsRatio_working_3-way'!X24^(1/3))*SIN(('OddsRatio_working_3-way'!Y24+4*PI())/3)</f>
        <v>0.4869017929730125</v>
      </c>
      <c r="AL24" s="11">
        <f>'OddsRatio_working_3-way'!Z24+'OddsRatio_working_3-way'!AF24</f>
        <v>1.042895945958684</v>
      </c>
      <c r="AM24" s="11">
        <f>'OddsRatio_working_3-way'!AA24+'OddsRatio_working_3-way'!AG24</f>
        <v>-0.64378134149259758</v>
      </c>
      <c r="AN24" s="11">
        <f>'OddsRatio_working_3-way'!AB24+'OddsRatio_working_3-way'!AH24</f>
        <v>-0.39911460446608649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1.042895945958684</v>
      </c>
      <c r="AS24" s="11">
        <f>IF(('OddsRatio_working_3-way'!X24=0),IF(Q24&gt;0,-Q24^(1/3),(-Q24)^(1/3)),'OddsRatio_working_3-way'!AM24-'OddsRatio_working_3-way'!R24/3)</f>
        <v>-0.64378134149259758</v>
      </c>
      <c r="AT24" s="11">
        <f>IF(('OddsRatio_working_3-way'!X24=0),IF(Q24&gt;0,-Q24^(1/3),(-Q24)^(1/3)),'OddsRatio_working_3-way'!AN24-'OddsRatio_working_3-way'!R24/3)</f>
        <v>-0.39911460446608649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3.01</v>
      </c>
      <c r="B25" s="4">
        <f>IF('True_Odds_Calculator_3-way'!B26="","",'True_Odds_Calculator_3-way'!B26)</f>
        <v>3.68</v>
      </c>
      <c r="C25" s="4">
        <f>IF('True_Odds_Calculator_3-way'!C26="","",'True_Odds_Calculator_3-way'!C26)</f>
        <v>2.36</v>
      </c>
      <c r="D25" s="9">
        <f t="shared" si="13"/>
        <v>0.32297813730609637</v>
      </c>
      <c r="E25" s="9">
        <f t="shared" si="14"/>
        <v>0.26351064750221975</v>
      </c>
      <c r="F25" s="9">
        <f t="shared" si="15"/>
        <v>0.41351121519168382</v>
      </c>
      <c r="G25" s="9">
        <f t="shared" si="16"/>
        <v>1.0428780107829092</v>
      </c>
      <c r="H25" s="9">
        <f t="shared" si="17"/>
        <v>3.0961848016736471</v>
      </c>
      <c r="I25" s="9">
        <f t="shared" si="18"/>
        <v>3.794913068898198</v>
      </c>
      <c r="J25" s="9">
        <f t="shared" si="19"/>
        <v>2.4183140946647561</v>
      </c>
      <c r="K25" s="11">
        <f t="shared" si="20"/>
        <v>0.33222591362126247</v>
      </c>
      <c r="L25" s="11">
        <f t="shared" si="21"/>
        <v>0.27173913043478259</v>
      </c>
      <c r="M25" s="11">
        <f t="shared" si="22"/>
        <v>0.42372881355932207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-0.2802485940992564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0.23143501029484131</v>
      </c>
      <c r="Q25" s="11">
        <f>2*'OddsRatio_working_3-way'!K25*'OddsRatio_working_3-way'!L25*'OddsRatio_working_3-way'!M25</f>
        <v>7.650744141978226E-2</v>
      </c>
      <c r="R25" s="11">
        <f t="shared" si="23"/>
        <v>0</v>
      </c>
      <c r="S25" s="11">
        <f t="shared" si="24"/>
        <v>-0.82582041504505588</v>
      </c>
      <c r="T25" s="11">
        <f t="shared" si="25"/>
        <v>-0.27299848431241519</v>
      </c>
      <c r="U25" s="11">
        <f>'OddsRatio_working_3-way'!S25-'OddsRatio_working_3-way'!R25^2/3</f>
        <v>-0.82582041504505588</v>
      </c>
      <c r="V25" s="11">
        <f>'OddsRatio_working_3-way'!S25*'OddsRatio_working_3-way'!R25/3-2*'OddsRatio_working_3-way'!R25^3/27-'OddsRatio_working_3-way'!T25</f>
        <v>0.27299848431241519</v>
      </c>
      <c r="W25" s="11">
        <f>'OddsRatio_working_3-way'!V25^2+4*'OddsRatio_working_3-way'!U25^3/27</f>
        <v>-8.9077499923719133E-3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0.14442638473392588</v>
      </c>
      <c r="Y25" s="11">
        <f>IF('OddsRatio_working_3-way'!W25&gt;=0,IF('OddsRatio_working_3-way'!V25+SQRT('OddsRatio_working_3-way'!W25)&gt;0,0,PI()),ACOS('OddsRatio_working_3-way'!V25/(2*'OddsRatio_working_3-way'!X25)))</f>
        <v>0.33285630574675285</v>
      </c>
      <c r="Z25" s="11">
        <f>'OddsRatio_working_3-way'!X25^(1/3)*COS('OddsRatio_working_3-way'!Y25/3)</f>
        <v>0.5214390053914546</v>
      </c>
      <c r="AA25" s="11">
        <f>'OddsRatio_working_3-way'!X25^(1/3)*COS(('OddsRatio_working_3-way'!Y25+2*PI())/3)</f>
        <v>-0.31102980485683446</v>
      </c>
      <c r="AB25" s="11">
        <f>'OddsRatio_working_3-way'!X25^(1/3)*COS(('OddsRatio_working_3-way'!Y25+4*PI())/3)</f>
        <v>-0.21040920053462028</v>
      </c>
      <c r="AC25" s="11">
        <f>'OddsRatio_working_3-way'!X25^(1/3)*SIN('OddsRatio_working_3-way'!Y25/3)</f>
        <v>5.8093332991453209E-2</v>
      </c>
      <c r="AD25" s="11">
        <f>'OddsRatio_working_3-way'!X25^(1/3)*SIN(('OddsRatio_working_3-way'!Y25+2*PI())/3)</f>
        <v>0.42253275869736395</v>
      </c>
      <c r="AE25" s="11">
        <f>'OddsRatio_working_3-way'!X25^(1/3)*SIN(('OddsRatio_working_3-way'!Y25+4*PI())/3)</f>
        <v>-0.48062609168881715</v>
      </c>
      <c r="AF25" s="11">
        <f>-'OddsRatio_working_3-way'!U25/(3*'OddsRatio_working_3-way'!X25^(1/3))*COS(('OddsRatio_working_3-way'!Y25)/3)</f>
        <v>0.52143900539145449</v>
      </c>
      <c r="AG25" s="11">
        <f>-'OddsRatio_working_3-way'!U25/(3*'OddsRatio_working_3-way'!X25^(1/3))*COS(('OddsRatio_working_3-way'!Y25+2*PI())/3)</f>
        <v>-0.3110298048568344</v>
      </c>
      <c r="AH25" s="11">
        <f>-'OddsRatio_working_3-way'!U25/(3*'OddsRatio_working_3-way'!X25^(1/3))*COS(('OddsRatio_working_3-way'!Y25+4*PI())/3)</f>
        <v>-0.21040920053462023</v>
      </c>
      <c r="AI25" s="11">
        <f>'OddsRatio_working_3-way'!U25/(3*'OddsRatio_working_3-way'!X25^(1/3))*SIN(('OddsRatio_working_3-way'!Y25)/3)</f>
        <v>-5.8093332991453195E-2</v>
      </c>
      <c r="AJ25" s="11">
        <f>'OddsRatio_working_3-way'!U25/(3*'OddsRatio_working_3-way'!X25^(1/3))*SIN(('OddsRatio_working_3-way'!Y25+2*PI())/3)</f>
        <v>-0.4225327586973639</v>
      </c>
      <c r="AK25" s="11">
        <f>'OddsRatio_working_3-way'!U25/(3*'OddsRatio_working_3-way'!X25^(1/3))*SIN(('OddsRatio_working_3-way'!Y25+4*PI())/3)</f>
        <v>0.48062609168881709</v>
      </c>
      <c r="AL25" s="11">
        <f>'OddsRatio_working_3-way'!Z25+'OddsRatio_working_3-way'!AF25</f>
        <v>1.0428780107829092</v>
      </c>
      <c r="AM25" s="11">
        <f>'OddsRatio_working_3-way'!AA25+'OddsRatio_working_3-way'!AG25</f>
        <v>-0.6220596097136688</v>
      </c>
      <c r="AN25" s="11">
        <f>'OddsRatio_working_3-way'!AB25+'OddsRatio_working_3-way'!AH25</f>
        <v>-0.42081840106924051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1.0428780107829092</v>
      </c>
      <c r="AS25" s="11">
        <f>IF(('OddsRatio_working_3-way'!X25=0),IF(Q25&gt;0,-Q25^(1/3),(-Q25)^(1/3)),'OddsRatio_working_3-way'!AM25-'OddsRatio_working_3-way'!R25/3)</f>
        <v>-0.6220596097136688</v>
      </c>
      <c r="AT25" s="11">
        <f>IF(('OddsRatio_working_3-way'!X25=0),IF(Q25&gt;0,-Q25^(1/3),(-Q25)^(1/3)),'OddsRatio_working_3-way'!AN25-'OddsRatio_working_3-way'!R25/3)</f>
        <v>-0.42081840106924051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1.1299999999999999</v>
      </c>
      <c r="B26" s="4">
        <f>IF('True_Odds_Calculator_3-way'!B27="","",'True_Odds_Calculator_3-way'!B27)</f>
        <v>9.86</v>
      </c>
      <c r="C26" s="4">
        <f>IF('True_Odds_Calculator_3-way'!C27="","",'True_Odds_Calculator_3-way'!C27)</f>
        <v>23.62</v>
      </c>
      <c r="D26" s="9">
        <f t="shared" si="13"/>
        <v>0.87173278545512078</v>
      </c>
      <c r="E26" s="9">
        <f t="shared" si="14"/>
        <v>9.0676692317814556E-2</v>
      </c>
      <c r="F26" s="9">
        <f t="shared" si="15"/>
        <v>3.7590522227064452E-2</v>
      </c>
      <c r="G26" s="9">
        <f t="shared" si="16"/>
        <v>1.1318501467159194</v>
      </c>
      <c r="H26" s="9">
        <f t="shared" si="17"/>
        <v>1.1471405190730695</v>
      </c>
      <c r="I26" s="9">
        <f t="shared" si="18"/>
        <v>11.028192299903044</v>
      </c>
      <c r="J26" s="9">
        <f t="shared" si="19"/>
        <v>26.602450318714094</v>
      </c>
      <c r="K26" s="11">
        <f t="shared" si="20"/>
        <v>0.88495575221238942</v>
      </c>
      <c r="L26" s="11">
        <f t="shared" si="21"/>
        <v>0.10141987829614606</v>
      </c>
      <c r="M26" s="11">
        <f t="shared" si="22"/>
        <v>4.2337002540220152E-2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-9.8999824128432778E-2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0.12011278700895359</v>
      </c>
      <c r="Q26" s="11">
        <f>2*'OddsRatio_working_3-way'!K26*'OddsRatio_working_3-way'!L26*'OddsRatio_working_3-way'!M26</f>
        <v>7.5996701682349635E-3</v>
      </c>
      <c r="R26" s="11">
        <f t="shared" si="23"/>
        <v>0</v>
      </c>
      <c r="S26" s="11">
        <f t="shared" si="24"/>
        <v>-1.2132626301752909</v>
      </c>
      <c r="T26" s="11">
        <f t="shared" si="25"/>
        <v>-7.6764481504289217E-2</v>
      </c>
      <c r="U26" s="11">
        <f>'OddsRatio_working_3-way'!S26-'OddsRatio_working_3-way'!R26^2/3</f>
        <v>-1.2132626301752909</v>
      </c>
      <c r="V26" s="11">
        <f>'OddsRatio_working_3-way'!S26*'OddsRatio_working_3-way'!R26/3-2*'OddsRatio_working_3-way'!R26^3/27-'OddsRatio_working_3-way'!T26</f>
        <v>7.6764481504289217E-2</v>
      </c>
      <c r="W26" s="11">
        <f>'OddsRatio_working_3-way'!V26^2+4*'OddsRatio_working_3-way'!U26^3/27</f>
        <v>-0.25868945522558207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0.25718779172338468</v>
      </c>
      <c r="Y26" s="11">
        <f>IF('OddsRatio_working_3-way'!W26&gt;=0,IF('OddsRatio_working_3-way'!V26+SQRT('OddsRatio_working_3-way'!W26)&gt;0,0,PI()),ACOS('OddsRatio_working_3-way'!V26/(2*'OddsRatio_working_3-way'!X26)))</f>
        <v>1.4209985359295003</v>
      </c>
      <c r="Z26" s="11">
        <f>'OddsRatio_working_3-way'!X26^(1/3)*COS('OddsRatio_working_3-way'!Y26/3)</f>
        <v>0.56592507335795972</v>
      </c>
      <c r="AA26" s="11">
        <f>'OddsRatio_working_3-way'!X26^(1/3)*COS(('OddsRatio_working_3-way'!Y26+2*PI())/3)</f>
        <v>-0.53418408442601073</v>
      </c>
      <c r="AB26" s="11">
        <f>'OddsRatio_working_3-way'!X26^(1/3)*COS(('OddsRatio_working_3-way'!Y26+4*PI())/3)</f>
        <v>-3.1740988931948794E-2</v>
      </c>
      <c r="AC26" s="11">
        <f>'OddsRatio_working_3-way'!X26^(1/3)*SIN('OddsRatio_working_3-way'!Y26/3)</f>
        <v>0.2900856564359654</v>
      </c>
      <c r="AD26" s="11">
        <f>'OddsRatio_working_3-way'!X26^(1/3)*SIN(('OddsRatio_working_3-way'!Y26+2*PI())/3)</f>
        <v>0.34506266194858237</v>
      </c>
      <c r="AE26" s="11">
        <f>'OddsRatio_working_3-way'!X26^(1/3)*SIN(('OddsRatio_working_3-way'!Y26+4*PI())/3)</f>
        <v>-0.63514831838454777</v>
      </c>
      <c r="AF26" s="11">
        <f>-'OddsRatio_working_3-way'!U26/(3*'OddsRatio_working_3-way'!X26^(1/3))*COS(('OddsRatio_working_3-way'!Y26)/3)</f>
        <v>0.56592507335795961</v>
      </c>
      <c r="AG26" s="11">
        <f>-'OddsRatio_working_3-way'!U26/(3*'OddsRatio_working_3-way'!X26^(1/3))*COS(('OddsRatio_working_3-way'!Y26+2*PI())/3)</f>
        <v>-0.53418408442601062</v>
      </c>
      <c r="AH26" s="11">
        <f>-'OddsRatio_working_3-way'!U26/(3*'OddsRatio_working_3-way'!X26^(1/3))*COS(('OddsRatio_working_3-way'!Y26+4*PI())/3)</f>
        <v>-3.1740988931948787E-2</v>
      </c>
      <c r="AI26" s="11">
        <f>'OddsRatio_working_3-way'!U26/(3*'OddsRatio_working_3-way'!X26^(1/3))*SIN(('OddsRatio_working_3-way'!Y26)/3)</f>
        <v>-0.29008565643596534</v>
      </c>
      <c r="AJ26" s="11">
        <f>'OddsRatio_working_3-way'!U26/(3*'OddsRatio_working_3-way'!X26^(1/3))*SIN(('OddsRatio_working_3-way'!Y26+2*PI())/3)</f>
        <v>-0.34506266194858232</v>
      </c>
      <c r="AK26" s="11">
        <f>'OddsRatio_working_3-way'!U26/(3*'OddsRatio_working_3-way'!X26^(1/3))*SIN(('OddsRatio_working_3-way'!Y26+4*PI())/3)</f>
        <v>0.63514831838454766</v>
      </c>
      <c r="AL26" s="11">
        <f>'OddsRatio_working_3-way'!Z26+'OddsRatio_working_3-way'!AF26</f>
        <v>1.1318501467159194</v>
      </c>
      <c r="AM26" s="11">
        <f>'OddsRatio_working_3-way'!AA26+'OddsRatio_working_3-way'!AG26</f>
        <v>-1.0683681688520212</v>
      </c>
      <c r="AN26" s="11">
        <f>'OddsRatio_working_3-way'!AB26+'OddsRatio_working_3-way'!AH26</f>
        <v>-6.3481977863897587E-2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1.1318501467159194</v>
      </c>
      <c r="AS26" s="11">
        <f>IF(('OddsRatio_working_3-way'!X26=0),IF(Q26&gt;0,-Q26^(1/3),(-Q26)^(1/3)),'OddsRatio_working_3-way'!AM26-'OddsRatio_working_3-way'!R26/3)</f>
        <v>-1.0683681688520212</v>
      </c>
      <c r="AT26" s="11">
        <f>IF(('OddsRatio_working_3-way'!X26=0),IF(Q26&gt;0,-Q26^(1/3),(-Q26)^(1/3)),'OddsRatio_working_3-way'!AN26-'OddsRatio_working_3-way'!R26/3)</f>
        <v>-6.3481977863897587E-2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1.53</v>
      </c>
      <c r="B27" s="4">
        <f>IF('True_Odds_Calculator_3-way'!B28="","",'True_Odds_Calculator_3-way'!B28)</f>
        <v>4.08</v>
      </c>
      <c r="C27" s="4">
        <f>IF('True_Odds_Calculator_3-way'!C28="","",'True_Odds_Calculator_3-way'!C28)</f>
        <v>7.94</v>
      </c>
      <c r="D27" s="9">
        <f t="shared" si="13"/>
        <v>0.64276898852500797</v>
      </c>
      <c r="E27" s="9">
        <f t="shared" si="14"/>
        <v>0.23642051827264957</v>
      </c>
      <c r="F27" s="9">
        <f t="shared" si="15"/>
        <v>0.12081049320234226</v>
      </c>
      <c r="G27" s="9">
        <f t="shared" si="16"/>
        <v>1.0486205594868789</v>
      </c>
      <c r="H27" s="9">
        <f t="shared" si="17"/>
        <v>1.5557688965280461</v>
      </c>
      <c r="I27" s="9">
        <f t="shared" si="18"/>
        <v>4.2297513232195865</v>
      </c>
      <c r="J27" s="9">
        <f t="shared" si="19"/>
        <v>8.2774266828389376</v>
      </c>
      <c r="K27" s="11">
        <f t="shared" si="20"/>
        <v>0.65359477124183007</v>
      </c>
      <c r="L27" s="11">
        <f t="shared" si="21"/>
        <v>0.24509803921568626</v>
      </c>
      <c r="M27" s="11">
        <f t="shared" si="22"/>
        <v>0.12594458438287154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-0.22856722742108804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0.21285328803653958</v>
      </c>
      <c r="Q27" s="11">
        <f>2*'OddsRatio_working_3-way'!K27*'OddsRatio_working_3-way'!L27*'OddsRatio_working_3-way'!M27</f>
        <v>4.0351334224936412E-2</v>
      </c>
      <c r="R27" s="11">
        <f t="shared" si="23"/>
        <v>0</v>
      </c>
      <c r="S27" s="11">
        <f t="shared" si="24"/>
        <v>-0.93125025156997354</v>
      </c>
      <c r="T27" s="11">
        <f t="shared" si="25"/>
        <v>-0.1765403320511798</v>
      </c>
      <c r="U27" s="11">
        <f>'OddsRatio_working_3-way'!S27-'OddsRatio_working_3-way'!R27^2/3</f>
        <v>-0.93125025156997354</v>
      </c>
      <c r="V27" s="11">
        <f>'OddsRatio_working_3-way'!S27*'OddsRatio_working_3-way'!R27/3-2*'OddsRatio_working_3-way'!R27^3/27-'OddsRatio_working_3-way'!T27</f>
        <v>0.1765403320511798</v>
      </c>
      <c r="W27" s="11">
        <f>'OddsRatio_working_3-way'!V27^2+4*'OddsRatio_working_3-way'!U27^3/27</f>
        <v>-8.8478754245598729E-2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0.17294886750593336</v>
      </c>
      <c r="Y27" s="11">
        <f>IF('OddsRatio_working_3-way'!W27&gt;=0,IF('OddsRatio_working_3-way'!V27+SQRT('OddsRatio_working_3-way'!W27)&gt;0,0,PI()),ACOS('OddsRatio_working_3-way'!V27/(2*'OddsRatio_working_3-way'!X27)))</f>
        <v>1.03516619105956</v>
      </c>
      <c r="Z27" s="11">
        <f>'OddsRatio_working_3-way'!X27^(1/3)*COS('OddsRatio_working_3-way'!Y27/3)</f>
        <v>0.52431027974343958</v>
      </c>
      <c r="AA27" s="11">
        <f>'OddsRatio_working_3-way'!X27^(1/3)*COS(('OddsRatio_working_3-way'!Y27+2*PI())/3)</f>
        <v>-0.42536240321808727</v>
      </c>
      <c r="AB27" s="11">
        <f>'OddsRatio_working_3-way'!X27^(1/3)*COS(('OddsRatio_working_3-way'!Y27+4*PI())/3)</f>
        <v>-9.8947876525352127E-2</v>
      </c>
      <c r="AC27" s="11">
        <f>'OddsRatio_working_3-way'!X27^(1/3)*SIN('OddsRatio_working_3-way'!Y27/3)</f>
        <v>0.18845551485345499</v>
      </c>
      <c r="AD27" s="11">
        <f>'OddsRatio_working_3-way'!X27^(1/3)*SIN(('OddsRatio_working_3-way'!Y27+2*PI())/3)</f>
        <v>0.3598382642964168</v>
      </c>
      <c r="AE27" s="11">
        <f>'OddsRatio_working_3-way'!X27^(1/3)*SIN(('OddsRatio_working_3-way'!Y27+4*PI())/3)</f>
        <v>-0.54829377914987165</v>
      </c>
      <c r="AF27" s="11">
        <f>-'OddsRatio_working_3-way'!U27/(3*'OddsRatio_working_3-way'!X27^(1/3))*COS(('OddsRatio_working_3-way'!Y27)/3)</f>
        <v>0.52431027974343936</v>
      </c>
      <c r="AG27" s="11">
        <f>-'OddsRatio_working_3-way'!U27/(3*'OddsRatio_working_3-way'!X27^(1/3))*COS(('OddsRatio_working_3-way'!Y27+2*PI())/3)</f>
        <v>-0.4253624032180871</v>
      </c>
      <c r="AH27" s="11">
        <f>-'OddsRatio_working_3-way'!U27/(3*'OddsRatio_working_3-way'!X27^(1/3))*COS(('OddsRatio_working_3-way'!Y27+4*PI())/3)</f>
        <v>-9.8947876525352085E-2</v>
      </c>
      <c r="AI27" s="11">
        <f>'OddsRatio_working_3-way'!U27/(3*'OddsRatio_working_3-way'!X27^(1/3))*SIN(('OddsRatio_working_3-way'!Y27)/3)</f>
        <v>-0.18845551485345491</v>
      </c>
      <c r="AJ27" s="11">
        <f>'OddsRatio_working_3-way'!U27/(3*'OddsRatio_working_3-way'!X27^(1/3))*SIN(('OddsRatio_working_3-way'!Y27+2*PI())/3)</f>
        <v>-0.35983826429641669</v>
      </c>
      <c r="AK27" s="11">
        <f>'OddsRatio_working_3-way'!U27/(3*'OddsRatio_working_3-way'!X27^(1/3))*SIN(('OddsRatio_working_3-way'!Y27+4*PI())/3)</f>
        <v>0.54829377914987143</v>
      </c>
      <c r="AL27" s="11">
        <f>'OddsRatio_working_3-way'!Z27+'OddsRatio_working_3-way'!AF27</f>
        <v>1.0486205594868789</v>
      </c>
      <c r="AM27" s="11">
        <f>'OddsRatio_working_3-way'!AA27+'OddsRatio_working_3-way'!AG27</f>
        <v>-0.85072480643617432</v>
      </c>
      <c r="AN27" s="11">
        <f>'OddsRatio_working_3-way'!AB27+'OddsRatio_working_3-way'!AH27</f>
        <v>-0.19789575305070423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1.0486205594868789</v>
      </c>
      <c r="AS27" s="11">
        <f>IF(('OddsRatio_working_3-way'!X27=0),IF(Q27&gt;0,-Q27^(1/3),(-Q27)^(1/3)),'OddsRatio_working_3-way'!AM27-'OddsRatio_working_3-way'!R27/3)</f>
        <v>-0.85072480643617432</v>
      </c>
      <c r="AT27" s="11">
        <f>IF(('OddsRatio_working_3-way'!X27=0),IF(Q27&gt;0,-Q27^(1/3),(-Q27)^(1/3)),'OddsRatio_working_3-way'!AN27-'OddsRatio_working_3-way'!R27/3)</f>
        <v>-0.19789575305070423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15</v>
      </c>
      <c r="B28" s="4">
        <f>IF('True_Odds_Calculator_3-way'!B29="","",'True_Odds_Calculator_3-way'!B29)</f>
        <v>6.63</v>
      </c>
      <c r="C28" s="4">
        <f>IF('True_Odds_Calculator_3-way'!C29="","",'True_Odds_Calculator_3-way'!C29)</f>
        <v>1.23</v>
      </c>
      <c r="D28" s="9">
        <f t="shared" si="13"/>
        <v>6.1300740026332221E-2</v>
      </c>
      <c r="E28" s="9">
        <f t="shared" si="14"/>
        <v>0.13970343139586586</v>
      </c>
      <c r="F28" s="9">
        <f t="shared" si="15"/>
        <v>0.7989958285778016</v>
      </c>
      <c r="G28" s="9">
        <f t="shared" si="16"/>
        <v>1.0937869120694861</v>
      </c>
      <c r="H28" s="9">
        <f t="shared" si="17"/>
        <v>16.313016768972805</v>
      </c>
      <c r="I28" s="9">
        <f t="shared" si="18"/>
        <v>7.1580203149512069</v>
      </c>
      <c r="J28" s="9">
        <f t="shared" si="19"/>
        <v>1.2515709897759819</v>
      </c>
      <c r="K28" s="11">
        <f t="shared" si="20"/>
        <v>6.6666666666666666E-2</v>
      </c>
      <c r="L28" s="11">
        <f t="shared" si="21"/>
        <v>0.15082956259426847</v>
      </c>
      <c r="M28" s="11">
        <f t="shared" si="22"/>
        <v>0.81300813008130079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-0.14820210343883211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0.16235637469496866</v>
      </c>
      <c r="Q28" s="11">
        <f>2*'OddsRatio_working_3-way'!K28*'OddsRatio_working_3-way'!L28*'OddsRatio_working_3-way'!M28</f>
        <v>1.635008808609956E-2</v>
      </c>
      <c r="R28" s="11">
        <f t="shared" si="23"/>
        <v>0</v>
      </c>
      <c r="S28" s="11">
        <f t="shared" si="24"/>
        <v>-1.0955065476650168</v>
      </c>
      <c r="T28" s="11">
        <f t="shared" si="25"/>
        <v>-0.11032291517271062</v>
      </c>
      <c r="U28" s="11">
        <f>'OddsRatio_working_3-way'!S28-'OddsRatio_working_3-way'!R28^2/3</f>
        <v>-1.0955065476650168</v>
      </c>
      <c r="V28" s="11">
        <f>'OddsRatio_working_3-way'!S28*'OddsRatio_working_3-way'!R28/3-2*'OddsRatio_working_3-way'!R28^3/27-'OddsRatio_working_3-way'!T28</f>
        <v>0.11032291517271062</v>
      </c>
      <c r="W28" s="11">
        <f>'OddsRatio_working_3-way'!V28^2+4*'OddsRatio_working_3-way'!U28^3/27</f>
        <v>-0.18260741853179924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0.22066862268116211</v>
      </c>
      <c r="Y28" s="11">
        <f>IF('OddsRatio_working_3-way'!W28&gt;=0,IF('OddsRatio_working_3-way'!V28+SQRT('OddsRatio_working_3-way'!W28)&gt;0,0,PI()),ACOS('OddsRatio_working_3-way'!V28/(2*'OddsRatio_working_3-way'!X28)))</f>
        <v>1.3181427403085195</v>
      </c>
      <c r="Z28" s="11">
        <f>'OddsRatio_working_3-way'!X28^(1/3)*COS('OddsRatio_working_3-way'!Y28/3)</f>
        <v>0.54689345603474315</v>
      </c>
      <c r="AA28" s="11">
        <f>'OddsRatio_working_3-way'!X28^(1/3)*COS(('OddsRatio_working_3-way'!Y28+2*PI())/3)</f>
        <v>-0.49606141245223789</v>
      </c>
      <c r="AB28" s="11">
        <f>'OddsRatio_working_3-way'!X28^(1/3)*COS(('OddsRatio_working_3-way'!Y28+4*PI())/3)</f>
        <v>-5.0832043582505142E-2</v>
      </c>
      <c r="AC28" s="11">
        <f>'OddsRatio_working_3-way'!X28^(1/3)*SIN('OddsRatio_working_3-way'!Y28/3)</f>
        <v>0.25705329596806742</v>
      </c>
      <c r="AD28" s="11">
        <f>'OddsRatio_working_3-way'!X28^(1/3)*SIN(('OddsRatio_working_3-way'!Y28+2*PI())/3)</f>
        <v>0.34509697810552198</v>
      </c>
      <c r="AE28" s="11">
        <f>'OddsRatio_working_3-way'!X28^(1/3)*SIN(('OddsRatio_working_3-way'!Y28+4*PI())/3)</f>
        <v>-0.60215027407358923</v>
      </c>
      <c r="AF28" s="11">
        <f>-'OddsRatio_working_3-way'!U28/(3*'OddsRatio_working_3-way'!X28^(1/3))*COS(('OddsRatio_working_3-way'!Y28)/3)</f>
        <v>0.54689345603474293</v>
      </c>
      <c r="AG28" s="11">
        <f>-'OddsRatio_working_3-way'!U28/(3*'OddsRatio_working_3-way'!X28^(1/3))*COS(('OddsRatio_working_3-way'!Y28+2*PI())/3)</f>
        <v>-0.49606141245223767</v>
      </c>
      <c r="AH28" s="11">
        <f>-'OddsRatio_working_3-way'!U28/(3*'OddsRatio_working_3-way'!X28^(1/3))*COS(('OddsRatio_working_3-way'!Y28+4*PI())/3)</f>
        <v>-5.0832043582505128E-2</v>
      </c>
      <c r="AI28" s="11">
        <f>'OddsRatio_working_3-way'!U28/(3*'OddsRatio_working_3-way'!X28^(1/3))*SIN(('OddsRatio_working_3-way'!Y28)/3)</f>
        <v>-0.25705329596806731</v>
      </c>
      <c r="AJ28" s="11">
        <f>'OddsRatio_working_3-way'!U28/(3*'OddsRatio_working_3-way'!X28^(1/3))*SIN(('OddsRatio_working_3-way'!Y28+2*PI())/3)</f>
        <v>-0.34509697810552181</v>
      </c>
      <c r="AK28" s="11">
        <f>'OddsRatio_working_3-way'!U28/(3*'OddsRatio_working_3-way'!X28^(1/3))*SIN(('OddsRatio_working_3-way'!Y28+4*PI())/3)</f>
        <v>0.60215027407358901</v>
      </c>
      <c r="AL28" s="11">
        <f>'OddsRatio_working_3-way'!Z28+'OddsRatio_working_3-way'!AF28</f>
        <v>1.0937869120694861</v>
      </c>
      <c r="AM28" s="11">
        <f>'OddsRatio_working_3-way'!AA28+'OddsRatio_working_3-way'!AG28</f>
        <v>-0.99212282490447556</v>
      </c>
      <c r="AN28" s="11">
        <f>'OddsRatio_working_3-way'!AB28+'OddsRatio_working_3-way'!AH28</f>
        <v>-0.10166408716501027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1.0937869120694861</v>
      </c>
      <c r="AS28" s="11">
        <f>IF(('OddsRatio_working_3-way'!X28=0),IF(Q28&gt;0,-Q28^(1/3),(-Q28)^(1/3)),'OddsRatio_working_3-way'!AM28-'OddsRatio_working_3-way'!R28/3)</f>
        <v>-0.99212282490447556</v>
      </c>
      <c r="AT28" s="11">
        <f>IF(('OddsRatio_working_3-way'!X28=0),IF(Q28&gt;0,-Q28^(1/3),(-Q28)^(1/3)),'OddsRatio_working_3-way'!AN28-'OddsRatio_working_3-way'!R28/3)</f>
        <v>-0.10166408716501027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1.35</v>
      </c>
      <c r="B29" s="4">
        <f>IF('True_Odds_Calculator_3-way'!B30="","",'True_Odds_Calculator_3-way'!B30)</f>
        <v>5.18</v>
      </c>
      <c r="C29" s="4">
        <f>IF('True_Odds_Calculator_3-way'!C30="","",'True_Odds_Calculator_3-way'!C30)</f>
        <v>10.7</v>
      </c>
      <c r="D29" s="9">
        <f t="shared" si="13"/>
        <v>0.7283949106106028</v>
      </c>
      <c r="E29" s="9">
        <f t="shared" si="14"/>
        <v>0.18337613994231211</v>
      </c>
      <c r="F29" s="9">
        <f t="shared" si="15"/>
        <v>8.8228949447085078E-2</v>
      </c>
      <c r="G29" s="9">
        <f t="shared" si="16"/>
        <v>1.0653761164558959</v>
      </c>
      <c r="H29" s="9">
        <f t="shared" si="17"/>
        <v>1.3728816407595636</v>
      </c>
      <c r="I29" s="9">
        <f t="shared" si="18"/>
        <v>5.453272166785645</v>
      </c>
      <c r="J29" s="9">
        <f t="shared" si="19"/>
        <v>11.33414832962219</v>
      </c>
      <c r="K29" s="11">
        <f t="shared" si="20"/>
        <v>0.7407407407407407</v>
      </c>
      <c r="L29" s="11">
        <f t="shared" si="21"/>
        <v>0.19305019305019305</v>
      </c>
      <c r="M29" s="11">
        <f t="shared" si="22"/>
        <v>9.3457943925233655E-2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-0.1896569466662924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0.19017682569084438</v>
      </c>
      <c r="Q29" s="11">
        <f>2*'OddsRatio_working_3-way'!K29*'OddsRatio_working_3-way'!L29*'OddsRatio_working_3-way'!M29</f>
        <v>2.6728998691615515E-2</v>
      </c>
      <c r="R29" s="11">
        <f t="shared" si="23"/>
        <v>0</v>
      </c>
      <c r="S29" s="11">
        <f t="shared" si="24"/>
        <v>-1.0027411546673621</v>
      </c>
      <c r="T29" s="11">
        <f t="shared" si="25"/>
        <v>-0.14093340192092232</v>
      </c>
      <c r="U29" s="11">
        <f>'OddsRatio_working_3-way'!S29-'OddsRatio_working_3-way'!R29^2/3</f>
        <v>-1.0027411546673621</v>
      </c>
      <c r="V29" s="11">
        <f>'OddsRatio_working_3-way'!S29*'OddsRatio_working_3-way'!R29/3-2*'OddsRatio_working_3-way'!R29^3/27-'OddsRatio_working_3-way'!T29</f>
        <v>0.14093340192092232</v>
      </c>
      <c r="W29" s="11">
        <f>'OddsRatio_working_3-way'!V29^2+4*'OddsRatio_working_3-way'!U29^3/27</f>
        <v>-0.12950755790976007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0.19324193494604391</v>
      </c>
      <c r="Y29" s="11">
        <f>IF('OddsRatio_working_3-way'!W29&gt;=0,IF('OddsRatio_working_3-way'!V29+SQRT('OddsRatio_working_3-way'!W29)&gt;0,0,PI()),ACOS('OddsRatio_working_3-way'!V29/(2*'OddsRatio_working_3-way'!X29)))</f>
        <v>1.1975337120170111</v>
      </c>
      <c r="Z29" s="11">
        <f>'OddsRatio_working_3-way'!X29^(1/3)*COS('OddsRatio_working_3-way'!Y29/3)</f>
        <v>0.53268805822794796</v>
      </c>
      <c r="AA29" s="11">
        <f>'OddsRatio_working_3-way'!X29^(1/3)*COS(('OddsRatio_working_3-way'!Y29+2*PI())/3)</f>
        <v>-0.46094069694989609</v>
      </c>
      <c r="AB29" s="11">
        <f>'OddsRatio_working_3-way'!X29^(1/3)*COS(('OddsRatio_working_3-way'!Y29+4*PI())/3)</f>
        <v>-7.1747361278052132E-2</v>
      </c>
      <c r="AC29" s="11">
        <f>'OddsRatio_working_3-way'!X29^(1/3)*SIN('OddsRatio_working_3-way'!Y29/3)</f>
        <v>0.22470087711694781</v>
      </c>
      <c r="AD29" s="11">
        <f>'OddsRatio_working_3-way'!X29^(1/3)*SIN(('OddsRatio_working_3-way'!Y29+2*PI())/3)</f>
        <v>0.3489709521595335</v>
      </c>
      <c r="AE29" s="11">
        <f>'OddsRatio_working_3-way'!X29^(1/3)*SIN(('OddsRatio_working_3-way'!Y29+4*PI())/3)</f>
        <v>-0.57367182927648108</v>
      </c>
      <c r="AF29" s="11">
        <f>-'OddsRatio_working_3-way'!U29/(3*'OddsRatio_working_3-way'!X29^(1/3))*COS(('OddsRatio_working_3-way'!Y29)/3)</f>
        <v>0.53268805822794796</v>
      </c>
      <c r="AG29" s="11">
        <f>-'OddsRatio_working_3-way'!U29/(3*'OddsRatio_working_3-way'!X29^(1/3))*COS(('OddsRatio_working_3-way'!Y29+2*PI())/3)</f>
        <v>-0.46094069694989598</v>
      </c>
      <c r="AH29" s="11">
        <f>-'OddsRatio_working_3-way'!U29/(3*'OddsRatio_working_3-way'!X29^(1/3))*COS(('OddsRatio_working_3-way'!Y29+4*PI())/3)</f>
        <v>-7.1747361278052119E-2</v>
      </c>
      <c r="AI29" s="11">
        <f>'OddsRatio_working_3-way'!U29/(3*'OddsRatio_working_3-way'!X29^(1/3))*SIN(('OddsRatio_working_3-way'!Y29)/3)</f>
        <v>-0.22470087711694775</v>
      </c>
      <c r="AJ29" s="11">
        <f>'OddsRatio_working_3-way'!U29/(3*'OddsRatio_working_3-way'!X29^(1/3))*SIN(('OddsRatio_working_3-way'!Y29+2*PI())/3)</f>
        <v>-0.34897095215953344</v>
      </c>
      <c r="AK29" s="11">
        <f>'OddsRatio_working_3-way'!U29/(3*'OddsRatio_working_3-way'!X29^(1/3))*SIN(('OddsRatio_working_3-way'!Y29+4*PI())/3)</f>
        <v>0.57367182927648097</v>
      </c>
      <c r="AL29" s="11">
        <f>'OddsRatio_working_3-way'!Z29+'OddsRatio_working_3-way'!AF29</f>
        <v>1.0653761164558959</v>
      </c>
      <c r="AM29" s="11">
        <f>'OddsRatio_working_3-way'!AA29+'OddsRatio_working_3-way'!AG29</f>
        <v>-0.92188139389979207</v>
      </c>
      <c r="AN29" s="11">
        <f>'OddsRatio_working_3-way'!AB29+'OddsRatio_working_3-way'!AH29</f>
        <v>-0.14349472255610424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1.0653761164558959</v>
      </c>
      <c r="AS29" s="11">
        <f>IF(('OddsRatio_working_3-way'!X29=0),IF(Q29&gt;0,-Q29^(1/3),(-Q29)^(1/3)),'OddsRatio_working_3-way'!AM29-'OddsRatio_working_3-way'!R29/3)</f>
        <v>-0.92188139389979207</v>
      </c>
      <c r="AT29" s="11">
        <f>IF(('OddsRatio_working_3-way'!X29=0),IF(Q29&gt;0,-Q29^(1/3),(-Q29)^(1/3)),'OddsRatio_working_3-way'!AN29-'OddsRatio_working_3-way'!R29/3)</f>
        <v>-0.14349472255610424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2.39</v>
      </c>
      <c r="B30" s="4">
        <f>IF('True_Odds_Calculator_3-way'!B31="","",'True_Odds_Calculator_3-way'!B31)</f>
        <v>3.69</v>
      </c>
      <c r="C30" s="4">
        <f>IF('True_Odds_Calculator_3-way'!C31="","",'True_Odds_Calculator_3-way'!C31)</f>
        <v>3.01</v>
      </c>
      <c r="D30" s="9">
        <f t="shared" si="13"/>
        <v>0.41044610149795135</v>
      </c>
      <c r="E30" s="9">
        <f t="shared" si="14"/>
        <v>0.26456815605382294</v>
      </c>
      <c r="F30" s="9">
        <f t="shared" si="15"/>
        <v>0.32498574244822548</v>
      </c>
      <c r="G30" s="9">
        <f t="shared" si="16"/>
        <v>1.0333622216834035</v>
      </c>
      <c r="H30" s="9">
        <f t="shared" si="17"/>
        <v>2.4363734881399313</v>
      </c>
      <c r="I30" s="9">
        <f t="shared" si="18"/>
        <v>3.7797443763283551</v>
      </c>
      <c r="J30" s="9">
        <f t="shared" si="19"/>
        <v>3.0770580655836408</v>
      </c>
      <c r="K30" s="11">
        <f t="shared" si="20"/>
        <v>0.41841004184100417</v>
      </c>
      <c r="L30" s="11">
        <f t="shared" si="21"/>
        <v>0.2710027100271003</v>
      </c>
      <c r="M30" s="11">
        <f t="shared" si="22"/>
        <v>0.33222591362126247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-0.28312118996028357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0.22941749316296323</v>
      </c>
      <c r="Q30" s="11">
        <f>2*'OddsRatio_working_3-way'!K30*'OddsRatio_working_3-way'!L30*'OddsRatio_working_3-way'!M30</f>
        <v>7.5342362286687406E-2</v>
      </c>
      <c r="R30" s="11">
        <f t="shared" si="23"/>
        <v>0</v>
      </c>
      <c r="S30" s="11">
        <f t="shared" si="24"/>
        <v>-0.8103155161051212</v>
      </c>
      <c r="T30" s="11">
        <f t="shared" si="25"/>
        <v>-0.26611346998526136</v>
      </c>
      <c r="U30" s="11">
        <f>'OddsRatio_working_3-way'!S30-'OddsRatio_working_3-way'!R30^2/3</f>
        <v>-0.8103155161051212</v>
      </c>
      <c r="V30" s="11">
        <f>'OddsRatio_working_3-way'!S30*'OddsRatio_working_3-way'!R30/3-2*'OddsRatio_working_3-way'!R30^3/27-'OddsRatio_working_3-way'!T30</f>
        <v>0.26611346998526136</v>
      </c>
      <c r="W30" s="11">
        <f>'OddsRatio_working_3-way'!V30^2+4*'OddsRatio_working_3-way'!U30^3/27</f>
        <v>-8.0076614314585626E-3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0.14037809688396474</v>
      </c>
      <c r="Y30" s="11">
        <f>IF('OddsRatio_working_3-way'!W30&gt;=0,IF('OddsRatio_working_3-way'!V30+SQRT('OddsRatio_working_3-way'!W30)&gt;0,0,PI()),ACOS('OddsRatio_working_3-way'!V30/(2*'OddsRatio_working_3-way'!X30)))</f>
        <v>0.32438973975190155</v>
      </c>
      <c r="Z30" s="11">
        <f>'OddsRatio_working_3-way'!X30^(1/3)*COS('OddsRatio_working_3-way'!Y30/3)</f>
        <v>0.51668111084170165</v>
      </c>
      <c r="AA30" s="11">
        <f>'OddsRatio_working_3-way'!X30^(1/3)*COS(('OddsRatio_working_3-way'!Y30+2*PI())/3)</f>
        <v>-0.30691370953728792</v>
      </c>
      <c r="AB30" s="11">
        <f>'OddsRatio_working_3-way'!X30^(1/3)*COS(('OddsRatio_working_3-way'!Y30+4*PI())/3)</f>
        <v>-0.20976740130441385</v>
      </c>
      <c r="AC30" s="11">
        <f>'OddsRatio_working_3-way'!X30^(1/3)*SIN('OddsRatio_working_3-way'!Y30/3)</f>
        <v>5.6087447209028252E-2</v>
      </c>
      <c r="AD30" s="11">
        <f>'OddsRatio_working_3-way'!X30^(1/3)*SIN(('OddsRatio_working_3-way'!Y30+2*PI())/3)</f>
        <v>0.41941524403996289</v>
      </c>
      <c r="AE30" s="11">
        <f>'OddsRatio_working_3-way'!X30^(1/3)*SIN(('OddsRatio_working_3-way'!Y30+4*PI())/3)</f>
        <v>-0.47550269124899108</v>
      </c>
      <c r="AF30" s="11">
        <f>-'OddsRatio_working_3-way'!U30/(3*'OddsRatio_working_3-way'!X30^(1/3))*COS(('OddsRatio_working_3-way'!Y30)/3)</f>
        <v>0.51668111084170176</v>
      </c>
      <c r="AG30" s="11">
        <f>-'OddsRatio_working_3-way'!U30/(3*'OddsRatio_working_3-way'!X30^(1/3))*COS(('OddsRatio_working_3-way'!Y30+2*PI())/3)</f>
        <v>-0.30691370953728797</v>
      </c>
      <c r="AH30" s="11">
        <f>-'OddsRatio_working_3-way'!U30/(3*'OddsRatio_working_3-way'!X30^(1/3))*COS(('OddsRatio_working_3-way'!Y30+4*PI())/3)</f>
        <v>-0.2097674013044139</v>
      </c>
      <c r="AI30" s="11">
        <f>'OddsRatio_working_3-way'!U30/(3*'OddsRatio_working_3-way'!X30^(1/3))*SIN(('OddsRatio_working_3-way'!Y30)/3)</f>
        <v>-5.6087447209028259E-2</v>
      </c>
      <c r="AJ30" s="11">
        <f>'OddsRatio_working_3-way'!U30/(3*'OddsRatio_working_3-way'!X30^(1/3))*SIN(('OddsRatio_working_3-way'!Y30+2*PI())/3)</f>
        <v>-0.41941524403996294</v>
      </c>
      <c r="AK30" s="11">
        <f>'OddsRatio_working_3-way'!U30/(3*'OddsRatio_working_3-way'!X30^(1/3))*SIN(('OddsRatio_working_3-way'!Y30+4*PI())/3)</f>
        <v>0.47550269124899119</v>
      </c>
      <c r="AL30" s="11">
        <f>'OddsRatio_working_3-way'!Z30+'OddsRatio_working_3-way'!AF30</f>
        <v>1.0333622216834035</v>
      </c>
      <c r="AM30" s="11">
        <f>'OddsRatio_working_3-way'!AA30+'OddsRatio_working_3-way'!AG30</f>
        <v>-0.61382741907457583</v>
      </c>
      <c r="AN30" s="11">
        <f>'OddsRatio_working_3-way'!AB30+'OddsRatio_working_3-way'!AH30</f>
        <v>-0.41953480260882775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1.0333622216834035</v>
      </c>
      <c r="AS30" s="11">
        <f>IF(('OddsRatio_working_3-way'!X30=0),IF(Q30&gt;0,-Q30^(1/3),(-Q30)^(1/3)),'OddsRatio_working_3-way'!AM30-'OddsRatio_working_3-way'!R30/3)</f>
        <v>-0.61382741907457583</v>
      </c>
      <c r="AT30" s="11">
        <f>IF(('OddsRatio_working_3-way'!X30=0),IF(Q30&gt;0,-Q30^(1/3),(-Q30)^(1/3)),'OddsRatio_working_3-way'!AN30-'OddsRatio_working_3-way'!R30/3)</f>
        <v>-0.41953480260882775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3.11</v>
      </c>
      <c r="B31" s="4">
        <f>IF('True_Odds_Calculator_3-way'!B32="","",'True_Odds_Calculator_3-way'!B32)</f>
        <v>3.13</v>
      </c>
      <c r="C31" s="4">
        <f>IF('True_Odds_Calculator_3-way'!C32="","",'True_Odds_Calculator_3-way'!C32)</f>
        <v>2.63</v>
      </c>
      <c r="D31" s="9">
        <f t="shared" si="13"/>
        <v>0.31463798082402644</v>
      </c>
      <c r="E31" s="9">
        <f t="shared" si="14"/>
        <v>0.31260718375608337</v>
      </c>
      <c r="F31" s="9">
        <f t="shared" si="15"/>
        <v>0.37275483541988996</v>
      </c>
      <c r="G31" s="9">
        <f t="shared" si="16"/>
        <v>1.0323487392765882</v>
      </c>
      <c r="H31" s="9">
        <f t="shared" si="17"/>
        <v>3.1782558398736005</v>
      </c>
      <c r="I31" s="9">
        <f t="shared" si="18"/>
        <v>3.1989028146591334</v>
      </c>
      <c r="J31" s="9">
        <f t="shared" si="19"/>
        <v>2.6827284450208384</v>
      </c>
      <c r="K31" s="11">
        <f t="shared" si="20"/>
        <v>0.32154340836012862</v>
      </c>
      <c r="L31" s="11">
        <f t="shared" si="21"/>
        <v>0.31948881789137379</v>
      </c>
      <c r="M31" s="11">
        <f t="shared" si="22"/>
        <v>0.38022813688212931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-0.2861469940736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0.22928604660818944</v>
      </c>
      <c r="Q31" s="11">
        <f>2*'OddsRatio_working_3-way'!K31*'OddsRatio_working_3-way'!L31*'OddsRatio_working_3-way'!M31</f>
        <v>7.8121310599042412E-2</v>
      </c>
      <c r="R31" s="11">
        <f t="shared" si="23"/>
        <v>0</v>
      </c>
      <c r="S31" s="11">
        <f t="shared" si="24"/>
        <v>-0.80128762963421052</v>
      </c>
      <c r="T31" s="11">
        <f t="shared" si="25"/>
        <v>-0.27301111742221829</v>
      </c>
      <c r="U31" s="11">
        <f>'OddsRatio_working_3-way'!S31-'OddsRatio_working_3-way'!R31^2/3</f>
        <v>-0.80128762963421052</v>
      </c>
      <c r="V31" s="11">
        <f>'OddsRatio_working_3-way'!S31*'OddsRatio_working_3-way'!R31/3-2*'OddsRatio_working_3-way'!R31^3/27-'OddsRatio_working_3-way'!T31</f>
        <v>0.27301111742221829</v>
      </c>
      <c r="W31" s="11">
        <f>'OddsRatio_working_3-way'!V31^2+4*'OddsRatio_working_3-way'!U31^3/27</f>
        <v>-1.6836305355370923E-3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0.13803867281641163</v>
      </c>
      <c r="Y31" s="11">
        <f>IF('OddsRatio_working_3-way'!W31&gt;=0,IF('OddsRatio_working_3-way'!V31+SQRT('OddsRatio_working_3-way'!W31)&gt;0,0,PI()),ACOS('OddsRatio_working_3-way'!V31/(2*'OddsRatio_working_3-way'!X31)))</f>
        <v>0.1491779467452039</v>
      </c>
      <c r="Z31" s="11">
        <f>'OddsRatio_working_3-way'!X31^(1/3)*COS('OddsRatio_working_3-way'!Y31/3)</f>
        <v>0.51617436963829411</v>
      </c>
      <c r="AA31" s="11">
        <f>'OddsRatio_working_3-way'!X31^(1/3)*COS(('OddsRatio_working_3-way'!Y31+2*PI())/3)</f>
        <v>-0.28033403864019302</v>
      </c>
      <c r="AB31" s="11">
        <f>'OddsRatio_working_3-way'!X31^(1/3)*COS(('OddsRatio_working_3-way'!Y31+4*PI())/3)</f>
        <v>-0.23584033099810076</v>
      </c>
      <c r="AC31" s="11">
        <f>'OddsRatio_working_3-way'!X31^(1/3)*SIN('OddsRatio_working_3-way'!Y31/3)</f>
        <v>2.5688454084406408E-2</v>
      </c>
      <c r="AD31" s="11">
        <f>'OddsRatio_working_3-way'!X31^(1/3)*SIN(('OddsRatio_working_3-way'!Y31+2*PI())/3)</f>
        <v>0.43417588984697858</v>
      </c>
      <c r="AE31" s="11">
        <f>'OddsRatio_working_3-way'!X31^(1/3)*SIN(('OddsRatio_working_3-way'!Y31+4*PI())/3)</f>
        <v>-0.45986434393138503</v>
      </c>
      <c r="AF31" s="11">
        <f>-'OddsRatio_working_3-way'!U31/(3*'OddsRatio_working_3-way'!X31^(1/3))*COS(('OddsRatio_working_3-way'!Y31)/3)</f>
        <v>0.51617436963829399</v>
      </c>
      <c r="AG31" s="11">
        <f>-'OddsRatio_working_3-way'!U31/(3*'OddsRatio_working_3-way'!X31^(1/3))*COS(('OddsRatio_working_3-way'!Y31+2*PI())/3)</f>
        <v>-0.28033403864019296</v>
      </c>
      <c r="AH31" s="11">
        <f>-'OddsRatio_working_3-way'!U31/(3*'OddsRatio_working_3-way'!X31^(1/3))*COS(('OddsRatio_working_3-way'!Y31+4*PI())/3)</f>
        <v>-0.2358403309981007</v>
      </c>
      <c r="AI31" s="11">
        <f>'OddsRatio_working_3-way'!U31/(3*'OddsRatio_working_3-way'!X31^(1/3))*SIN(('OddsRatio_working_3-way'!Y31)/3)</f>
        <v>-2.5688454084406405E-2</v>
      </c>
      <c r="AJ31" s="11">
        <f>'OddsRatio_working_3-way'!U31/(3*'OddsRatio_working_3-way'!X31^(1/3))*SIN(('OddsRatio_working_3-way'!Y31+2*PI())/3)</f>
        <v>-0.43417588984697852</v>
      </c>
      <c r="AK31" s="11">
        <f>'OddsRatio_working_3-way'!U31/(3*'OddsRatio_working_3-way'!X31^(1/3))*SIN(('OddsRatio_working_3-way'!Y31+4*PI())/3)</f>
        <v>0.45986434393138492</v>
      </c>
      <c r="AL31" s="11">
        <f>'OddsRatio_working_3-way'!Z31+'OddsRatio_working_3-way'!AF31</f>
        <v>1.0323487392765882</v>
      </c>
      <c r="AM31" s="11">
        <f>'OddsRatio_working_3-way'!AA31+'OddsRatio_working_3-way'!AG31</f>
        <v>-0.56066807728038603</v>
      </c>
      <c r="AN31" s="11">
        <f>'OddsRatio_working_3-way'!AB31+'OddsRatio_working_3-way'!AH31</f>
        <v>-0.47168066199620146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1.0323487392765882</v>
      </c>
      <c r="AS31" s="11">
        <f>IF(('OddsRatio_working_3-way'!X31=0),IF(Q31&gt;0,-Q31^(1/3),(-Q31)^(1/3)),'OddsRatio_working_3-way'!AM31-'OddsRatio_working_3-way'!R31/3)</f>
        <v>-0.56066807728038603</v>
      </c>
      <c r="AT31" s="11">
        <f>IF(('OddsRatio_working_3-way'!X31=0),IF(Q31&gt;0,-Q31^(1/3),(-Q31)^(1/3)),'OddsRatio_working_3-way'!AN31-'OddsRatio_working_3-way'!R31/3)</f>
        <v>-0.47168066199620146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1.52</v>
      </c>
      <c r="B32" s="4">
        <f>IF('True_Odds_Calculator_3-way'!B33="","",'True_Odds_Calculator_3-way'!B33)</f>
        <v>4.71</v>
      </c>
      <c r="C32" s="4">
        <f>IF('True_Odds_Calculator_3-way'!C33="","",'True_Odds_Calculator_3-way'!C33)</f>
        <v>6.41</v>
      </c>
      <c r="D32" s="9">
        <f t="shared" si="13"/>
        <v>0.64648255104158825</v>
      </c>
      <c r="E32" s="9">
        <f t="shared" si="14"/>
        <v>0.20402179462713202</v>
      </c>
      <c r="F32" s="9">
        <f t="shared" si="15"/>
        <v>0.14949565433127954</v>
      </c>
      <c r="G32" s="9">
        <f t="shared" si="16"/>
        <v>1.0516003052234142</v>
      </c>
      <c r="H32" s="9">
        <f t="shared" si="17"/>
        <v>1.5468321587161753</v>
      </c>
      <c r="I32" s="9">
        <f t="shared" si="18"/>
        <v>4.9014371323788666</v>
      </c>
      <c r="J32" s="9">
        <f t="shared" si="19"/>
        <v>6.6891576512586708</v>
      </c>
      <c r="K32" s="11">
        <f t="shared" si="20"/>
        <v>0.65789473684210531</v>
      </c>
      <c r="L32" s="11">
        <f t="shared" si="21"/>
        <v>0.21231422505307856</v>
      </c>
      <c r="M32" s="11">
        <f t="shared" si="22"/>
        <v>0.15600624024960999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-0.22743222166030452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0.21006539222346637</v>
      </c>
      <c r="Q32" s="11">
        <f>2*'OddsRatio_working_3-way'!K32*'OddsRatio_working_3-way'!L32*'OddsRatio_working_3-way'!M32</f>
        <v>4.3582031581632028E-2</v>
      </c>
      <c r="R32" s="11">
        <f t="shared" si="23"/>
        <v>0</v>
      </c>
      <c r="S32" s="11">
        <f t="shared" si="24"/>
        <v>-0.92363953836419255</v>
      </c>
      <c r="T32" s="11">
        <f t="shared" si="25"/>
        <v>-0.19162646024153371</v>
      </c>
      <c r="U32" s="11">
        <f>'OddsRatio_working_3-way'!S32-'OddsRatio_working_3-way'!R32^2/3</f>
        <v>-0.92363953836419255</v>
      </c>
      <c r="V32" s="11">
        <f>'OddsRatio_working_3-way'!S32*'OddsRatio_working_3-way'!R32/3-2*'OddsRatio_working_3-way'!R32^3/27-'OddsRatio_working_3-way'!T32</f>
        <v>0.19162646024153371</v>
      </c>
      <c r="W32" s="11">
        <f>'OddsRatio_working_3-way'!V32^2+4*'OddsRatio_working_3-way'!U32^3/27</f>
        <v>-8.001502175686831E-2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0.17083304863343071</v>
      </c>
      <c r="Y32" s="11">
        <f>IF('OddsRatio_working_3-way'!W32&gt;=0,IF('OddsRatio_working_3-way'!V32+SQRT('OddsRatio_working_3-way'!W32)&gt;0,0,PI()),ACOS('OddsRatio_working_3-way'!V32/(2*'OddsRatio_working_3-way'!X32)))</f>
        <v>0.97537350078927476</v>
      </c>
      <c r="Z32" s="11">
        <f>'OddsRatio_working_3-way'!X32^(1/3)*COS('OddsRatio_working_3-way'!Y32/3)</f>
        <v>0.52580015261170709</v>
      </c>
      <c r="AA32" s="11">
        <f>'OddsRatio_working_3-way'!X32^(1/3)*COS(('OddsRatio_working_3-way'!Y32+2*PI())/3)</f>
        <v>-0.41639448736429352</v>
      </c>
      <c r="AB32" s="11">
        <f>'OddsRatio_working_3-way'!X32^(1/3)*COS(('OddsRatio_working_3-way'!Y32+4*PI())/3)</f>
        <v>-0.10940566524741346</v>
      </c>
      <c r="AC32" s="11">
        <f>'OddsRatio_working_3-way'!X32^(1/3)*SIN('OddsRatio_working_3-way'!Y32/3)</f>
        <v>0.17724007908738687</v>
      </c>
      <c r="AD32" s="11">
        <f>'OddsRatio_working_3-way'!X32^(1/3)*SIN(('OddsRatio_working_3-way'!Y32+2*PI())/3)</f>
        <v>0.36673624993177967</v>
      </c>
      <c r="AE32" s="11">
        <f>'OddsRatio_working_3-way'!X32^(1/3)*SIN(('OddsRatio_working_3-way'!Y32+4*PI())/3)</f>
        <v>-0.54397632901916648</v>
      </c>
      <c r="AF32" s="11">
        <f>-'OddsRatio_working_3-way'!U32/(3*'OddsRatio_working_3-way'!X32^(1/3))*COS(('OddsRatio_working_3-way'!Y32)/3)</f>
        <v>0.52580015261170698</v>
      </c>
      <c r="AG32" s="11">
        <f>-'OddsRatio_working_3-way'!U32/(3*'OddsRatio_working_3-way'!X32^(1/3))*COS(('OddsRatio_working_3-way'!Y32+2*PI())/3)</f>
        <v>-0.41639448736429341</v>
      </c>
      <c r="AH32" s="11">
        <f>-'OddsRatio_working_3-way'!U32/(3*'OddsRatio_working_3-way'!X32^(1/3))*COS(('OddsRatio_working_3-way'!Y32+4*PI())/3)</f>
        <v>-0.10940566524741344</v>
      </c>
      <c r="AI32" s="11">
        <f>'OddsRatio_working_3-way'!U32/(3*'OddsRatio_working_3-way'!X32^(1/3))*SIN(('OddsRatio_working_3-way'!Y32)/3)</f>
        <v>-0.17724007908738684</v>
      </c>
      <c r="AJ32" s="11">
        <f>'OddsRatio_working_3-way'!U32/(3*'OddsRatio_working_3-way'!X32^(1/3))*SIN(('OddsRatio_working_3-way'!Y32+2*PI())/3)</f>
        <v>-0.36673624993177961</v>
      </c>
      <c r="AK32" s="11">
        <f>'OddsRatio_working_3-way'!U32/(3*'OddsRatio_working_3-way'!X32^(1/3))*SIN(('OddsRatio_working_3-way'!Y32+4*PI())/3)</f>
        <v>0.54397632901916637</v>
      </c>
      <c r="AL32" s="11">
        <f>'OddsRatio_working_3-way'!Z32+'OddsRatio_working_3-way'!AF32</f>
        <v>1.0516003052234142</v>
      </c>
      <c r="AM32" s="11">
        <f>'OddsRatio_working_3-way'!AA32+'OddsRatio_working_3-way'!AG32</f>
        <v>-0.83278897472858693</v>
      </c>
      <c r="AN32" s="11">
        <f>'OddsRatio_working_3-way'!AB32+'OddsRatio_working_3-way'!AH32</f>
        <v>-0.2188113304948269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1.0516003052234142</v>
      </c>
      <c r="AS32" s="11">
        <f>IF(('OddsRatio_working_3-way'!X32=0),IF(Q32&gt;0,-Q32^(1/3),(-Q32)^(1/3)),'OddsRatio_working_3-way'!AM32-'OddsRatio_working_3-way'!R32/3)</f>
        <v>-0.83278897472858693</v>
      </c>
      <c r="AT32" s="11">
        <f>IF(('OddsRatio_working_3-way'!X32=0),IF(Q32&gt;0,-Q32^(1/3),(-Q32)^(1/3)),'OddsRatio_working_3-way'!AN32-'OddsRatio_working_3-way'!R32/3)</f>
        <v>-0.2188113304948269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3.23</v>
      </c>
      <c r="B33" s="4">
        <f>IF('True_Odds_Calculator_3-way'!B34="","",'True_Odds_Calculator_3-way'!B34)</f>
        <v>3.28</v>
      </c>
      <c r="C33" s="4">
        <f>IF('True_Odds_Calculator_3-way'!C34="","",'True_Odds_Calculator_3-way'!C34)</f>
        <v>2.42</v>
      </c>
      <c r="D33" s="9">
        <f t="shared" si="13"/>
        <v>0.30074967425854005</v>
      </c>
      <c r="E33" s="9">
        <f t="shared" si="14"/>
        <v>0.29610722860701849</v>
      </c>
      <c r="F33" s="9">
        <f t="shared" si="15"/>
        <v>0.40314309713444146</v>
      </c>
      <c r="G33" s="9">
        <f t="shared" si="16"/>
        <v>1.0426118308090713</v>
      </c>
      <c r="H33" s="9">
        <f t="shared" si="17"/>
        <v>3.3250243827042287</v>
      </c>
      <c r="I33" s="9">
        <f t="shared" si="18"/>
        <v>3.3771549742446831</v>
      </c>
      <c r="J33" s="9">
        <f t="shared" si="19"/>
        <v>2.4805087997488813</v>
      </c>
      <c r="K33" s="11">
        <f t="shared" si="20"/>
        <v>0.30959752321981426</v>
      </c>
      <c r="L33" s="11">
        <f t="shared" si="21"/>
        <v>0.3048780487804878</v>
      </c>
      <c r="M33" s="11">
        <f t="shared" si="22"/>
        <v>0.41322314049586778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-0.28160238092414958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0.23129325144798163</v>
      </c>
      <c r="Q33" s="11">
        <f>2*'OddsRatio_working_3-way'!K33*'OddsRatio_working_3-way'!L33*'OddsRatio_working_3-way'!M33</f>
        <v>7.8007841972337802E-2</v>
      </c>
      <c r="R33" s="11">
        <f t="shared" si="23"/>
        <v>0</v>
      </c>
      <c r="S33" s="11">
        <f t="shared" si="24"/>
        <v>-0.8213469314035422</v>
      </c>
      <c r="T33" s="11">
        <f t="shared" si="25"/>
        <v>-0.2770141421259838</v>
      </c>
      <c r="U33" s="11">
        <f>'OddsRatio_working_3-way'!S33-'OddsRatio_working_3-way'!R33^2/3</f>
        <v>-0.8213469314035422</v>
      </c>
      <c r="V33" s="11">
        <f>'OddsRatio_working_3-way'!S33*'OddsRatio_working_3-way'!R33/3-2*'OddsRatio_working_3-way'!R33^3/27-'OddsRatio_working_3-way'!T33</f>
        <v>0.2770141421259838</v>
      </c>
      <c r="W33" s="11">
        <f>'OddsRatio_working_3-way'!V33^2+4*'OddsRatio_working_3-way'!U33^3/27</f>
        <v>-5.3504977233026219E-3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0.14325443506319216</v>
      </c>
      <c r="Y33" s="11">
        <f>IF('OddsRatio_working_3-way'!W33&gt;=0,IF('OddsRatio_working_3-way'!V33+SQRT('OddsRatio_working_3-way'!W33)&gt;0,0,PI()),ACOS('OddsRatio_working_3-way'!V33/(2*'OddsRatio_working_3-way'!X33)))</f>
        <v>0.25816296134715055</v>
      </c>
      <c r="Z33" s="11">
        <f>'OddsRatio_working_3-way'!X33^(1/3)*COS('OddsRatio_working_3-way'!Y33/3)</f>
        <v>0.52130591540453564</v>
      </c>
      <c r="AA33" s="11">
        <f>'OddsRatio_working_3-way'!X33^(1/3)*COS(('OddsRatio_working_3-way'!Y33+2*PI())/3)</f>
        <v>-0.29959958495116901</v>
      </c>
      <c r="AB33" s="11">
        <f>'OddsRatio_working_3-way'!X33^(1/3)*COS(('OddsRatio_working_3-way'!Y33+4*PI())/3)</f>
        <v>-0.22170633045336677</v>
      </c>
      <c r="AC33" s="11">
        <f>'OddsRatio_working_3-way'!X33^(1/3)*SIN('OddsRatio_working_3-way'!Y33/3)</f>
        <v>4.4971691452362281E-2</v>
      </c>
      <c r="AD33" s="11">
        <f>'OddsRatio_working_3-way'!X33^(1/3)*SIN(('OddsRatio_working_3-way'!Y33+2*PI())/3)</f>
        <v>0.42897832015724829</v>
      </c>
      <c r="AE33" s="11">
        <f>'OddsRatio_working_3-way'!X33^(1/3)*SIN(('OddsRatio_working_3-way'!Y33+4*PI())/3)</f>
        <v>-0.47395001160961042</v>
      </c>
      <c r="AF33" s="11">
        <f>-'OddsRatio_working_3-way'!U33/(3*'OddsRatio_working_3-way'!X33^(1/3))*COS(('OddsRatio_working_3-way'!Y33)/3)</f>
        <v>0.52130591540453575</v>
      </c>
      <c r="AG33" s="11">
        <f>-'OddsRatio_working_3-way'!U33/(3*'OddsRatio_working_3-way'!X33^(1/3))*COS(('OddsRatio_working_3-way'!Y33+2*PI())/3)</f>
        <v>-0.29959958495116906</v>
      </c>
      <c r="AH33" s="11">
        <f>-'OddsRatio_working_3-way'!U33/(3*'OddsRatio_working_3-way'!X33^(1/3))*COS(('OddsRatio_working_3-way'!Y33+4*PI())/3)</f>
        <v>-0.22170633045336682</v>
      </c>
      <c r="AI33" s="11">
        <f>'OddsRatio_working_3-way'!U33/(3*'OddsRatio_working_3-way'!X33^(1/3))*SIN(('OddsRatio_working_3-way'!Y33)/3)</f>
        <v>-4.4971691452362288E-2</v>
      </c>
      <c r="AJ33" s="11">
        <f>'OddsRatio_working_3-way'!U33/(3*'OddsRatio_working_3-way'!X33^(1/3))*SIN(('OddsRatio_working_3-way'!Y33+2*PI())/3)</f>
        <v>-0.42897832015724841</v>
      </c>
      <c r="AK33" s="11">
        <f>'OddsRatio_working_3-way'!U33/(3*'OddsRatio_working_3-way'!X33^(1/3))*SIN(('OddsRatio_working_3-way'!Y33+4*PI())/3)</f>
        <v>0.47395001160961053</v>
      </c>
      <c r="AL33" s="11">
        <f>'OddsRatio_working_3-way'!Z33+'OddsRatio_working_3-way'!AF33</f>
        <v>1.0426118308090713</v>
      </c>
      <c r="AM33" s="11">
        <f>'OddsRatio_working_3-way'!AA33+'OddsRatio_working_3-way'!AG33</f>
        <v>-0.59919916990233801</v>
      </c>
      <c r="AN33" s="11">
        <f>'OddsRatio_working_3-way'!AB33+'OddsRatio_working_3-way'!AH33</f>
        <v>-0.44341266090673359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1.0426118308090713</v>
      </c>
      <c r="AS33" s="11">
        <f>IF(('OddsRatio_working_3-way'!X33=0),IF(Q33&gt;0,-Q33^(1/3),(-Q33)^(1/3)),'OddsRatio_working_3-way'!AM33-'OddsRatio_working_3-way'!R33/3)</f>
        <v>-0.59919916990233801</v>
      </c>
      <c r="AT33" s="11">
        <f>IF(('OddsRatio_working_3-way'!X33=0),IF(Q33&gt;0,-Q33^(1/3),(-Q33)^(1/3)),'OddsRatio_working_3-way'!AN33-'OddsRatio_working_3-way'!R33/3)</f>
        <v>-0.44341266090673359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2.34</v>
      </c>
      <c r="B34" s="4">
        <f>IF('True_Odds_Calculator_3-way'!B35="","",'True_Odds_Calculator_3-way'!B35)</f>
        <v>3.34</v>
      </c>
      <c r="C34" s="4">
        <f>IF('True_Odds_Calculator_3-way'!C35="","",'True_Odds_Calculator_3-way'!C35)</f>
        <v>3.31</v>
      </c>
      <c r="D34" s="9">
        <f t="shared" si="13"/>
        <v>0.41669574061735204</v>
      </c>
      <c r="E34" s="9">
        <f t="shared" si="14"/>
        <v>0.2903192720045662</v>
      </c>
      <c r="F34" s="9">
        <f t="shared" si="15"/>
        <v>0.29298498737808165</v>
      </c>
      <c r="G34" s="9">
        <f t="shared" si="16"/>
        <v>1.0446511535287986</v>
      </c>
      <c r="H34" s="9">
        <f t="shared" si="17"/>
        <v>2.3998325457285894</v>
      </c>
      <c r="I34" s="9">
        <f t="shared" si="18"/>
        <v>3.444483699257388</v>
      </c>
      <c r="J34" s="9">
        <f t="shared" si="19"/>
        <v>3.4131441646515248</v>
      </c>
      <c r="K34" s="11">
        <f t="shared" si="20"/>
        <v>0.42735042735042739</v>
      </c>
      <c r="L34" s="11">
        <f t="shared" si="21"/>
        <v>0.29940119760479045</v>
      </c>
      <c r="M34" s="11">
        <f t="shared" si="22"/>
        <v>0.30211480362537763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-0.27998986920418967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0.23154558494754238</v>
      </c>
      <c r="Q34" s="11">
        <f>2*'OddsRatio_working_3-way'!K34*'OddsRatio_working_3-way'!L34*'OddsRatio_working_3-way'!M34</f>
        <v>7.7310712837242876E-2</v>
      </c>
      <c r="R34" s="11">
        <f t="shared" si="23"/>
        <v>0</v>
      </c>
      <c r="S34" s="11">
        <f t="shared" si="24"/>
        <v>-0.8269784389187379</v>
      </c>
      <c r="T34" s="11">
        <f t="shared" si="25"/>
        <v>-0.27611967910475393</v>
      </c>
      <c r="U34" s="11">
        <f>'OddsRatio_working_3-way'!S34-'OddsRatio_working_3-way'!R34^2/3</f>
        <v>-0.8269784389187379</v>
      </c>
      <c r="V34" s="11">
        <f>'OddsRatio_working_3-way'!S34*'OddsRatio_working_3-way'!R34/3-2*'OddsRatio_working_3-way'!R34^3/27-'OddsRatio_working_3-way'!T34</f>
        <v>0.27611967910475393</v>
      </c>
      <c r="W34" s="11">
        <f>'OddsRatio_working_3-way'!V34^2+4*'OddsRatio_working_3-way'!U34^3/27</f>
        <v>-7.5453369454756142E-3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0.14473027856532639</v>
      </c>
      <c r="Y34" s="11">
        <f>IF('OddsRatio_working_3-way'!W34&gt;=0,IF('OddsRatio_working_3-way'!V34+SQRT('OddsRatio_working_3-way'!W34)&gt;0,0,PI()),ACOS('OddsRatio_working_3-way'!V34/(2*'OddsRatio_working_3-way'!X34)))</f>
        <v>0.30478584353628513</v>
      </c>
      <c r="Z34" s="11">
        <f>'OddsRatio_working_3-way'!X34^(1/3)*COS('OddsRatio_working_3-way'!Y34/3)</f>
        <v>0.52232557676439928</v>
      </c>
      <c r="AA34" s="11">
        <f>'OddsRatio_working_3-way'!X34^(1/3)*COS(('OddsRatio_working_3-way'!Y34+2*PI())/3)</f>
        <v>-0.30727790112181824</v>
      </c>
      <c r="AB34" s="11">
        <f>'OddsRatio_working_3-way'!X34^(1/3)*COS(('OddsRatio_working_3-way'!Y34+4*PI())/3)</f>
        <v>-0.21504767564258112</v>
      </c>
      <c r="AC34" s="11">
        <f>'OddsRatio_working_3-way'!X34^(1/3)*SIN('OddsRatio_working_3-way'!Y34/3)</f>
        <v>5.3249145507857622E-2</v>
      </c>
      <c r="AD34" s="11">
        <f>'OddsRatio_working_3-way'!X34^(1/3)*SIN(('OddsRatio_working_3-way'!Y34+2*PI())/3)</f>
        <v>0.42572264577039992</v>
      </c>
      <c r="AE34" s="11">
        <f>'OddsRatio_working_3-way'!X34^(1/3)*SIN(('OddsRatio_working_3-way'!Y34+4*PI())/3)</f>
        <v>-0.47897179127825734</v>
      </c>
      <c r="AF34" s="11">
        <f>-'OddsRatio_working_3-way'!U34/(3*'OddsRatio_working_3-way'!X34^(1/3))*COS(('OddsRatio_working_3-way'!Y34)/3)</f>
        <v>0.52232557676439917</v>
      </c>
      <c r="AG34" s="11">
        <f>-'OddsRatio_working_3-way'!U34/(3*'OddsRatio_working_3-way'!X34^(1/3))*COS(('OddsRatio_working_3-way'!Y34+2*PI())/3)</f>
        <v>-0.30727790112181813</v>
      </c>
      <c r="AH34" s="11">
        <f>-'OddsRatio_working_3-way'!U34/(3*'OddsRatio_working_3-way'!X34^(1/3))*COS(('OddsRatio_working_3-way'!Y34+4*PI())/3)</f>
        <v>-0.21504767564258107</v>
      </c>
      <c r="AI34" s="11">
        <f>'OddsRatio_working_3-way'!U34/(3*'OddsRatio_working_3-way'!X34^(1/3))*SIN(('OddsRatio_working_3-way'!Y34)/3)</f>
        <v>-5.3249145507857608E-2</v>
      </c>
      <c r="AJ34" s="11">
        <f>'OddsRatio_working_3-way'!U34/(3*'OddsRatio_working_3-way'!X34^(1/3))*SIN(('OddsRatio_working_3-way'!Y34+2*PI())/3)</f>
        <v>-0.42572264577039981</v>
      </c>
      <c r="AK34" s="11">
        <f>'OddsRatio_working_3-way'!U34/(3*'OddsRatio_working_3-way'!X34^(1/3))*SIN(('OddsRatio_working_3-way'!Y34+4*PI())/3)</f>
        <v>0.47897179127825729</v>
      </c>
      <c r="AL34" s="11">
        <f>'OddsRatio_working_3-way'!Z34+'OddsRatio_working_3-way'!AF34</f>
        <v>1.0446511535287986</v>
      </c>
      <c r="AM34" s="11">
        <f>'OddsRatio_working_3-way'!AA34+'OddsRatio_working_3-way'!AG34</f>
        <v>-0.61455580224363637</v>
      </c>
      <c r="AN34" s="11">
        <f>'OddsRatio_working_3-way'!AB34+'OddsRatio_working_3-way'!AH34</f>
        <v>-0.43009535128516219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1.0446511535287986</v>
      </c>
      <c r="AS34" s="11">
        <f>IF(('OddsRatio_working_3-way'!X34=0),IF(Q34&gt;0,-Q34^(1/3),(-Q34)^(1/3)),'OddsRatio_working_3-way'!AM34-'OddsRatio_working_3-way'!R34/3)</f>
        <v>-0.61455580224363637</v>
      </c>
      <c r="AT34" s="11">
        <f>IF(('OddsRatio_working_3-way'!X34=0),IF(Q34&gt;0,-Q34^(1/3),(-Q34)^(1/3)),'OddsRatio_working_3-way'!AN34-'OddsRatio_working_3-way'!R34/3)</f>
        <v>-0.43009535128516219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1.44</v>
      </c>
      <c r="B35" s="4">
        <f>IF('True_Odds_Calculator_3-way'!B36="","",'True_Odds_Calculator_3-way'!B36)</f>
        <v>4.6900000000000004</v>
      </c>
      <c r="C35" s="4">
        <f>IF('True_Odds_Calculator_3-way'!C36="","",'True_Odds_Calculator_3-way'!C36)</f>
        <v>8</v>
      </c>
      <c r="D35" s="9">
        <f t="shared" si="13"/>
        <v>0.6800024559816461</v>
      </c>
      <c r="E35" s="9">
        <f t="shared" si="14"/>
        <v>0.20216398263025309</v>
      </c>
      <c r="F35" s="9">
        <f t="shared" si="15"/>
        <v>0.11783356138810046</v>
      </c>
      <c r="G35" s="9">
        <f t="shared" si="16"/>
        <v>1.069506645305246</v>
      </c>
      <c r="H35" s="9">
        <f t="shared" si="17"/>
        <v>1.4705829239343085</v>
      </c>
      <c r="I35" s="9">
        <f t="shared" si="18"/>
        <v>4.946479521176359</v>
      </c>
      <c r="J35" s="9">
        <f t="shared" si="19"/>
        <v>8.4865465171367216</v>
      </c>
      <c r="K35" s="11">
        <f t="shared" si="20"/>
        <v>0.69444444444444442</v>
      </c>
      <c r="L35" s="11">
        <f t="shared" si="21"/>
        <v>0.21321961620469082</v>
      </c>
      <c r="M35" s="11">
        <f t="shared" si="22"/>
        <v>0.125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-0.21035447761194015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0.20600124378109452</v>
      </c>
      <c r="Q35" s="11">
        <f>2*'OddsRatio_working_3-way'!K35*'OddsRatio_working_3-way'!L35*'OddsRatio_working_3-way'!M35</f>
        <v>3.7017294479981047E-2</v>
      </c>
      <c r="R35" s="11">
        <f t="shared" si="23"/>
        <v>0</v>
      </c>
      <c r="S35" s="11">
        <f t="shared" si="24"/>
        <v>-0.97930524759793125</v>
      </c>
      <c r="T35" s="11">
        <f t="shared" si="25"/>
        <v>-0.17597578573188341</v>
      </c>
      <c r="U35" s="11">
        <f>'OddsRatio_working_3-way'!S35-'OddsRatio_working_3-way'!R35^2/3</f>
        <v>-0.97930524759793125</v>
      </c>
      <c r="V35" s="11">
        <f>'OddsRatio_working_3-way'!S35*'OddsRatio_working_3-way'!R35/3-2*'OddsRatio_working_3-way'!R35^3/27-'OddsRatio_working_3-way'!T35</f>
        <v>0.17597578573188341</v>
      </c>
      <c r="W35" s="11">
        <f>'OddsRatio_working_3-way'!V35^2+4*'OddsRatio_working_3-way'!U35^3/27</f>
        <v>-0.10817203366947772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0.18650704466147616</v>
      </c>
      <c r="Y35" s="11">
        <f>IF('OddsRatio_working_3-way'!W35&gt;=0,IF('OddsRatio_working_3-way'!V35+SQRT('OddsRatio_working_3-way'!W35)&gt;0,0,PI()),ACOS('OddsRatio_working_3-way'!V35/(2*'OddsRatio_working_3-way'!X35)))</f>
        <v>1.079502445045617</v>
      </c>
      <c r="Z35" s="11">
        <f>'OddsRatio_working_3-way'!X35^(1/3)*COS('OddsRatio_working_3-way'!Y35/3)</f>
        <v>0.53475332265262299</v>
      </c>
      <c r="AA35" s="11">
        <f>'OddsRatio_working_3-way'!X35^(1/3)*COS(('OddsRatio_working_3-way'!Y35+2*PI())/3)</f>
        <v>-0.44160488760858641</v>
      </c>
      <c r="AB35" s="11">
        <f>'OddsRatio_working_3-way'!X35^(1/3)*COS(('OddsRatio_working_3-way'!Y35+4*PI())/3)</f>
        <v>-9.3148435044036693E-2</v>
      </c>
      <c r="AC35" s="11">
        <f>'OddsRatio_working_3-way'!X35^(1/3)*SIN('OddsRatio_working_3-way'!Y35/3)</f>
        <v>0.20118142668900502</v>
      </c>
      <c r="AD35" s="11">
        <f>'OddsRatio_working_3-way'!X35^(1/3)*SIN(('OddsRatio_working_3-way'!Y35+2*PI())/3)</f>
        <v>0.36251924883080555</v>
      </c>
      <c r="AE35" s="11">
        <f>'OddsRatio_working_3-way'!X35^(1/3)*SIN(('OddsRatio_working_3-way'!Y35+4*PI())/3)</f>
        <v>-0.5637006755198104</v>
      </c>
      <c r="AF35" s="11">
        <f>-'OddsRatio_working_3-way'!U35/(3*'OddsRatio_working_3-way'!X35^(1/3))*COS(('OddsRatio_working_3-way'!Y35)/3)</f>
        <v>0.53475332265262299</v>
      </c>
      <c r="AG35" s="11">
        <f>-'OddsRatio_working_3-way'!U35/(3*'OddsRatio_working_3-way'!X35^(1/3))*COS(('OddsRatio_working_3-way'!Y35+2*PI())/3)</f>
        <v>-0.44160488760858641</v>
      </c>
      <c r="AH35" s="11">
        <f>-'OddsRatio_working_3-way'!U35/(3*'OddsRatio_working_3-way'!X35^(1/3))*COS(('OddsRatio_working_3-way'!Y35+4*PI())/3)</f>
        <v>-9.3148435044036693E-2</v>
      </c>
      <c r="AI35" s="11">
        <f>'OddsRatio_working_3-way'!U35/(3*'OddsRatio_working_3-way'!X35^(1/3))*SIN(('OddsRatio_working_3-way'!Y35)/3)</f>
        <v>-0.20118142668900502</v>
      </c>
      <c r="AJ35" s="11">
        <f>'OddsRatio_working_3-way'!U35/(3*'OddsRatio_working_3-way'!X35^(1/3))*SIN(('OddsRatio_working_3-way'!Y35+2*PI())/3)</f>
        <v>-0.36251924883080555</v>
      </c>
      <c r="AK35" s="11">
        <f>'OddsRatio_working_3-way'!U35/(3*'OddsRatio_working_3-way'!X35^(1/3))*SIN(('OddsRatio_working_3-way'!Y35+4*PI())/3)</f>
        <v>0.5637006755198104</v>
      </c>
      <c r="AL35" s="11">
        <f>'OddsRatio_working_3-way'!Z35+'OddsRatio_working_3-way'!AF35</f>
        <v>1.069506645305246</v>
      </c>
      <c r="AM35" s="11">
        <f>'OddsRatio_working_3-way'!AA35+'OddsRatio_working_3-way'!AG35</f>
        <v>-0.88320977521717281</v>
      </c>
      <c r="AN35" s="11">
        <f>'OddsRatio_working_3-way'!AB35+'OddsRatio_working_3-way'!AH35</f>
        <v>-0.18629687008807339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1.069506645305246</v>
      </c>
      <c r="AS35" s="11">
        <f>IF(('OddsRatio_working_3-way'!X35=0),IF(Q35&gt;0,-Q35^(1/3),(-Q35)^(1/3)),'OddsRatio_working_3-way'!AM35-'OddsRatio_working_3-way'!R35/3)</f>
        <v>-0.88320977521717281</v>
      </c>
      <c r="AT35" s="11">
        <f>IF(('OddsRatio_working_3-way'!X35=0),IF(Q35&gt;0,-Q35^(1/3),(-Q35)^(1/3)),'OddsRatio_working_3-way'!AN35-'OddsRatio_working_3-way'!R35/3)</f>
        <v>-0.18629687008807339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2.36</v>
      </c>
      <c r="B36" s="4">
        <f>IF('True_Odds_Calculator_3-way'!B37="","",'True_Odds_Calculator_3-way'!B37)</f>
        <v>3.23</v>
      </c>
      <c r="C36" s="4">
        <f>IF('True_Odds_Calculator_3-way'!C37="","",'True_Odds_Calculator_3-way'!C37)</f>
        <v>3.4</v>
      </c>
      <c r="D36" s="9">
        <f t="shared" si="13"/>
        <v>0.41362776044132221</v>
      </c>
      <c r="E36" s="9">
        <f t="shared" si="14"/>
        <v>0.30079705081330821</v>
      </c>
      <c r="F36" s="9">
        <f t="shared" si="15"/>
        <v>0.2855751887453698</v>
      </c>
      <c r="G36" s="9">
        <f t="shared" si="16"/>
        <v>1.0423769865905608</v>
      </c>
      <c r="H36" s="9">
        <f t="shared" si="17"/>
        <v>2.4176327017631625</v>
      </c>
      <c r="I36" s="9">
        <f t="shared" si="18"/>
        <v>3.3245006800969503</v>
      </c>
      <c r="J36" s="9">
        <f t="shared" si="19"/>
        <v>3.5017047678173463</v>
      </c>
      <c r="K36" s="11">
        <f t="shared" si="20"/>
        <v>0.42372881355932207</v>
      </c>
      <c r="L36" s="11">
        <f t="shared" si="21"/>
        <v>0.30959752321981426</v>
      </c>
      <c r="M36" s="11">
        <f t="shared" si="22"/>
        <v>0.29411764705882354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-0.28084168546990618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0.23111779213443262</v>
      </c>
      <c r="Q36" s="11">
        <f>2*'OddsRatio_working_3-way'!K36*'OddsRatio_working_3-way'!L36*'OddsRatio_working_3-way'!M36</f>
        <v>7.7167877173433277E-2</v>
      </c>
      <c r="R36" s="11">
        <f t="shared" si="23"/>
        <v>0</v>
      </c>
      <c r="S36" s="11">
        <f t="shared" si="24"/>
        <v>-0.82294689176118851</v>
      </c>
      <c r="T36" s="11">
        <f t="shared" si="25"/>
        <v>-0.27477358656467066</v>
      </c>
      <c r="U36" s="11">
        <f>'OddsRatio_working_3-way'!S36-'OddsRatio_working_3-way'!R36^2/3</f>
        <v>-0.82294689176118851</v>
      </c>
      <c r="V36" s="11">
        <f>'OddsRatio_working_3-way'!S36*'OddsRatio_working_3-way'!R36/3-2*'OddsRatio_working_3-way'!R36^3/27-'OddsRatio_working_3-way'!T36</f>
        <v>0.27477358656467066</v>
      </c>
      <c r="W36" s="11">
        <f>'OddsRatio_working_3-way'!V36^2+4*'OddsRatio_working_3-way'!U36^3/27</f>
        <v>-7.0674551949459624E-3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0.14367322216453429</v>
      </c>
      <c r="Y36" s="11">
        <f>IF('OddsRatio_working_3-way'!W36&gt;=0,IF('OddsRatio_working_3-way'!V36+SQRT('OddsRatio_working_3-way'!W36)&gt;0,0,PI()),ACOS('OddsRatio_working_3-way'!V36/(2*'OddsRatio_working_3-way'!X36)))</f>
        <v>0.29691045574191799</v>
      </c>
      <c r="Z36" s="11">
        <f>'OddsRatio_working_3-way'!X36^(1/3)*COS('OddsRatio_working_3-way'!Y36/3)</f>
        <v>0.52118849329528039</v>
      </c>
      <c r="AA36" s="11">
        <f>'OddsRatio_working_3-way'!X36^(1/3)*COS(('OddsRatio_working_3-way'!Y36+2*PI())/3)</f>
        <v>-0.30541208665297337</v>
      </c>
      <c r="AB36" s="11">
        <f>'OddsRatio_working_3-way'!X36^(1/3)*COS(('OddsRatio_working_3-way'!Y36+4*PI())/3)</f>
        <v>-0.21577640664230718</v>
      </c>
      <c r="AC36" s="11">
        <f>'OddsRatio_working_3-way'!X36^(1/3)*SIN('OddsRatio_working_3-way'!Y36/3)</f>
        <v>5.1751183983153579E-2</v>
      </c>
      <c r="AD36" s="11">
        <f>'OddsRatio_working_3-way'!X36^(1/3)*SIN(('OddsRatio_working_3-way'!Y36+2*PI())/3)</f>
        <v>0.42548688336227181</v>
      </c>
      <c r="AE36" s="11">
        <f>'OddsRatio_working_3-way'!X36^(1/3)*SIN(('OddsRatio_working_3-way'!Y36+4*PI())/3)</f>
        <v>-0.47723806734542512</v>
      </c>
      <c r="AF36" s="11">
        <f>-'OddsRatio_working_3-way'!U36/(3*'OddsRatio_working_3-way'!X36^(1/3))*COS(('OddsRatio_working_3-way'!Y36)/3)</f>
        <v>0.5211884932952805</v>
      </c>
      <c r="AG36" s="11">
        <f>-'OddsRatio_working_3-way'!U36/(3*'OddsRatio_working_3-way'!X36^(1/3))*COS(('OddsRatio_working_3-way'!Y36+2*PI())/3)</f>
        <v>-0.30541208665297348</v>
      </c>
      <c r="AH36" s="11">
        <f>-'OddsRatio_working_3-way'!U36/(3*'OddsRatio_working_3-way'!X36^(1/3))*COS(('OddsRatio_working_3-way'!Y36+4*PI())/3)</f>
        <v>-0.21577640664230721</v>
      </c>
      <c r="AI36" s="11">
        <f>'OddsRatio_working_3-way'!U36/(3*'OddsRatio_working_3-way'!X36^(1/3))*SIN(('OddsRatio_working_3-way'!Y36)/3)</f>
        <v>-5.1751183983153586E-2</v>
      </c>
      <c r="AJ36" s="11">
        <f>'OddsRatio_working_3-way'!U36/(3*'OddsRatio_working_3-way'!X36^(1/3))*SIN(('OddsRatio_working_3-way'!Y36+2*PI())/3)</f>
        <v>-0.42548688336227186</v>
      </c>
      <c r="AK36" s="11">
        <f>'OddsRatio_working_3-way'!U36/(3*'OddsRatio_working_3-way'!X36^(1/3))*SIN(('OddsRatio_working_3-way'!Y36+4*PI())/3)</f>
        <v>0.47723806734542523</v>
      </c>
      <c r="AL36" s="11">
        <f>'OddsRatio_working_3-way'!Z36+'OddsRatio_working_3-way'!AF36</f>
        <v>1.0423769865905608</v>
      </c>
      <c r="AM36" s="11">
        <f>'OddsRatio_working_3-way'!AA36+'OddsRatio_working_3-way'!AG36</f>
        <v>-0.61082417330594685</v>
      </c>
      <c r="AN36" s="11">
        <f>'OddsRatio_working_3-way'!AB36+'OddsRatio_working_3-way'!AH36</f>
        <v>-0.43155281328461437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1.0423769865905608</v>
      </c>
      <c r="AS36" s="11">
        <f>IF(('OddsRatio_working_3-way'!X36=0),IF(Q36&gt;0,-Q36^(1/3),(-Q36)^(1/3)),'OddsRatio_working_3-way'!AM36-'OddsRatio_working_3-way'!R36/3)</f>
        <v>-0.61082417330594685</v>
      </c>
      <c r="AT36" s="11">
        <f>IF(('OddsRatio_working_3-way'!X36=0),IF(Q36&gt;0,-Q36^(1/3),(-Q36)^(1/3)),'OddsRatio_working_3-way'!AN36-'OddsRatio_working_3-way'!R36/3)</f>
        <v>-0.43155281328461437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2.17</v>
      </c>
      <c r="B37" s="4">
        <f>IF('True_Odds_Calculator_3-way'!B38="","",'True_Odds_Calculator_3-way'!B38)</f>
        <v>3.2</v>
      </c>
      <c r="C37" s="4">
        <f>IF('True_Odds_Calculator_3-way'!C38="","",'True_Odds_Calculator_3-way'!C38)</f>
        <v>3.91</v>
      </c>
      <c r="D37" s="9">
        <f t="shared" si="13"/>
        <v>0.44972069919342023</v>
      </c>
      <c r="E37" s="9">
        <f t="shared" si="14"/>
        <v>0.30295770989552911</v>
      </c>
      <c r="F37" s="9">
        <f t="shared" si="15"/>
        <v>0.24732159091105055</v>
      </c>
      <c r="G37" s="9">
        <f t="shared" si="16"/>
        <v>1.0458139675738849</v>
      </c>
      <c r="H37" s="9">
        <f t="shared" si="17"/>
        <v>2.2236023420614455</v>
      </c>
      <c r="I37" s="9">
        <f t="shared" si="18"/>
        <v>3.3007907286625469</v>
      </c>
      <c r="J37" s="9">
        <f t="shared" si="19"/>
        <v>4.0433186456400039</v>
      </c>
      <c r="K37" s="11">
        <f t="shared" si="20"/>
        <v>0.46082949308755761</v>
      </c>
      <c r="L37" s="11">
        <f t="shared" si="21"/>
        <v>0.3125</v>
      </c>
      <c r="M37" s="11">
        <f t="shared" si="22"/>
        <v>0.25575447570332482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-0.27587672516411899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0.23129869058422811</v>
      </c>
      <c r="Q37" s="11">
        <f>2*'OddsRatio_working_3-way'!K37*'OddsRatio_working_3-way'!L37*'OddsRatio_working_3-way'!M37</f>
        <v>7.3662003370773291E-2</v>
      </c>
      <c r="R37" s="11">
        <f t="shared" si="23"/>
        <v>0</v>
      </c>
      <c r="S37" s="11">
        <f t="shared" si="24"/>
        <v>-0.8384132095472302</v>
      </c>
      <c r="T37" s="11">
        <f t="shared" si="25"/>
        <v>-0.26701057628892683</v>
      </c>
      <c r="U37" s="11">
        <f>'OddsRatio_working_3-way'!S37-'OddsRatio_working_3-way'!R37^2/3</f>
        <v>-0.8384132095472302</v>
      </c>
      <c r="V37" s="11">
        <f>'OddsRatio_working_3-way'!S37*'OddsRatio_working_3-way'!R37/3-2*'OddsRatio_working_3-way'!R37^3/27-'OddsRatio_working_3-way'!T37</f>
        <v>0.26701057628892683</v>
      </c>
      <c r="W37" s="11">
        <f>'OddsRatio_working_3-way'!V37^2+4*'OddsRatio_working_3-way'!U37^3/27</f>
        <v>-1.6016674089428862E-2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0.14774244645630252</v>
      </c>
      <c r="Y37" s="11">
        <f>IF('OddsRatio_working_3-way'!W37&gt;=0,IF('OddsRatio_working_3-way'!V37+SQRT('OddsRatio_working_3-way'!W37)&gt;0,0,PI()),ACOS('OddsRatio_working_3-way'!V37/(2*'OddsRatio_working_3-way'!X37)))</f>
        <v>0.44261371913809144</v>
      </c>
      <c r="Z37" s="11">
        <f>'OddsRatio_working_3-way'!X37^(1/3)*COS('OddsRatio_working_3-way'!Y37/3)</f>
        <v>0.52290698378694234</v>
      </c>
      <c r="AA37" s="11">
        <f>'OddsRatio_working_3-way'!X37^(1/3)*COS(('OddsRatio_working_3-way'!Y37+2*PI())/3)</f>
        <v>-0.32875517921956549</v>
      </c>
      <c r="AB37" s="11">
        <f>'OddsRatio_working_3-way'!X37^(1/3)*COS(('OddsRatio_working_3-way'!Y37+4*PI())/3)</f>
        <v>-0.19415180456737671</v>
      </c>
      <c r="AC37" s="11">
        <f>'OddsRatio_working_3-way'!X37^(1/3)*SIN('OddsRatio_working_3-way'!Y37/3)</f>
        <v>7.7713294589273285E-2</v>
      </c>
      <c r="AD37" s="11">
        <f>'OddsRatio_working_3-way'!X37^(1/3)*SIN(('OddsRatio_working_3-way'!Y37+2*PI())/3)</f>
        <v>0.41399408448115305</v>
      </c>
      <c r="AE37" s="11">
        <f>'OddsRatio_working_3-way'!X37^(1/3)*SIN(('OddsRatio_working_3-way'!Y37+4*PI())/3)</f>
        <v>-0.49170737907042622</v>
      </c>
      <c r="AF37" s="11">
        <f>-'OddsRatio_working_3-way'!U37/(3*'OddsRatio_working_3-way'!X37^(1/3))*COS(('OddsRatio_working_3-way'!Y37)/3)</f>
        <v>0.52290698378694245</v>
      </c>
      <c r="AG37" s="11">
        <f>-'OddsRatio_working_3-way'!U37/(3*'OddsRatio_working_3-way'!X37^(1/3))*COS(('OddsRatio_working_3-way'!Y37+2*PI())/3)</f>
        <v>-0.32875517921956554</v>
      </c>
      <c r="AH37" s="11">
        <f>-'OddsRatio_working_3-way'!U37/(3*'OddsRatio_working_3-way'!X37^(1/3))*COS(('OddsRatio_working_3-way'!Y37+4*PI())/3)</f>
        <v>-0.19415180456737677</v>
      </c>
      <c r="AI37" s="11">
        <f>'OddsRatio_working_3-way'!U37/(3*'OddsRatio_working_3-way'!X37^(1/3))*SIN(('OddsRatio_working_3-way'!Y37)/3)</f>
        <v>-7.7713294589273299E-2</v>
      </c>
      <c r="AJ37" s="11">
        <f>'OddsRatio_working_3-way'!U37/(3*'OddsRatio_working_3-way'!X37^(1/3))*SIN(('OddsRatio_working_3-way'!Y37+2*PI())/3)</f>
        <v>-0.41399408448115316</v>
      </c>
      <c r="AK37" s="11">
        <f>'OddsRatio_working_3-way'!U37/(3*'OddsRatio_working_3-way'!X37^(1/3))*SIN(('OddsRatio_working_3-way'!Y37+4*PI())/3)</f>
        <v>0.49170737907042633</v>
      </c>
      <c r="AL37" s="11">
        <f>'OddsRatio_working_3-way'!Z37+'OddsRatio_working_3-way'!AF37</f>
        <v>1.0458139675738849</v>
      </c>
      <c r="AM37" s="11">
        <f>'OddsRatio_working_3-way'!AA37+'OddsRatio_working_3-way'!AG37</f>
        <v>-0.65751035843913108</v>
      </c>
      <c r="AN37" s="11">
        <f>'OddsRatio_working_3-way'!AB37+'OddsRatio_working_3-way'!AH37</f>
        <v>-0.38830360913475348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1.0458139675738849</v>
      </c>
      <c r="AS37" s="11">
        <f>IF(('OddsRatio_working_3-way'!X37=0),IF(Q37&gt;0,-Q37^(1/3),(-Q37)^(1/3)),'OddsRatio_working_3-way'!AM37-'OddsRatio_working_3-way'!R37/3)</f>
        <v>-0.65751035843913108</v>
      </c>
      <c r="AT37" s="11">
        <f>IF(('OddsRatio_working_3-way'!X37=0),IF(Q37&gt;0,-Q37^(1/3),(-Q37)^(1/3)),'OddsRatio_working_3-way'!AN37-'OddsRatio_working_3-way'!R37/3)</f>
        <v>-0.38830360913475348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2.74</v>
      </c>
      <c r="B38" s="4">
        <f>IF('True_Odds_Calculator_3-way'!B39="","",'True_Odds_Calculator_3-way'!B39)</f>
        <v>3.11</v>
      </c>
      <c r="C38" s="4">
        <f>IF('True_Odds_Calculator_3-way'!C39="","",'True_Odds_Calculator_3-way'!C39)</f>
        <v>2.94</v>
      </c>
      <c r="D38" s="9">
        <f t="shared" si="13"/>
        <v>0.35579875806603495</v>
      </c>
      <c r="E38" s="9">
        <f t="shared" si="14"/>
        <v>0.31293170748910953</v>
      </c>
      <c r="F38" s="9">
        <f t="shared" si="15"/>
        <v>0.33126953444485541</v>
      </c>
      <c r="G38" s="9">
        <f t="shared" si="16"/>
        <v>1.0405618075370295</v>
      </c>
      <c r="H38" s="9">
        <f t="shared" si="17"/>
        <v>2.8105775451144313</v>
      </c>
      <c r="I38" s="9">
        <f t="shared" si="18"/>
        <v>3.1955854139031321</v>
      </c>
      <c r="J38" s="9">
        <f t="shared" si="19"/>
        <v>3.0186899066218369</v>
      </c>
      <c r="K38" s="11">
        <f t="shared" si="20"/>
        <v>0.36496350364963503</v>
      </c>
      <c r="L38" s="11">
        <f t="shared" si="21"/>
        <v>0.32154340836012862</v>
      </c>
      <c r="M38" s="11">
        <f t="shared" si="22"/>
        <v>0.3401360544217687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-0.28429888161521777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0.23111082159058852</v>
      </c>
      <c r="Q38" s="11">
        <f>2*'OddsRatio_working_3-way'!K38*'OddsRatio_working_3-way'!L38*'OddsRatio_working_3-way'!M38</f>
        <v>7.983102645616183E-2</v>
      </c>
      <c r="R38" s="11">
        <f t="shared" si="23"/>
        <v>0</v>
      </c>
      <c r="S38" s="11">
        <f t="shared" si="24"/>
        <v>-0.81291498678276108</v>
      </c>
      <c r="T38" s="11">
        <f t="shared" si="25"/>
        <v>-0.2807996500113164</v>
      </c>
      <c r="U38" s="11">
        <f>'OddsRatio_working_3-way'!S38-'OddsRatio_working_3-way'!R38^2/3</f>
        <v>-0.81291498678276108</v>
      </c>
      <c r="V38" s="11">
        <f>'OddsRatio_working_3-way'!S38*'OddsRatio_working_3-way'!R38/3-2*'OddsRatio_working_3-way'!R38^3/27-'OddsRatio_working_3-way'!T38</f>
        <v>0.2807996500113164</v>
      </c>
      <c r="W38" s="11">
        <f>'OddsRatio_working_3-way'!V38^2+4*'OddsRatio_working_3-way'!U38^3/27</f>
        <v>-7.3662934212749553E-4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0.14105413215199092</v>
      </c>
      <c r="Y38" s="11">
        <f>IF('OddsRatio_working_3-way'!W38&gt;=0,IF('OddsRatio_working_3-way'!V38+SQRT('OddsRatio_working_3-way'!W38)&gt;0,0,PI()),ACOS('OddsRatio_working_3-way'!V38/(2*'OddsRatio_working_3-way'!X38)))</f>
        <v>9.6356484345824445E-2</v>
      </c>
      <c r="Z38" s="11">
        <f>'OddsRatio_working_3-way'!X38^(1/3)*COS('OddsRatio_working_3-way'!Y38/3)</f>
        <v>0.52028090376851477</v>
      </c>
      <c r="AA38" s="11">
        <f>'OddsRatio_working_3-way'!X38^(1/3)*COS(('OddsRatio_working_3-way'!Y38+2*PI())/3)</f>
        <v>-0.27461741897178388</v>
      </c>
      <c r="AB38" s="11">
        <f>'OddsRatio_working_3-way'!X38^(1/3)*COS(('OddsRatio_working_3-way'!Y38+4*PI())/3)</f>
        <v>-0.245663484796731</v>
      </c>
      <c r="AC38" s="11">
        <f>'OddsRatio_working_3-way'!X38^(1/3)*SIN('OddsRatio_working_3-way'!Y38/3)</f>
        <v>1.6716561690065752E-2</v>
      </c>
      <c r="AD38" s="11">
        <f>'OddsRatio_working_3-way'!X38^(1/3)*SIN(('OddsRatio_working_3-way'!Y38+2*PI())/3)</f>
        <v>0.44221819892242792</v>
      </c>
      <c r="AE38" s="11">
        <f>'OddsRatio_working_3-way'!X38^(1/3)*SIN(('OddsRatio_working_3-way'!Y38+4*PI())/3)</f>
        <v>-0.45893476061249339</v>
      </c>
      <c r="AF38" s="11">
        <f>-'OddsRatio_working_3-way'!U38/(3*'OddsRatio_working_3-way'!X38^(1/3))*COS(('OddsRatio_working_3-way'!Y38)/3)</f>
        <v>0.52028090376851488</v>
      </c>
      <c r="AG38" s="11">
        <f>-'OddsRatio_working_3-way'!U38/(3*'OddsRatio_working_3-way'!X38^(1/3))*COS(('OddsRatio_working_3-way'!Y38+2*PI())/3)</f>
        <v>-0.27461741897178393</v>
      </c>
      <c r="AH38" s="11">
        <f>-'OddsRatio_working_3-way'!U38/(3*'OddsRatio_working_3-way'!X38^(1/3))*COS(('OddsRatio_working_3-way'!Y38+4*PI())/3)</f>
        <v>-0.24566348479673106</v>
      </c>
      <c r="AI38" s="11">
        <f>'OddsRatio_working_3-way'!U38/(3*'OddsRatio_working_3-way'!X38^(1/3))*SIN(('OddsRatio_working_3-way'!Y38)/3)</f>
        <v>-1.6716561690065756E-2</v>
      </c>
      <c r="AJ38" s="11">
        <f>'OddsRatio_working_3-way'!U38/(3*'OddsRatio_working_3-way'!X38^(1/3))*SIN(('OddsRatio_working_3-way'!Y38+2*PI())/3)</f>
        <v>-0.44221819892242797</v>
      </c>
      <c r="AK38" s="11">
        <f>'OddsRatio_working_3-way'!U38/(3*'OddsRatio_working_3-way'!X38^(1/3))*SIN(('OddsRatio_working_3-way'!Y38+4*PI())/3)</f>
        <v>0.4589347606124935</v>
      </c>
      <c r="AL38" s="11">
        <f>'OddsRatio_working_3-way'!Z38+'OddsRatio_working_3-way'!AF38</f>
        <v>1.0405618075370295</v>
      </c>
      <c r="AM38" s="11">
        <f>'OddsRatio_working_3-way'!AA38+'OddsRatio_working_3-way'!AG38</f>
        <v>-0.54923483794356787</v>
      </c>
      <c r="AN38" s="11">
        <f>'OddsRatio_working_3-way'!AB38+'OddsRatio_working_3-way'!AH38</f>
        <v>-0.49132696959346206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1.0405618075370295</v>
      </c>
      <c r="AS38" s="11">
        <f>IF(('OddsRatio_working_3-way'!X38=0),IF(Q38&gt;0,-Q38^(1/3),(-Q38)^(1/3)),'OddsRatio_working_3-way'!AM38-'OddsRatio_working_3-way'!R38/3)</f>
        <v>-0.54923483794356787</v>
      </c>
      <c r="AT38" s="11">
        <f>IF(('OddsRatio_working_3-way'!X38=0),IF(Q38&gt;0,-Q38^(1/3),(-Q38)^(1/3)),'OddsRatio_working_3-way'!AN38-'OddsRatio_working_3-way'!R38/3)</f>
        <v>-0.49132696959346206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2.2400000000000002</v>
      </c>
      <c r="B39" s="4">
        <f>IF('True_Odds_Calculator_3-way'!B40="","",'True_Odds_Calculator_3-way'!B40)</f>
        <v>3.24</v>
      </c>
      <c r="C39" s="4">
        <f>IF('True_Odds_Calculator_3-way'!C40="","",'True_Odds_Calculator_3-way'!C40)</f>
        <v>3.67</v>
      </c>
      <c r="D39" s="9">
        <f t="shared" si="13"/>
        <v>0.43605111061451396</v>
      </c>
      <c r="E39" s="9">
        <f t="shared" si="14"/>
        <v>0.29973320216748911</v>
      </c>
      <c r="F39" s="9">
        <f t="shared" si="15"/>
        <v>0.26421568721799682</v>
      </c>
      <c r="G39" s="9">
        <f t="shared" si="16"/>
        <v>1.0429912465971598</v>
      </c>
      <c r="H39" s="9">
        <f t="shared" si="17"/>
        <v>2.2933091457804786</v>
      </c>
      <c r="I39" s="9">
        <f t="shared" si="18"/>
        <v>3.3363003923776384</v>
      </c>
      <c r="J39" s="9">
        <f t="shared" si="19"/>
        <v>3.7847866284144156</v>
      </c>
      <c r="K39" s="11">
        <f t="shared" si="20"/>
        <v>0.4464285714285714</v>
      </c>
      <c r="L39" s="11">
        <f t="shared" si="21"/>
        <v>0.30864197530864196</v>
      </c>
      <c r="M39" s="11">
        <f t="shared" si="22"/>
        <v>0.27247956403269757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-0.27843374709859714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0.23089579458789272</v>
      </c>
      <c r="Q39" s="11">
        <f>2*'OddsRatio_working_3-way'!K39*'OddsRatio_working_3-way'!L39*'OddsRatio_working_3-way'!M39</f>
        <v>7.50880632806155E-2</v>
      </c>
      <c r="R39" s="11">
        <f t="shared" si="23"/>
        <v>0</v>
      </c>
      <c r="S39" s="11">
        <f t="shared" si="24"/>
        <v>-0.82926655620566503</v>
      </c>
      <c r="T39" s="11">
        <f t="shared" si="25"/>
        <v>-0.26968018087989098</v>
      </c>
      <c r="U39" s="11">
        <f>'OddsRatio_working_3-way'!S39-'OddsRatio_working_3-way'!R39^2/3</f>
        <v>-0.82926655620566503</v>
      </c>
      <c r="V39" s="11">
        <f>'OddsRatio_working_3-way'!S39*'OddsRatio_working_3-way'!R39/3-2*'OddsRatio_working_3-way'!R39^3/27-'OddsRatio_working_3-way'!T39</f>
        <v>0.26968018087989098</v>
      </c>
      <c r="W39" s="11">
        <f>'OddsRatio_working_3-way'!V39^2+4*'OddsRatio_working_3-way'!U39^3/27</f>
        <v>-1.1757419416263362E-2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0.14533136221723966</v>
      </c>
      <c r="Y39" s="11">
        <f>IF('OddsRatio_working_3-way'!W39&gt;=0,IF('OddsRatio_working_3-way'!V39+SQRT('OddsRatio_working_3-way'!W39)&gt;0,0,PI()),ACOS('OddsRatio_working_3-way'!V39/(2*'OddsRatio_working_3-way'!X39)))</f>
        <v>0.38229381280314034</v>
      </c>
      <c r="Z39" s="11">
        <f>'OddsRatio_working_3-way'!X39^(1/3)*COS('OddsRatio_working_3-way'!Y39/3)</f>
        <v>0.52149562329858001</v>
      </c>
      <c r="AA39" s="11">
        <f>'OddsRatio_working_3-way'!X39^(1/3)*COS(('OddsRatio_working_3-way'!Y39+2*PI())/3)</f>
        <v>-0.31861295842811899</v>
      </c>
      <c r="AB39" s="11">
        <f>'OddsRatio_working_3-way'!X39^(1/3)*COS(('OddsRatio_working_3-way'!Y39+4*PI())/3)</f>
        <v>-0.20288266487046108</v>
      </c>
      <c r="AC39" s="11">
        <f>'OddsRatio_working_3-way'!X39^(1/3)*SIN('OddsRatio_working_3-way'!Y39/3)</f>
        <v>6.6816916138908292E-2</v>
      </c>
      <c r="AD39" s="11">
        <f>'OddsRatio_working_3-way'!X39^(1/3)*SIN(('OddsRatio_working_3-way'!Y39+2*PI())/3)</f>
        <v>0.41821999966951617</v>
      </c>
      <c r="AE39" s="11">
        <f>'OddsRatio_working_3-way'!X39^(1/3)*SIN(('OddsRatio_working_3-way'!Y39+4*PI())/3)</f>
        <v>-0.48503691580842434</v>
      </c>
      <c r="AF39" s="11">
        <f>-'OddsRatio_working_3-way'!U39/(3*'OddsRatio_working_3-way'!X39^(1/3))*COS(('OddsRatio_working_3-way'!Y39)/3)</f>
        <v>0.5214956232985799</v>
      </c>
      <c r="AG39" s="11">
        <f>-'OddsRatio_working_3-way'!U39/(3*'OddsRatio_working_3-way'!X39^(1/3))*COS(('OddsRatio_working_3-way'!Y39+2*PI())/3)</f>
        <v>-0.31861295842811893</v>
      </c>
      <c r="AH39" s="11">
        <f>-'OddsRatio_working_3-way'!U39/(3*'OddsRatio_working_3-way'!X39^(1/3))*COS(('OddsRatio_working_3-way'!Y39+4*PI())/3)</f>
        <v>-0.20288266487046103</v>
      </c>
      <c r="AI39" s="11">
        <f>'OddsRatio_working_3-way'!U39/(3*'OddsRatio_working_3-way'!X39^(1/3))*SIN(('OddsRatio_working_3-way'!Y39)/3)</f>
        <v>-6.6816916138908278E-2</v>
      </c>
      <c r="AJ39" s="11">
        <f>'OddsRatio_working_3-way'!U39/(3*'OddsRatio_working_3-way'!X39^(1/3))*SIN(('OddsRatio_working_3-way'!Y39+2*PI())/3)</f>
        <v>-0.41821999966951606</v>
      </c>
      <c r="AK39" s="11">
        <f>'OddsRatio_working_3-way'!U39/(3*'OddsRatio_working_3-way'!X39^(1/3))*SIN(('OddsRatio_working_3-way'!Y39+4*PI())/3)</f>
        <v>0.48503691580842423</v>
      </c>
      <c r="AL39" s="11">
        <f>'OddsRatio_working_3-way'!Z39+'OddsRatio_working_3-way'!AF39</f>
        <v>1.0429912465971598</v>
      </c>
      <c r="AM39" s="11">
        <f>'OddsRatio_working_3-way'!AA39+'OddsRatio_working_3-way'!AG39</f>
        <v>-0.63722591685623797</v>
      </c>
      <c r="AN39" s="11">
        <f>'OddsRatio_working_3-way'!AB39+'OddsRatio_working_3-way'!AH39</f>
        <v>-0.40576532974092211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1.0429912465971598</v>
      </c>
      <c r="AS39" s="11">
        <f>IF(('OddsRatio_working_3-way'!X39=0),IF(Q39&gt;0,-Q39^(1/3),(-Q39)^(1/3)),'OddsRatio_working_3-way'!AM39-'OddsRatio_working_3-way'!R39/3)</f>
        <v>-0.63722591685623797</v>
      </c>
      <c r="AT39" s="11">
        <f>IF(('OddsRatio_working_3-way'!X39=0),IF(Q39&gt;0,-Q39^(1/3),(-Q39)^(1/3)),'OddsRatio_working_3-way'!AN39-'OddsRatio_working_3-way'!R39/3)</f>
        <v>-0.40576532974092211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4.8899999999999997</v>
      </c>
      <c r="B40" s="4">
        <f>IF('True_Odds_Calculator_3-way'!B41="","",'True_Odds_Calculator_3-way'!B41)</f>
        <v>3.99</v>
      </c>
      <c r="C40" s="4">
        <f>IF('True_Odds_Calculator_3-way'!C41="","",'True_Odds_Calculator_3-way'!C41)</f>
        <v>1.74</v>
      </c>
      <c r="D40" s="9">
        <f t="shared" si="13"/>
        <v>0.19640790621410215</v>
      </c>
      <c r="E40" s="9">
        <f t="shared" si="14"/>
        <v>0.24126395383193883</v>
      </c>
      <c r="F40" s="9">
        <f t="shared" si="15"/>
        <v>0.56232813995395936</v>
      </c>
      <c r="G40" s="9">
        <f t="shared" si="16"/>
        <v>1.0517852789122406</v>
      </c>
      <c r="H40" s="9">
        <f t="shared" si="17"/>
        <v>5.0914447349686158</v>
      </c>
      <c r="I40" s="9">
        <f t="shared" si="18"/>
        <v>4.1448379839475997</v>
      </c>
      <c r="J40" s="9">
        <f t="shared" si="19"/>
        <v>1.7783211063950579</v>
      </c>
      <c r="K40" s="11">
        <f t="shared" si="20"/>
        <v>0.20449897750511248</v>
      </c>
      <c r="L40" s="11">
        <f t="shared" si="21"/>
        <v>0.25062656641604009</v>
      </c>
      <c r="M40" s="11">
        <f t="shared" si="22"/>
        <v>0.57471264367816088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-0.25352541733243872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0.22445225255508838</v>
      </c>
      <c r="Q40" s="11">
        <f>2*'OddsRatio_working_3-way'!K40*'OddsRatio_working_3-way'!L40*'OddsRatio_working_3-way'!M40</f>
        <v>5.8911352376663624E-2</v>
      </c>
      <c r="R40" s="11">
        <f t="shared" si="23"/>
        <v>0</v>
      </c>
      <c r="S40" s="11">
        <f t="shared" si="24"/>
        <v>-0.8853244574715452</v>
      </c>
      <c r="T40" s="11">
        <f t="shared" si="25"/>
        <v>-0.2323686240082796</v>
      </c>
      <c r="U40" s="11">
        <f>'OddsRatio_working_3-way'!S40-'OddsRatio_working_3-way'!R40^2/3</f>
        <v>-0.8853244574715452</v>
      </c>
      <c r="V40" s="11">
        <f>'OddsRatio_working_3-way'!S40*'OddsRatio_working_3-way'!R40/3-2*'OddsRatio_working_3-way'!R40^3/27-'OddsRatio_working_3-way'!T40</f>
        <v>0.2323686240082796</v>
      </c>
      <c r="W40" s="11">
        <f>'OddsRatio_working_3-way'!V40^2+4*'OddsRatio_working_3-way'!U40^3/27</f>
        <v>-4.8807307634646552E-2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0.16031413307795711</v>
      </c>
      <c r="Y40" s="11">
        <f>IF('OddsRatio_working_3-way'!W40&gt;=0,IF('OddsRatio_working_3-way'!V40+SQRT('OddsRatio_working_3-way'!W40)&gt;0,0,PI()),ACOS('OddsRatio_working_3-way'!V40/(2*'OddsRatio_working_3-way'!X40)))</f>
        <v>0.76015522170380168</v>
      </c>
      <c r="Z40" s="11">
        <f>'OddsRatio_working_3-way'!X40^(1/3)*COS('OddsRatio_working_3-way'!Y40/3)</f>
        <v>0.5258926394561203</v>
      </c>
      <c r="AA40" s="11">
        <f>'OddsRatio_working_3-way'!X40^(1/3)*COS(('OddsRatio_working_3-way'!Y40+2*PI())/3)</f>
        <v>-0.38088195129160635</v>
      </c>
      <c r="AB40" s="11">
        <f>'OddsRatio_working_3-way'!X40^(1/3)*COS(('OddsRatio_working_3-way'!Y40+4*PI())/3)</f>
        <v>-0.14501068816451421</v>
      </c>
      <c r="AC40" s="11">
        <f>'OddsRatio_working_3-way'!X40^(1/3)*SIN('OddsRatio_working_3-way'!Y40/3)</f>
        <v>0.13618033726052398</v>
      </c>
      <c r="AD40" s="11">
        <f>'OddsRatio_working_3-way'!X40^(1/3)*SIN(('OddsRatio_working_3-way'!Y40+2*PI())/3)</f>
        <v>0.38734621680198905</v>
      </c>
      <c r="AE40" s="11">
        <f>'OddsRatio_working_3-way'!X40^(1/3)*SIN(('OddsRatio_working_3-way'!Y40+4*PI())/3)</f>
        <v>-0.52352655406251269</v>
      </c>
      <c r="AF40" s="11">
        <f>-'OddsRatio_working_3-way'!U40/(3*'OddsRatio_working_3-way'!X40^(1/3))*COS(('OddsRatio_working_3-way'!Y40)/3)</f>
        <v>0.52589263945612041</v>
      </c>
      <c r="AG40" s="11">
        <f>-'OddsRatio_working_3-way'!U40/(3*'OddsRatio_working_3-way'!X40^(1/3))*COS(('OddsRatio_working_3-way'!Y40+2*PI())/3)</f>
        <v>-0.3808819512916064</v>
      </c>
      <c r="AH40" s="11">
        <f>-'OddsRatio_working_3-way'!U40/(3*'OddsRatio_working_3-way'!X40^(1/3))*COS(('OddsRatio_working_3-way'!Y40+4*PI())/3)</f>
        <v>-0.14501068816451423</v>
      </c>
      <c r="AI40" s="11">
        <f>'OddsRatio_working_3-way'!U40/(3*'OddsRatio_working_3-way'!X40^(1/3))*SIN(('OddsRatio_working_3-way'!Y40)/3)</f>
        <v>-0.136180337260524</v>
      </c>
      <c r="AJ40" s="11">
        <f>'OddsRatio_working_3-way'!U40/(3*'OddsRatio_working_3-way'!X40^(1/3))*SIN(('OddsRatio_working_3-way'!Y40+2*PI())/3)</f>
        <v>-0.38734621680198911</v>
      </c>
      <c r="AK40" s="11">
        <f>'OddsRatio_working_3-way'!U40/(3*'OddsRatio_working_3-way'!X40^(1/3))*SIN(('OddsRatio_working_3-way'!Y40+4*PI())/3)</f>
        <v>0.52352655406251281</v>
      </c>
      <c r="AL40" s="11">
        <f>'OddsRatio_working_3-way'!Z40+'OddsRatio_working_3-way'!AF40</f>
        <v>1.0517852789122406</v>
      </c>
      <c r="AM40" s="11">
        <f>'OddsRatio_working_3-way'!AA40+'OddsRatio_working_3-way'!AG40</f>
        <v>-0.7617639025832128</v>
      </c>
      <c r="AN40" s="11">
        <f>'OddsRatio_working_3-way'!AB40+'OddsRatio_working_3-way'!AH40</f>
        <v>-0.29002137632902847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1.0517852789122406</v>
      </c>
      <c r="AS40" s="11">
        <f>IF(('OddsRatio_working_3-way'!X40=0),IF(Q40&gt;0,-Q40^(1/3),(-Q40)^(1/3)),'OddsRatio_working_3-way'!AM40-'OddsRatio_working_3-way'!R40/3)</f>
        <v>-0.7617639025832128</v>
      </c>
      <c r="AT40" s="11">
        <f>IF(('OddsRatio_working_3-way'!X40=0),IF(Q40&gt;0,-Q40^(1/3),(-Q40)^(1/3)),'OddsRatio_working_3-way'!AN40-'OddsRatio_working_3-way'!R40/3)</f>
        <v>-0.29002137632902847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5.0999999999999996</v>
      </c>
      <c r="B41" s="4">
        <f>IF('True_Odds_Calculator_3-way'!B42="","",'True_Odds_Calculator_3-way'!B42)</f>
        <v>3.98</v>
      </c>
      <c r="C41" s="4">
        <f>IF('True_Odds_Calculator_3-way'!C42="","",'True_Odds_Calculator_3-way'!C42)</f>
        <v>1.71</v>
      </c>
      <c r="D41" s="9">
        <f t="shared" si="13"/>
        <v>0.18755689848785873</v>
      </c>
      <c r="E41" s="9">
        <f t="shared" si="14"/>
        <v>0.24105577498622066</v>
      </c>
      <c r="F41" s="9">
        <f t="shared" si="15"/>
        <v>0.57138732652592072</v>
      </c>
      <c r="G41" s="9">
        <f t="shared" si="16"/>
        <v>1.0565159459606814</v>
      </c>
      <c r="H41" s="9">
        <f t="shared" si="17"/>
        <v>5.3317153784387932</v>
      </c>
      <c r="I41" s="9">
        <f t="shared" si="18"/>
        <v>4.1484175189628312</v>
      </c>
      <c r="J41" s="9">
        <f t="shared" si="19"/>
        <v>1.7501263216320837</v>
      </c>
      <c r="K41" s="11">
        <f t="shared" si="20"/>
        <v>0.19607843137254904</v>
      </c>
      <c r="L41" s="11">
        <f t="shared" si="21"/>
        <v>0.25125628140703515</v>
      </c>
      <c r="M41" s="11">
        <f t="shared" si="22"/>
        <v>0.58479532163742687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-0.2499246605692147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0.22443371541804882</v>
      </c>
      <c r="Q41" s="11">
        <f>2*'OddsRatio_working_3-way'!K41*'OddsRatio_working_3-way'!L41*'OddsRatio_working_3-way'!M41</f>
        <v>5.7620979568176856E-2</v>
      </c>
      <c r="R41" s="11">
        <f t="shared" si="23"/>
        <v>0</v>
      </c>
      <c r="S41" s="11">
        <f t="shared" si="24"/>
        <v>-0.89800548255978785</v>
      </c>
      <c r="T41" s="11">
        <f t="shared" si="25"/>
        <v>-0.23055339731958613</v>
      </c>
      <c r="U41" s="11">
        <f>'OddsRatio_working_3-way'!S41-'OddsRatio_working_3-way'!R41^2/3</f>
        <v>-0.89800548255978785</v>
      </c>
      <c r="V41" s="11">
        <f>'OddsRatio_working_3-way'!S41*'OddsRatio_working_3-way'!R41/3-2*'OddsRatio_working_3-way'!R41^3/27-'OddsRatio_working_3-way'!T41</f>
        <v>0.23055339731958613</v>
      </c>
      <c r="W41" s="11">
        <f>'OddsRatio_working_3-way'!V41^2+4*'OddsRatio_working_3-way'!U41^3/27</f>
        <v>-5.412869477038329E-2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0.16377084889105434</v>
      </c>
      <c r="Y41" s="11">
        <f>IF('OddsRatio_working_3-way'!W41&gt;=0,IF('OddsRatio_working_3-way'!V41+SQRT('OddsRatio_working_3-way'!W41)&gt;0,0,PI()),ACOS('OddsRatio_working_3-way'!V41/(2*'OddsRatio_working_3-way'!X41)))</f>
        <v>0.78993678559560432</v>
      </c>
      <c r="Z41" s="11">
        <f>'OddsRatio_working_3-way'!X41^(1/3)*COS('OddsRatio_working_3-way'!Y41/3)</f>
        <v>0.52825797298034072</v>
      </c>
      <c r="AA41" s="11">
        <f>'OddsRatio_working_3-way'!X41^(1/3)*COS(('OddsRatio_working_3-way'!Y41+2*PI())/3)</f>
        <v>-0.38745378580877121</v>
      </c>
      <c r="AB41" s="11">
        <f>'OddsRatio_working_3-way'!X41^(1/3)*COS(('OddsRatio_working_3-way'!Y41+4*PI())/3)</f>
        <v>-0.14080418717156967</v>
      </c>
      <c r="AC41" s="11">
        <f>'OddsRatio_working_3-way'!X41^(1/3)*SIN('OddsRatio_working_3-way'!Y41/3)</f>
        <v>0.14240321216870161</v>
      </c>
      <c r="AD41" s="11">
        <f>'OddsRatio_working_3-way'!X41^(1/3)*SIN(('OddsRatio_working_3-way'!Y41+2*PI())/3)</f>
        <v>0.38628321826829792</v>
      </c>
      <c r="AE41" s="11">
        <f>'OddsRatio_working_3-way'!X41^(1/3)*SIN(('OddsRatio_working_3-way'!Y41+4*PI())/3)</f>
        <v>-0.52868643043699937</v>
      </c>
      <c r="AF41" s="11">
        <f>-'OddsRatio_working_3-way'!U41/(3*'OddsRatio_working_3-way'!X41^(1/3))*COS(('OddsRatio_working_3-way'!Y41)/3)</f>
        <v>0.52825797298034072</v>
      </c>
      <c r="AG41" s="11">
        <f>-'OddsRatio_working_3-way'!U41/(3*'OddsRatio_working_3-way'!X41^(1/3))*COS(('OddsRatio_working_3-way'!Y41+2*PI())/3)</f>
        <v>-0.38745378580877121</v>
      </c>
      <c r="AH41" s="11">
        <f>-'OddsRatio_working_3-way'!U41/(3*'OddsRatio_working_3-way'!X41^(1/3))*COS(('OddsRatio_working_3-way'!Y41+4*PI())/3)</f>
        <v>-0.14080418717156967</v>
      </c>
      <c r="AI41" s="11">
        <f>'OddsRatio_working_3-way'!U41/(3*'OddsRatio_working_3-way'!X41^(1/3))*SIN(('OddsRatio_working_3-way'!Y41)/3)</f>
        <v>-0.14240321216870161</v>
      </c>
      <c r="AJ41" s="11">
        <f>'OddsRatio_working_3-way'!U41/(3*'OddsRatio_working_3-way'!X41^(1/3))*SIN(('OddsRatio_working_3-way'!Y41+2*PI())/3)</f>
        <v>-0.38628321826829792</v>
      </c>
      <c r="AK41" s="11">
        <f>'OddsRatio_working_3-way'!U41/(3*'OddsRatio_working_3-way'!X41^(1/3))*SIN(('OddsRatio_working_3-way'!Y41+4*PI())/3)</f>
        <v>0.52868643043699937</v>
      </c>
      <c r="AL41" s="11">
        <f>'OddsRatio_working_3-way'!Z41+'OddsRatio_working_3-way'!AF41</f>
        <v>1.0565159459606814</v>
      </c>
      <c r="AM41" s="11">
        <f>'OddsRatio_working_3-way'!AA41+'OddsRatio_working_3-way'!AG41</f>
        <v>-0.77490757161754242</v>
      </c>
      <c r="AN41" s="11">
        <f>'OddsRatio_working_3-way'!AB41+'OddsRatio_working_3-way'!AH41</f>
        <v>-0.28160837434313934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1.0565159459606814</v>
      </c>
      <c r="AS41" s="11">
        <f>IF(('OddsRatio_working_3-way'!X41=0),IF(Q41&gt;0,-Q41^(1/3),(-Q41)^(1/3)),'OddsRatio_working_3-way'!AM41-'OddsRatio_working_3-way'!R41/3)</f>
        <v>-0.77490757161754242</v>
      </c>
      <c r="AT41" s="11">
        <f>IF(('OddsRatio_working_3-way'!X41=0),IF(Q41&gt;0,-Q41^(1/3),(-Q41)^(1/3)),'OddsRatio_working_3-way'!AN41-'OddsRatio_working_3-way'!R41/3)</f>
        <v>-0.28160837434313934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3.04</v>
      </c>
      <c r="B42" s="4">
        <f>IF('True_Odds_Calculator_3-way'!B43="","",'True_Odds_Calculator_3-way'!B43)</f>
        <v>3.29</v>
      </c>
      <c r="C42" s="4">
        <f>IF('True_Odds_Calculator_3-way'!C43="","",'True_Odds_Calculator_3-way'!C43)</f>
        <v>2.54</v>
      </c>
      <c r="D42" s="9">
        <f t="shared" si="13"/>
        <v>0.32020219585760251</v>
      </c>
      <c r="E42" s="9">
        <f t="shared" si="14"/>
        <v>0.29557801842182807</v>
      </c>
      <c r="F42" s="9">
        <f t="shared" si="15"/>
        <v>0.38421978572056958</v>
      </c>
      <c r="G42" s="9">
        <f t="shared" si="16"/>
        <v>1.0406993519340337</v>
      </c>
      <c r="H42" s="9">
        <f t="shared" si="17"/>
        <v>3.123026677945429</v>
      </c>
      <c r="I42" s="9">
        <f t="shared" si="18"/>
        <v>3.383201515928937</v>
      </c>
      <c r="J42" s="9">
        <f t="shared" si="19"/>
        <v>2.602677001978412</v>
      </c>
      <c r="K42" s="11">
        <f t="shared" si="20"/>
        <v>0.32894736842105265</v>
      </c>
      <c r="L42" s="11">
        <f t="shared" si="21"/>
        <v>0.303951367781155</v>
      </c>
      <c r="M42" s="11">
        <f t="shared" si="22"/>
        <v>0.39370078740157477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-0.28319342920880708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0.23106539174204568</v>
      </c>
      <c r="Q42" s="11">
        <f>2*'OddsRatio_working_3-way'!K42*'OddsRatio_working_3-way'!L42*'OddsRatio_working_3-way'!M42</f>
        <v>7.872756107054367E-2</v>
      </c>
      <c r="R42" s="11">
        <f t="shared" si="23"/>
        <v>0</v>
      </c>
      <c r="S42" s="11">
        <f t="shared" si="24"/>
        <v>-0.81592780025864997</v>
      </c>
      <c r="T42" s="11">
        <f t="shared" si="25"/>
        <v>-0.27799925051402041</v>
      </c>
      <c r="U42" s="11">
        <f>'OddsRatio_working_3-way'!S42-'OddsRatio_working_3-way'!R42^2/3</f>
        <v>-0.81592780025864997</v>
      </c>
      <c r="V42" s="11">
        <f>'OddsRatio_working_3-way'!S42*'OddsRatio_working_3-way'!R42/3-2*'OddsRatio_working_3-way'!R42^3/27-'OddsRatio_working_3-way'!T42</f>
        <v>0.27799925051402041</v>
      </c>
      <c r="W42" s="11">
        <f>'OddsRatio_working_3-way'!V42^2+4*'OddsRatio_working_3-way'!U42^3/27</f>
        <v>-3.1896441014407639E-3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0.14183901736457941</v>
      </c>
      <c r="Y42" s="11">
        <f>IF('OddsRatio_working_3-way'!W42&gt;=0,IF('OddsRatio_working_3-way'!V42+SQRT('OddsRatio_working_3-way'!W42)&gt;0,0,PI()),ACOS('OddsRatio_working_3-way'!V42/(2*'OddsRatio_working_3-way'!X42)))</f>
        <v>0.20042735283592683</v>
      </c>
      <c r="Z42" s="11">
        <f>'OddsRatio_working_3-way'!X42^(1/3)*COS('OddsRatio_working_3-way'!Y42/3)</f>
        <v>0.52034967596701687</v>
      </c>
      <c r="AA42" s="11">
        <f>'OddsRatio_working_3-way'!X42^(1/3)*COS(('OddsRatio_working_3-way'!Y42+2*PI())/3)</f>
        <v>-0.29032630735778431</v>
      </c>
      <c r="AB42" s="11">
        <f>'OddsRatio_working_3-way'!X42^(1/3)*COS(('OddsRatio_working_3-way'!Y42+4*PI())/3)</f>
        <v>-0.23002336860923253</v>
      </c>
      <c r="AC42" s="11">
        <f>'OddsRatio_working_3-way'!X42^(1/3)*SIN('OddsRatio_working_3-way'!Y42/3)</f>
        <v>3.4815917919401813E-2</v>
      </c>
      <c r="AD42" s="11">
        <f>'OddsRatio_working_3-way'!X42^(1/3)*SIN(('OddsRatio_working_3-way'!Y42+2*PI())/3)</f>
        <v>0.43322807927873669</v>
      </c>
      <c r="AE42" s="11">
        <f>'OddsRatio_working_3-way'!X42^(1/3)*SIN(('OddsRatio_working_3-way'!Y42+4*PI())/3)</f>
        <v>-0.46804399719813855</v>
      </c>
      <c r="AF42" s="11">
        <f>-'OddsRatio_working_3-way'!U42/(3*'OddsRatio_working_3-way'!X42^(1/3))*COS(('OddsRatio_working_3-way'!Y42)/3)</f>
        <v>0.52034967596701687</v>
      </c>
      <c r="AG42" s="11">
        <f>-'OddsRatio_working_3-way'!U42/(3*'OddsRatio_working_3-way'!X42^(1/3))*COS(('OddsRatio_working_3-way'!Y42+2*PI())/3)</f>
        <v>-0.29032630735778431</v>
      </c>
      <c r="AH42" s="11">
        <f>-'OddsRatio_working_3-way'!U42/(3*'OddsRatio_working_3-way'!X42^(1/3))*COS(('OddsRatio_working_3-way'!Y42+4*PI())/3)</f>
        <v>-0.23002336860923253</v>
      </c>
      <c r="AI42" s="11">
        <f>'OddsRatio_working_3-way'!U42/(3*'OddsRatio_working_3-way'!X42^(1/3))*SIN(('OddsRatio_working_3-way'!Y42)/3)</f>
        <v>-3.4815917919401813E-2</v>
      </c>
      <c r="AJ42" s="11">
        <f>'OddsRatio_working_3-way'!U42/(3*'OddsRatio_working_3-way'!X42^(1/3))*SIN(('OddsRatio_working_3-way'!Y42+2*PI())/3)</f>
        <v>-0.43322807927873669</v>
      </c>
      <c r="AK42" s="11">
        <f>'OddsRatio_working_3-way'!U42/(3*'OddsRatio_working_3-way'!X42^(1/3))*SIN(('OddsRatio_working_3-way'!Y42+4*PI())/3)</f>
        <v>0.46804399719813855</v>
      </c>
      <c r="AL42" s="11">
        <f>'OddsRatio_working_3-way'!Z42+'OddsRatio_working_3-way'!AF42</f>
        <v>1.0406993519340337</v>
      </c>
      <c r="AM42" s="11">
        <f>'OddsRatio_working_3-way'!AA42+'OddsRatio_working_3-way'!AG42</f>
        <v>-0.58065261471556862</v>
      </c>
      <c r="AN42" s="11">
        <f>'OddsRatio_working_3-way'!AB42+'OddsRatio_working_3-way'!AH42</f>
        <v>-0.46004673721846506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1.0406993519340337</v>
      </c>
      <c r="AS42" s="11">
        <f>IF(('OddsRatio_working_3-way'!X42=0),IF(Q42&gt;0,-Q42^(1/3),(-Q42)^(1/3)),'OddsRatio_working_3-way'!AM42-'OddsRatio_working_3-way'!R42/3)</f>
        <v>-0.58065261471556862</v>
      </c>
      <c r="AT42" s="11">
        <f>IF(('OddsRatio_working_3-way'!X42=0),IF(Q42&gt;0,-Q42^(1/3),(-Q42)^(1/3)),'OddsRatio_working_3-way'!AN42-'OddsRatio_working_3-way'!R42/3)</f>
        <v>-0.46004673721846506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1.97</v>
      </c>
      <c r="B43" s="4">
        <f>IF('True_Odds_Calculator_3-way'!B44="","",'True_Odds_Calculator_3-way'!B44)</f>
        <v>3.52</v>
      </c>
      <c r="C43" s="4">
        <f>IF('True_Odds_Calculator_3-way'!C44="","",'True_Odds_Calculator_3-way'!C44)</f>
        <v>4.12</v>
      </c>
      <c r="D43" s="9">
        <f t="shared" si="13"/>
        <v>0.4940019909199217</v>
      </c>
      <c r="E43" s="9">
        <f t="shared" si="14"/>
        <v>0.27314756547082319</v>
      </c>
      <c r="F43" s="9">
        <f t="shared" si="15"/>
        <v>0.23285044360925511</v>
      </c>
      <c r="G43" s="9">
        <f t="shared" si="16"/>
        <v>1.0559622058808209</v>
      </c>
      <c r="H43" s="9">
        <f t="shared" si="17"/>
        <v>2.0242833397043962</v>
      </c>
      <c r="I43" s="9">
        <f t="shared" si="18"/>
        <v>3.6610247588196683</v>
      </c>
      <c r="J43" s="9">
        <f t="shared" si="19"/>
        <v>4.2946020823481605</v>
      </c>
      <c r="K43" s="11">
        <f t="shared" si="20"/>
        <v>0.50761421319796951</v>
      </c>
      <c r="L43" s="11">
        <f t="shared" si="21"/>
        <v>0.28409090909090912</v>
      </c>
      <c r="M43" s="11">
        <f t="shared" si="22"/>
        <v>0.24271844660194175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-0.26694436852881476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0.23136377077163631</v>
      </c>
      <c r="Q43" s="11">
        <f>2*'OddsRatio_working_3-way'!K43*'OddsRatio_working_3-way'!L43*'OddsRatio_working_3-way'!M43</f>
        <v>7.0004166647998883E-2</v>
      </c>
      <c r="R43" s="11">
        <f t="shared" si="23"/>
        <v>0</v>
      </c>
      <c r="S43" s="11">
        <f t="shared" si="24"/>
        <v>-0.86671156258785143</v>
      </c>
      <c r="T43" s="11">
        <f t="shared" si="25"/>
        <v>-0.26224253028376743</v>
      </c>
      <c r="U43" s="11">
        <f>'OddsRatio_working_3-way'!S43-'OddsRatio_working_3-way'!R43^2/3</f>
        <v>-0.86671156258785143</v>
      </c>
      <c r="V43" s="11">
        <f>'OddsRatio_working_3-way'!S43*'OddsRatio_working_3-way'!R43/3-2*'OddsRatio_working_3-way'!R43^3/27-'OddsRatio_working_3-way'!T43</f>
        <v>0.26224253028376743</v>
      </c>
      <c r="W43" s="11">
        <f>'OddsRatio_working_3-way'!V43^2+4*'OddsRatio_working_3-way'!U43^3/27</f>
        <v>-2.7682801040658206E-2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0.15528517776198963</v>
      </c>
      <c r="Y43" s="11">
        <f>IF('OddsRatio_working_3-way'!W43&gt;=0,IF('OddsRatio_working_3-way'!V43+SQRT('OddsRatio_working_3-way'!W43)&gt;0,0,PI()),ACOS('OddsRatio_working_3-way'!V43/(2*'OddsRatio_working_3-way'!X43)))</f>
        <v>0.56537065202101267</v>
      </c>
      <c r="Z43" s="11">
        <f>'OddsRatio_working_3-way'!X43^(1/3)*COS('OddsRatio_working_3-way'!Y43/3)</f>
        <v>0.52798110294041056</v>
      </c>
      <c r="AA43" s="11">
        <f>'OddsRatio_working_3-way'!X43^(1/3)*COS(('OddsRatio_working_3-way'!Y43+2*PI())/3)</f>
        <v>-0.35119638183912966</v>
      </c>
      <c r="AB43" s="11">
        <f>'OddsRatio_working_3-way'!X43^(1/3)*COS(('OddsRatio_working_3-way'!Y43+4*PI())/3)</f>
        <v>-0.17678472110128074</v>
      </c>
      <c r="AC43" s="11">
        <f>'OddsRatio_working_3-way'!X43^(1/3)*SIN('OddsRatio_working_3-way'!Y43/3)</f>
        <v>0.10069661927680669</v>
      </c>
      <c r="AD43" s="11">
        <f>'OddsRatio_working_3-way'!X43^(1/3)*SIN(('OddsRatio_working_3-way'!Y43+2*PI())/3)</f>
        <v>0.40689673822611888</v>
      </c>
      <c r="AE43" s="11">
        <f>'OddsRatio_working_3-way'!X43^(1/3)*SIN(('OddsRatio_working_3-way'!Y43+4*PI())/3)</f>
        <v>-0.50759335750292567</v>
      </c>
      <c r="AF43" s="11">
        <f>-'OddsRatio_working_3-way'!U43/(3*'OddsRatio_working_3-way'!X43^(1/3))*COS(('OddsRatio_working_3-way'!Y43)/3)</f>
        <v>0.52798110294041045</v>
      </c>
      <c r="AG43" s="11">
        <f>-'OddsRatio_working_3-way'!U43/(3*'OddsRatio_working_3-way'!X43^(1/3))*COS(('OddsRatio_working_3-way'!Y43+2*PI())/3)</f>
        <v>-0.35119638183912955</v>
      </c>
      <c r="AH43" s="11">
        <f>-'OddsRatio_working_3-way'!U43/(3*'OddsRatio_working_3-way'!X43^(1/3))*COS(('OddsRatio_working_3-way'!Y43+4*PI())/3)</f>
        <v>-0.17678472110128071</v>
      </c>
      <c r="AI43" s="11">
        <f>'OddsRatio_working_3-way'!U43/(3*'OddsRatio_working_3-way'!X43^(1/3))*SIN(('OddsRatio_working_3-way'!Y43)/3)</f>
        <v>-0.10069661927680666</v>
      </c>
      <c r="AJ43" s="11">
        <f>'OddsRatio_working_3-way'!U43/(3*'OddsRatio_working_3-way'!X43^(1/3))*SIN(('OddsRatio_working_3-way'!Y43+2*PI())/3)</f>
        <v>-0.40689673822611883</v>
      </c>
      <c r="AK43" s="11">
        <f>'OddsRatio_working_3-way'!U43/(3*'OddsRatio_working_3-way'!X43^(1/3))*SIN(('OddsRatio_working_3-way'!Y43+4*PI())/3)</f>
        <v>0.50759335750292556</v>
      </c>
      <c r="AL43" s="11">
        <f>'OddsRatio_working_3-way'!Z43+'OddsRatio_working_3-way'!AF43</f>
        <v>1.0559622058808209</v>
      </c>
      <c r="AM43" s="11">
        <f>'OddsRatio_working_3-way'!AA43+'OddsRatio_working_3-way'!AG43</f>
        <v>-0.7023927636782592</v>
      </c>
      <c r="AN43" s="11">
        <f>'OddsRatio_working_3-way'!AB43+'OddsRatio_working_3-way'!AH43</f>
        <v>-0.35356944220256148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1.0559622058808209</v>
      </c>
      <c r="AS43" s="11">
        <f>IF(('OddsRatio_working_3-way'!X43=0),IF(Q43&gt;0,-Q43^(1/3),(-Q43)^(1/3)),'OddsRatio_working_3-way'!AM43-'OddsRatio_working_3-way'!R43/3)</f>
        <v>-0.7023927636782592</v>
      </c>
      <c r="AT43" s="11">
        <f>IF(('OddsRatio_working_3-way'!X43=0),IF(Q43&gt;0,-Q43^(1/3),(-Q43)^(1/3)),'OddsRatio_working_3-way'!AN43-'OddsRatio_working_3-way'!R43/3)</f>
        <v>-0.35356944220256148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2.16</v>
      </c>
      <c r="B44" s="4">
        <f>IF('True_Odds_Calculator_3-way'!B45="","",'True_Odds_Calculator_3-way'!B45)</f>
        <v>3.67</v>
      </c>
      <c r="C44" s="4">
        <f>IF('True_Odds_Calculator_3-way'!C45="","",'True_Odds_Calculator_3-way'!C45)</f>
        <v>3.23</v>
      </c>
      <c r="D44" s="9">
        <f t="shared" si="13"/>
        <v>0.44588785695023725</v>
      </c>
      <c r="E44" s="9">
        <f t="shared" si="14"/>
        <v>0.25904116574979713</v>
      </c>
      <c r="F44" s="9">
        <f t="shared" si="15"/>
        <v>0.29507097729996584</v>
      </c>
      <c r="G44" s="9">
        <f t="shared" si="16"/>
        <v>1.0713072233154843</v>
      </c>
      <c r="H44" s="9">
        <f t="shared" si="17"/>
        <v>2.2427163790459619</v>
      </c>
      <c r="I44" s="9">
        <f t="shared" si="18"/>
        <v>3.8603902862523429</v>
      </c>
      <c r="J44" s="9">
        <f t="shared" si="19"/>
        <v>3.3890151079935293</v>
      </c>
      <c r="K44" s="11">
        <f t="shared" si="20"/>
        <v>0.46296296296296291</v>
      </c>
      <c r="L44" s="11">
        <f t="shared" si="21"/>
        <v>0.27247956403269757</v>
      </c>
      <c r="M44" s="11">
        <f t="shared" si="22"/>
        <v>0.30959752321981426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-0.26974398918705134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0.23667385592795365</v>
      </c>
      <c r="Q44" s="11">
        <f>2*'OddsRatio_working_3-way'!K44*'OddsRatio_working_3-way'!L44*'OddsRatio_working_3-way'!M44</f>
        <v>7.8110183474572173E-2</v>
      </c>
      <c r="R44" s="11">
        <f t="shared" si="23"/>
        <v>0</v>
      </c>
      <c r="S44" s="11">
        <f t="shared" si="24"/>
        <v>-0.87740177878008052</v>
      </c>
      <c r="T44" s="11">
        <f t="shared" si="25"/>
        <v>-0.28957154415184178</v>
      </c>
      <c r="U44" s="11">
        <f>'OddsRatio_working_3-way'!S44-'OddsRatio_working_3-way'!R44^2/3</f>
        <v>-0.87740177878008052</v>
      </c>
      <c r="V44" s="11">
        <f>'OddsRatio_working_3-way'!S44*'OddsRatio_working_3-way'!R44/3-2*'OddsRatio_working_3-way'!R44^3/27-'OddsRatio_working_3-way'!T44</f>
        <v>0.28957154415184178</v>
      </c>
      <c r="W44" s="11">
        <f>'OddsRatio_working_3-way'!V44^2+4*'OddsRatio_working_3-way'!U44^3/27</f>
        <v>-1.621552332287976E-2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0.15816700233089218</v>
      </c>
      <c r="Y44" s="11">
        <f>IF('OddsRatio_working_3-way'!W44&gt;=0,IF('OddsRatio_working_3-way'!V44+SQRT('OddsRatio_working_3-way'!W44)&gt;0,0,PI()),ACOS('OddsRatio_working_3-way'!V44/(2*'OddsRatio_working_3-way'!X44)))</f>
        <v>0.4143005904724808</v>
      </c>
      <c r="Z44" s="11">
        <f>'OddsRatio_working_3-way'!X44^(1/3)*COS('OddsRatio_working_3-way'!Y44/3)</f>
        <v>0.53565361165774206</v>
      </c>
      <c r="AA44" s="11">
        <f>'OddsRatio_working_3-way'!X44^(1/3)*COS(('OddsRatio_working_3-way'!Y44+2*PI())/3)</f>
        <v>-0.33230045109213124</v>
      </c>
      <c r="AB44" s="11">
        <f>'OddsRatio_working_3-way'!X44^(1/3)*COS(('OddsRatio_working_3-way'!Y44+4*PI())/3)</f>
        <v>-0.20335316056561092</v>
      </c>
      <c r="AC44" s="11">
        <f>'OddsRatio_working_3-way'!X44^(1/3)*SIN('OddsRatio_working_3-way'!Y44/3)</f>
        <v>7.4447752896759631E-2</v>
      </c>
      <c r="AD44" s="11">
        <f>'OddsRatio_working_3-way'!X44^(1/3)*SIN(('OddsRatio_working_3-way'!Y44+2*PI())/3)</f>
        <v>0.42666575887610919</v>
      </c>
      <c r="AE44" s="11">
        <f>'OddsRatio_working_3-way'!X44^(1/3)*SIN(('OddsRatio_working_3-way'!Y44+4*PI())/3)</f>
        <v>-0.50111351177286867</v>
      </c>
      <c r="AF44" s="11">
        <f>-'OddsRatio_working_3-way'!U44/(3*'OddsRatio_working_3-way'!X44^(1/3))*COS(('OddsRatio_working_3-way'!Y44)/3)</f>
        <v>0.53565361165774217</v>
      </c>
      <c r="AG44" s="11">
        <f>-'OddsRatio_working_3-way'!U44/(3*'OddsRatio_working_3-way'!X44^(1/3))*COS(('OddsRatio_working_3-way'!Y44+2*PI())/3)</f>
        <v>-0.33230045109213135</v>
      </c>
      <c r="AH44" s="11">
        <f>-'OddsRatio_working_3-way'!U44/(3*'OddsRatio_working_3-way'!X44^(1/3))*COS(('OddsRatio_working_3-way'!Y44+4*PI())/3)</f>
        <v>-0.20335316056561095</v>
      </c>
      <c r="AI44" s="11">
        <f>'OddsRatio_working_3-way'!U44/(3*'OddsRatio_working_3-way'!X44^(1/3))*SIN(('OddsRatio_working_3-way'!Y44)/3)</f>
        <v>-7.4447752896759645E-2</v>
      </c>
      <c r="AJ44" s="11">
        <f>'OddsRatio_working_3-way'!U44/(3*'OddsRatio_working_3-way'!X44^(1/3))*SIN(('OddsRatio_working_3-way'!Y44+2*PI())/3)</f>
        <v>-0.4266657588761093</v>
      </c>
      <c r="AK44" s="11">
        <f>'OddsRatio_working_3-way'!U44/(3*'OddsRatio_working_3-way'!X44^(1/3))*SIN(('OddsRatio_working_3-way'!Y44+4*PI())/3)</f>
        <v>0.50111351177286878</v>
      </c>
      <c r="AL44" s="11">
        <f>'OddsRatio_working_3-way'!Z44+'OddsRatio_working_3-way'!AF44</f>
        <v>1.0713072233154843</v>
      </c>
      <c r="AM44" s="11">
        <f>'OddsRatio_working_3-way'!AA44+'OddsRatio_working_3-way'!AG44</f>
        <v>-0.6646009021842626</v>
      </c>
      <c r="AN44" s="11">
        <f>'OddsRatio_working_3-way'!AB44+'OddsRatio_working_3-way'!AH44</f>
        <v>-0.40670632113122185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1.0713072233154843</v>
      </c>
      <c r="AS44" s="11">
        <f>IF(('OddsRatio_working_3-way'!X44=0),IF(Q44&gt;0,-Q44^(1/3),(-Q44)^(1/3)),'OddsRatio_working_3-way'!AM44-'OddsRatio_working_3-way'!R44/3)</f>
        <v>-0.6646009021842626</v>
      </c>
      <c r="AT44" s="11">
        <f>IF(('OddsRatio_working_3-way'!X44=0),IF(Q44&gt;0,-Q44^(1/3),(-Q44)^(1/3)),'OddsRatio_working_3-way'!AN44-'OddsRatio_working_3-way'!R44/3)</f>
        <v>-0.40670632113122185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2.1</v>
      </c>
      <c r="B45" s="4">
        <f>IF('True_Odds_Calculator_3-way'!B46="","",'True_Odds_Calculator_3-way'!B46)</f>
        <v>3.47</v>
      </c>
      <c r="C45" s="4">
        <f>IF('True_Odds_Calculator_3-way'!C46="","",'True_Odds_Calculator_3-way'!C46)</f>
        <v>3.56</v>
      </c>
      <c r="D45" s="9">
        <f t="shared" si="13"/>
        <v>0.45884923421568014</v>
      </c>
      <c r="E45" s="9">
        <f t="shared" si="14"/>
        <v>0.274106976043126</v>
      </c>
      <c r="F45" s="9">
        <f t="shared" si="15"/>
        <v>0.2670437897411938</v>
      </c>
      <c r="G45" s="9">
        <f t="shared" si="16"/>
        <v>1.0721500766216105</v>
      </c>
      <c r="H45" s="9">
        <f t="shared" si="17"/>
        <v>2.1793650842837722</v>
      </c>
      <c r="I45" s="9">
        <f t="shared" si="18"/>
        <v>3.6482106892553774</v>
      </c>
      <c r="J45" s="9">
        <f t="shared" si="19"/>
        <v>3.7447041961513228</v>
      </c>
      <c r="K45" s="11">
        <f t="shared" si="20"/>
        <v>0.47619047619047616</v>
      </c>
      <c r="L45" s="11">
        <f t="shared" si="21"/>
        <v>0.28818443804034583</v>
      </c>
      <c r="M45" s="11">
        <f t="shared" si="22"/>
        <v>0.2808988764044944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-0.26812100354178525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0.23629890385063135</v>
      </c>
      <c r="Q45" s="11">
        <f>2*'OddsRatio_working_3-way'!K45*'OddsRatio_working_3-way'!L45*'OddsRatio_working_3-way'!M45</f>
        <v>7.7095890326470254E-2</v>
      </c>
      <c r="R45" s="11">
        <f t="shared" si="23"/>
        <v>0</v>
      </c>
      <c r="S45" s="11">
        <f t="shared" si="24"/>
        <v>-0.88131440927493543</v>
      </c>
      <c r="T45" s="11">
        <f t="shared" si="25"/>
        <v>-0.28754140596245853</v>
      </c>
      <c r="U45" s="11">
        <f>'OddsRatio_working_3-way'!S45-'OddsRatio_working_3-way'!R45^2/3</f>
        <v>-0.88131440927493543</v>
      </c>
      <c r="V45" s="11">
        <f>'OddsRatio_working_3-way'!S45*'OddsRatio_working_3-way'!R45/3-2*'OddsRatio_working_3-way'!R45^3/27-'OddsRatio_working_3-way'!T45</f>
        <v>0.28754140596245853</v>
      </c>
      <c r="W45" s="11">
        <f>'OddsRatio_working_3-way'!V45^2+4*'OddsRatio_working_3-way'!U45^3/27</f>
        <v>-1.8731821183324712E-2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0.15922616095211248</v>
      </c>
      <c r="Y45" s="11">
        <f>IF('OddsRatio_working_3-way'!W45&gt;=0,IF('OddsRatio_working_3-way'!V45+SQRT('OddsRatio_working_3-way'!W45)&gt;0,0,PI()),ACOS('OddsRatio_working_3-way'!V45/(2*'OddsRatio_working_3-way'!X45)))</f>
        <v>0.44424843341629217</v>
      </c>
      <c r="Z45" s="11">
        <f>'OddsRatio_working_3-way'!X45^(1/3)*COS('OddsRatio_working_3-way'!Y45/3)</f>
        <v>0.53607503831080527</v>
      </c>
      <c r="AA45" s="11">
        <f>'OddsRatio_working_3-way'!X45^(1/3)*COS(('OddsRatio_working_3-way'!Y45+2*PI())/3)</f>
        <v>-0.33729260773223857</v>
      </c>
      <c r="AB45" s="11">
        <f>'OddsRatio_working_3-way'!X45^(1/3)*COS(('OddsRatio_working_3-way'!Y45+4*PI())/3)</f>
        <v>-0.19878243057856704</v>
      </c>
      <c r="AC45" s="11">
        <f>'OddsRatio_working_3-way'!X45^(1/3)*SIN('OddsRatio_working_3-way'!Y45/3)</f>
        <v>7.9968888065175242E-2</v>
      </c>
      <c r="AD45" s="11">
        <f>'OddsRatio_working_3-way'!X45^(1/3)*SIN(('OddsRatio_working_3-way'!Y45+2*PI())/3)</f>
        <v>0.42427015747928593</v>
      </c>
      <c r="AE45" s="11">
        <f>'OddsRatio_working_3-way'!X45^(1/3)*SIN(('OddsRatio_working_3-way'!Y45+4*PI())/3)</f>
        <v>-0.50423904554446097</v>
      </c>
      <c r="AF45" s="11">
        <f>-'OddsRatio_working_3-way'!U45/(3*'OddsRatio_working_3-way'!X45^(1/3))*COS(('OddsRatio_working_3-way'!Y45)/3)</f>
        <v>0.53607503831080527</v>
      </c>
      <c r="AG45" s="11">
        <f>-'OddsRatio_working_3-way'!U45/(3*'OddsRatio_working_3-way'!X45^(1/3))*COS(('OddsRatio_working_3-way'!Y45+2*PI())/3)</f>
        <v>-0.33729260773223857</v>
      </c>
      <c r="AH45" s="11">
        <f>-'OddsRatio_working_3-way'!U45/(3*'OddsRatio_working_3-way'!X45^(1/3))*COS(('OddsRatio_working_3-way'!Y45+4*PI())/3)</f>
        <v>-0.19878243057856704</v>
      </c>
      <c r="AI45" s="11">
        <f>'OddsRatio_working_3-way'!U45/(3*'OddsRatio_working_3-way'!X45^(1/3))*SIN(('OddsRatio_working_3-way'!Y45)/3)</f>
        <v>-7.9968888065175242E-2</v>
      </c>
      <c r="AJ45" s="11">
        <f>'OddsRatio_working_3-way'!U45/(3*'OddsRatio_working_3-way'!X45^(1/3))*SIN(('OddsRatio_working_3-way'!Y45+2*PI())/3)</f>
        <v>-0.42427015747928593</v>
      </c>
      <c r="AK45" s="11">
        <f>'OddsRatio_working_3-way'!U45/(3*'OddsRatio_working_3-way'!X45^(1/3))*SIN(('OddsRatio_working_3-way'!Y45+4*PI())/3)</f>
        <v>0.50423904554446097</v>
      </c>
      <c r="AL45" s="11">
        <f>'OddsRatio_working_3-way'!Z45+'OddsRatio_working_3-way'!AF45</f>
        <v>1.0721500766216105</v>
      </c>
      <c r="AM45" s="11">
        <f>'OddsRatio_working_3-way'!AA45+'OddsRatio_working_3-way'!AG45</f>
        <v>-0.67458521546447714</v>
      </c>
      <c r="AN45" s="11">
        <f>'OddsRatio_working_3-way'!AB45+'OddsRatio_working_3-way'!AH45</f>
        <v>-0.39756486115713408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1.0721500766216105</v>
      </c>
      <c r="AS45" s="11">
        <f>IF(('OddsRatio_working_3-way'!X45=0),IF(Q45&gt;0,-Q45^(1/3),(-Q45)^(1/3)),'OddsRatio_working_3-way'!AM45-'OddsRatio_working_3-way'!R45/3)</f>
        <v>-0.67458521546447714</v>
      </c>
      <c r="AT45" s="11">
        <f>IF(('OddsRatio_working_3-way'!X45=0),IF(Q45&gt;0,-Q45^(1/3),(-Q45)^(1/3)),'OddsRatio_working_3-way'!AN45-'OddsRatio_working_3-way'!R45/3)</f>
        <v>-0.39756486115713408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2.73</v>
      </c>
      <c r="B46" s="4">
        <f>IF('True_Odds_Calculator_3-way'!B47="","",'True_Odds_Calculator_3-way'!B47)</f>
        <v>3.36</v>
      </c>
      <c r="C46" s="4">
        <f>IF('True_Odds_Calculator_3-way'!C47="","",'True_Odds_Calculator_3-way'!C47)</f>
        <v>2.63</v>
      </c>
      <c r="D46" s="9">
        <f t="shared" si="13"/>
        <v>0.35114330408781524</v>
      </c>
      <c r="E46" s="9">
        <f t="shared" si="14"/>
        <v>0.28403014618043976</v>
      </c>
      <c r="F46" s="9">
        <f t="shared" si="15"/>
        <v>0.36482654973174494</v>
      </c>
      <c r="G46" s="9">
        <f t="shared" si="16"/>
        <v>1.0681156939956402</v>
      </c>
      <c r="H46" s="9">
        <f t="shared" si="17"/>
        <v>2.8478401506124582</v>
      </c>
      <c r="I46" s="9">
        <f t="shared" si="18"/>
        <v>3.5207530378297105</v>
      </c>
      <c r="J46" s="9">
        <f t="shared" si="19"/>
        <v>2.7410285812128934</v>
      </c>
      <c r="K46" s="11">
        <f t="shared" si="20"/>
        <v>0.36630036630036628</v>
      </c>
      <c r="L46" s="11">
        <f t="shared" si="21"/>
        <v>0.29761904761904762</v>
      </c>
      <c r="M46" s="11">
        <f t="shared" si="22"/>
        <v>0.38022813688212931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-0.27585955899372516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0.23710371347525072</v>
      </c>
      <c r="Q46" s="11">
        <f>2*'OddsRatio_working_3-way'!K46*'OddsRatio_working_3-way'!L46*'OddsRatio_working_3-way'!M46</f>
        <v>8.2903396320017725E-2</v>
      </c>
      <c r="R46" s="11">
        <f t="shared" si="23"/>
        <v>0</v>
      </c>
      <c r="S46" s="11">
        <f t="shared" si="24"/>
        <v>-0.85950878171542355</v>
      </c>
      <c r="T46" s="11">
        <f t="shared" si="25"/>
        <v>-0.30052754605434384</v>
      </c>
      <c r="U46" s="11">
        <f>'OddsRatio_working_3-way'!S46-'OddsRatio_working_3-way'!R46^2/3</f>
        <v>-0.85950878171542355</v>
      </c>
      <c r="V46" s="11">
        <f>'OddsRatio_working_3-way'!S46*'OddsRatio_working_3-way'!R46/3-2*'OddsRatio_working_3-way'!R46^3/27-'OddsRatio_working_3-way'!T46</f>
        <v>0.30052754605434384</v>
      </c>
      <c r="W46" s="11">
        <f>'OddsRatio_working_3-way'!V46^2+4*'OddsRatio_working_3-way'!U46^3/27</f>
        <v>-3.7523358838569276E-3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0.15335346574279199</v>
      </c>
      <c r="Y46" s="11">
        <f>IF('OddsRatio_working_3-way'!W46&gt;=0,IF('OddsRatio_working_3-way'!V46+SQRT('OddsRatio_working_3-way'!W46)&gt;0,0,PI()),ACOS('OddsRatio_working_3-way'!V46/(2*'OddsRatio_working_3-way'!X46)))</f>
        <v>0.20107483279521587</v>
      </c>
      <c r="Z46" s="11">
        <f>'OddsRatio_working_3-way'!X46^(1/3)*COS('OddsRatio_working_3-way'!Y46/3)</f>
        <v>0.53405784699782022</v>
      </c>
      <c r="AA46" s="11">
        <f>'OddsRatio_working_3-way'!X46^(1/3)*COS(('OddsRatio_working_3-way'!Y46+2*PI())/3)</f>
        <v>-0.29807497757822221</v>
      </c>
      <c r="AB46" s="11">
        <f>'OddsRatio_working_3-way'!X46^(1/3)*COS(('OddsRatio_working_3-way'!Y46+4*PI())/3)</f>
        <v>-0.23598286941959817</v>
      </c>
      <c r="AC46" s="11">
        <f>'OddsRatio_working_3-way'!X46^(1/3)*SIN('OddsRatio_working_3-way'!Y46/3)</f>
        <v>3.5848895359932915E-2</v>
      </c>
      <c r="AD46" s="11">
        <f>'OddsRatio_working_3-way'!X46^(1/3)*SIN(('OddsRatio_working_3-way'!Y46+2*PI())/3)</f>
        <v>0.44458321491056874</v>
      </c>
      <c r="AE46" s="11">
        <f>'OddsRatio_working_3-way'!X46^(1/3)*SIN(('OddsRatio_working_3-way'!Y46+4*PI())/3)</f>
        <v>-0.48043211027050164</v>
      </c>
      <c r="AF46" s="11">
        <f>-'OddsRatio_working_3-way'!U46/(3*'OddsRatio_working_3-way'!X46^(1/3))*COS(('OddsRatio_working_3-way'!Y46)/3)</f>
        <v>0.53405784699782</v>
      </c>
      <c r="AG46" s="11">
        <f>-'OddsRatio_working_3-way'!U46/(3*'OddsRatio_working_3-way'!X46^(1/3))*COS(('OddsRatio_working_3-way'!Y46+2*PI())/3)</f>
        <v>-0.2980749775782221</v>
      </c>
      <c r="AH46" s="11">
        <f>-'OddsRatio_working_3-way'!U46/(3*'OddsRatio_working_3-way'!X46^(1/3))*COS(('OddsRatio_working_3-way'!Y46+4*PI())/3)</f>
        <v>-0.23598286941959809</v>
      </c>
      <c r="AI46" s="11">
        <f>'OddsRatio_working_3-way'!U46/(3*'OddsRatio_working_3-way'!X46^(1/3))*SIN(('OddsRatio_working_3-way'!Y46)/3)</f>
        <v>-3.5848895359932902E-2</v>
      </c>
      <c r="AJ46" s="11">
        <f>'OddsRatio_working_3-way'!U46/(3*'OddsRatio_working_3-way'!X46^(1/3))*SIN(('OddsRatio_working_3-way'!Y46+2*PI())/3)</f>
        <v>-0.44458321491056851</v>
      </c>
      <c r="AK46" s="11">
        <f>'OddsRatio_working_3-way'!U46/(3*'OddsRatio_working_3-way'!X46^(1/3))*SIN(('OddsRatio_working_3-way'!Y46+4*PI())/3)</f>
        <v>0.48043211027050148</v>
      </c>
      <c r="AL46" s="11">
        <f>'OddsRatio_working_3-way'!Z46+'OddsRatio_working_3-way'!AF46</f>
        <v>1.0681156939956402</v>
      </c>
      <c r="AM46" s="11">
        <f>'OddsRatio_working_3-way'!AA46+'OddsRatio_working_3-way'!AG46</f>
        <v>-0.59614995515644431</v>
      </c>
      <c r="AN46" s="11">
        <f>'OddsRatio_working_3-way'!AB46+'OddsRatio_working_3-way'!AH46</f>
        <v>-0.47196573883919624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1.0681156939956402</v>
      </c>
      <c r="AS46" s="11">
        <f>IF(('OddsRatio_working_3-way'!X46=0),IF(Q46&gt;0,-Q46^(1/3),(-Q46)^(1/3)),'OddsRatio_working_3-way'!AM46-'OddsRatio_working_3-way'!R46/3)</f>
        <v>-0.59614995515644431</v>
      </c>
      <c r="AT46" s="11">
        <f>IF(('OddsRatio_working_3-way'!X46=0),IF(Q46&gt;0,-Q46^(1/3),(-Q46)^(1/3)),'OddsRatio_working_3-way'!AN46-'OddsRatio_working_3-way'!R46/3)</f>
        <v>-0.47196573883919624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1.39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8.41</v>
      </c>
      <c r="D47" s="9">
        <f t="shared" si="13"/>
        <v>0.69654676041873742</v>
      </c>
      <c r="E47" s="9">
        <f t="shared" si="14"/>
        <v>0.19566467626559794</v>
      </c>
      <c r="F47" s="9">
        <f t="shared" si="15"/>
        <v>0.10778856331566464</v>
      </c>
      <c r="G47" s="9">
        <f t="shared" si="16"/>
        <v>1.1170610128568974</v>
      </c>
      <c r="H47" s="9">
        <f t="shared" si="17"/>
        <v>1.4356537950141897</v>
      </c>
      <c r="I47" s="9">
        <f t="shared" si="18"/>
        <v>5.110784527313383</v>
      </c>
      <c r="J47" s="9">
        <f t="shared" si="19"/>
        <v>9.2774221052696095</v>
      </c>
      <c r="K47" s="11">
        <f t="shared" si="20"/>
        <v>0.71942446043165476</v>
      </c>
      <c r="L47" s="11">
        <f t="shared" si="21"/>
        <v>0.21367521367521369</v>
      </c>
      <c r="M47" s="11">
        <f t="shared" si="22"/>
        <v>0.11890606420927467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-0.19439002899939251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0.20983853180877965</v>
      </c>
      <c r="Q47" s="11">
        <f>2*'OddsRatio_working_3-way'!K47*'OddsRatio_working_3-way'!L47*'OddsRatio_working_3-way'!M47</f>
        <v>3.655723550675604E-2</v>
      </c>
      <c r="R47" s="11">
        <f t="shared" si="23"/>
        <v>0</v>
      </c>
      <c r="S47" s="11">
        <f t="shared" si="24"/>
        <v>-1.0794716832386264</v>
      </c>
      <c r="T47" s="11">
        <f t="shared" si="25"/>
        <v>-0.18806126885690361</v>
      </c>
      <c r="U47" s="11">
        <f>'OddsRatio_working_3-way'!S47-'OddsRatio_working_3-way'!R47^2/3</f>
        <v>-1.0794716832386264</v>
      </c>
      <c r="V47" s="11">
        <f>'OddsRatio_working_3-way'!S47*'OddsRatio_working_3-way'!R47/3-2*'OddsRatio_working_3-way'!R47^3/27-'OddsRatio_working_3-way'!T47</f>
        <v>0.18806126885690361</v>
      </c>
      <c r="W47" s="11">
        <f>'OddsRatio_working_3-way'!V47^2+4*'OddsRatio_working_3-way'!U47^3/27</f>
        <v>-0.15098321370191714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0.21584152435640466</v>
      </c>
      <c r="Y47" s="11">
        <f>IF('OddsRatio_working_3-way'!W47&gt;=0,IF('OddsRatio_working_3-way'!V47+SQRT('OddsRatio_working_3-way'!W47)&gt;0,0,PI()),ACOS('OddsRatio_working_3-way'!V47/(2*'OddsRatio_working_3-way'!X47)))</f>
        <v>1.1200397821420762</v>
      </c>
      <c r="Z47" s="11">
        <f>'OddsRatio_working_3-way'!X47^(1/3)*COS('OddsRatio_working_3-way'!Y47/3)</f>
        <v>0.5585305064284487</v>
      </c>
      <c r="AA47" s="11">
        <f>'OddsRatio_working_3-way'!X47^(1/3)*COS(('OddsRatio_working_3-way'!Y47+2*PI())/3)</f>
        <v>-0.46873998992400839</v>
      </c>
      <c r="AB47" s="11">
        <f>'OddsRatio_working_3-way'!X47^(1/3)*COS(('OddsRatio_working_3-way'!Y47+4*PI())/3)</f>
        <v>-8.9790516504440587E-2</v>
      </c>
      <c r="AC47" s="11">
        <f>'OddsRatio_working_3-way'!X47^(1/3)*SIN('OddsRatio_working_3-way'!Y47/3)</f>
        <v>0.21878658048805472</v>
      </c>
      <c r="AD47" s="11">
        <f>'OddsRatio_working_3-way'!X47^(1/3)*SIN(('OddsRatio_working_3-way'!Y47+2*PI())/3)</f>
        <v>0.37430831711159718</v>
      </c>
      <c r="AE47" s="11">
        <f>'OddsRatio_working_3-way'!X47^(1/3)*SIN(('OddsRatio_working_3-way'!Y47+4*PI())/3)</f>
        <v>-0.59309489759965162</v>
      </c>
      <c r="AF47" s="11">
        <f>-'OddsRatio_working_3-way'!U47/(3*'OddsRatio_working_3-way'!X47^(1/3))*COS(('OddsRatio_working_3-way'!Y47)/3)</f>
        <v>0.5585305064284487</v>
      </c>
      <c r="AG47" s="11">
        <f>-'OddsRatio_working_3-way'!U47/(3*'OddsRatio_working_3-way'!X47^(1/3))*COS(('OddsRatio_working_3-way'!Y47+2*PI())/3)</f>
        <v>-0.46873998992400839</v>
      </c>
      <c r="AH47" s="11">
        <f>-'OddsRatio_working_3-way'!U47/(3*'OddsRatio_working_3-way'!X47^(1/3))*COS(('OddsRatio_working_3-way'!Y47+4*PI())/3)</f>
        <v>-8.9790516504440587E-2</v>
      </c>
      <c r="AI47" s="11">
        <f>'OddsRatio_working_3-way'!U47/(3*'OddsRatio_working_3-way'!X47^(1/3))*SIN(('OddsRatio_working_3-way'!Y47)/3)</f>
        <v>-0.21878658048805472</v>
      </c>
      <c r="AJ47" s="11">
        <f>'OddsRatio_working_3-way'!U47/(3*'OddsRatio_working_3-way'!X47^(1/3))*SIN(('OddsRatio_working_3-way'!Y47+2*PI())/3)</f>
        <v>-0.37430831711159718</v>
      </c>
      <c r="AK47" s="11">
        <f>'OddsRatio_working_3-way'!U47/(3*'OddsRatio_working_3-way'!X47^(1/3))*SIN(('OddsRatio_working_3-way'!Y47+4*PI())/3)</f>
        <v>0.59309489759965162</v>
      </c>
      <c r="AL47" s="11">
        <f>'OddsRatio_working_3-way'!Z47+'OddsRatio_working_3-way'!AF47</f>
        <v>1.1170610128568974</v>
      </c>
      <c r="AM47" s="11">
        <f>'OddsRatio_working_3-way'!AA47+'OddsRatio_working_3-way'!AG47</f>
        <v>-0.93747997984801679</v>
      </c>
      <c r="AN47" s="11">
        <f>'OddsRatio_working_3-way'!AB47+'OddsRatio_working_3-way'!AH47</f>
        <v>-0.17958103300888117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1.1170610128568974</v>
      </c>
      <c r="AS47" s="11">
        <f>IF(('OddsRatio_working_3-way'!X47=0),IF(Q47&gt;0,-Q47^(1/3),(-Q47)^(1/3)),'OddsRatio_working_3-way'!AM47-'OddsRatio_working_3-way'!R47/3)</f>
        <v>-0.93747997984801679</v>
      </c>
      <c r="AT47" s="11">
        <f>IF(('OddsRatio_working_3-way'!X47=0),IF(Q47&gt;0,-Q47^(1/3),(-Q47)^(1/3)),'OddsRatio_working_3-way'!AN47-'OddsRatio_working_3-way'!R47/3)</f>
        <v>-0.17958103300888117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</v>
      </c>
      <c r="B48" s="4">
        <f>IF('True_Odds_Calculator_3-way'!B49="","",'True_Odds_Calculator_3-way'!B49)</f>
        <v>3.18</v>
      </c>
      <c r="C48" s="4">
        <f>IF('True_Odds_Calculator_3-way'!C49="","",'True_Odds_Calculator_3-way'!C49)</f>
        <v>4.3099999999999996</v>
      </c>
      <c r="D48" s="9">
        <f t="shared" si="13"/>
        <v>0.48177013508390809</v>
      </c>
      <c r="E48" s="9">
        <f t="shared" si="14"/>
        <v>0.29895549155725359</v>
      </c>
      <c r="F48" s="9">
        <f t="shared" si="15"/>
        <v>0.21927437335883843</v>
      </c>
      <c r="G48" s="9">
        <f t="shared" si="16"/>
        <v>1.0756786840384653</v>
      </c>
      <c r="H48" s="9">
        <f t="shared" si="17"/>
        <v>2.0756786840384653</v>
      </c>
      <c r="I48" s="9">
        <f t="shared" si="18"/>
        <v>3.3449795312038546</v>
      </c>
      <c r="J48" s="9">
        <f t="shared" si="19"/>
        <v>4.5604964441673204</v>
      </c>
      <c r="K48" s="11">
        <f t="shared" si="20"/>
        <v>0.5</v>
      </c>
      <c r="L48" s="11">
        <f t="shared" si="21"/>
        <v>0.31446540880503143</v>
      </c>
      <c r="M48" s="11">
        <f t="shared" si="22"/>
        <v>0.23201856148491881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-0.26323892074888011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0.23676107925111994</v>
      </c>
      <c r="Q48" s="11">
        <f>2*'OddsRatio_working_3-way'!K48*'OddsRatio_working_3-way'!L48*'OddsRatio_working_3-way'!M48</f>
        <v>7.2961811787710315E-2</v>
      </c>
      <c r="R48" s="11">
        <f t="shared" si="23"/>
        <v>0</v>
      </c>
      <c r="S48" s="11">
        <f t="shared" si="24"/>
        <v>-0.89941517226087164</v>
      </c>
      <c r="T48" s="11">
        <f t="shared" si="25"/>
        <v>-0.27716954461043813</v>
      </c>
      <c r="U48" s="11">
        <f>'OddsRatio_working_3-way'!S48-'OddsRatio_working_3-way'!R48^2/3</f>
        <v>-0.89941517226087164</v>
      </c>
      <c r="V48" s="11">
        <f>'OddsRatio_working_3-way'!S48*'OddsRatio_working_3-way'!R48/3-2*'OddsRatio_working_3-way'!R48^3/27-'OddsRatio_working_3-way'!T48</f>
        <v>0.27716954461043813</v>
      </c>
      <c r="W48" s="11">
        <f>'OddsRatio_working_3-way'!V48^2+4*'OddsRatio_working_3-way'!U48^3/27</f>
        <v>-3.0966642334116612E-2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0.16415663160048871</v>
      </c>
      <c r="Y48" s="11">
        <f>IF('OddsRatio_working_3-way'!W48&gt;=0,IF('OddsRatio_working_3-way'!V48+SQRT('OddsRatio_working_3-way'!W48)&gt;0,0,PI()),ACOS('OddsRatio_working_3-way'!V48/(2*'OddsRatio_working_3-way'!X48)))</f>
        <v>0.56568282747555054</v>
      </c>
      <c r="Z48" s="11">
        <f>'OddsRatio_working_3-way'!X48^(1/3)*COS('OddsRatio_working_3-way'!Y48/3)</f>
        <v>0.53783934201923278</v>
      </c>
      <c r="AA48" s="11">
        <f>'OddsRatio_working_3-way'!X48^(1/3)*COS(('OddsRatio_working_3-way'!Y48+2*PI())/3)</f>
        <v>-0.3578040042605164</v>
      </c>
      <c r="AB48" s="11">
        <f>'OddsRatio_working_3-way'!X48^(1/3)*COS(('OddsRatio_working_3-way'!Y48+4*PI())/3)</f>
        <v>-0.1800353377587163</v>
      </c>
      <c r="AC48" s="11">
        <f>'OddsRatio_working_3-way'!X48^(1/3)*SIN('OddsRatio_working_3-way'!Y48/3)</f>
        <v>0.10263478745829516</v>
      </c>
      <c r="AD48" s="11">
        <f>'OddsRatio_working_3-way'!X48^(1/3)*SIN(('OddsRatio_working_3-way'!Y48+2*PI())/3)</f>
        <v>0.41446513961421533</v>
      </c>
      <c r="AE48" s="11">
        <f>'OddsRatio_working_3-way'!X48^(1/3)*SIN(('OddsRatio_working_3-way'!Y48+4*PI())/3)</f>
        <v>-0.5170999270725104</v>
      </c>
      <c r="AF48" s="11">
        <f>-'OddsRatio_working_3-way'!U48/(3*'OddsRatio_working_3-way'!X48^(1/3))*COS(('OddsRatio_working_3-way'!Y48)/3)</f>
        <v>0.53783934201923256</v>
      </c>
      <c r="AG48" s="11">
        <f>-'OddsRatio_working_3-way'!U48/(3*'OddsRatio_working_3-way'!X48^(1/3))*COS(('OddsRatio_working_3-way'!Y48+2*PI())/3)</f>
        <v>-0.35780400426051623</v>
      </c>
      <c r="AH48" s="11">
        <f>-'OddsRatio_working_3-way'!U48/(3*'OddsRatio_working_3-way'!X48^(1/3))*COS(('OddsRatio_working_3-way'!Y48+4*PI())/3)</f>
        <v>-0.18003533775871622</v>
      </c>
      <c r="AI48" s="11">
        <f>'OddsRatio_working_3-way'!U48/(3*'OddsRatio_working_3-way'!X48^(1/3))*SIN(('OddsRatio_working_3-way'!Y48)/3)</f>
        <v>-0.10263478745829512</v>
      </c>
      <c r="AJ48" s="11">
        <f>'OddsRatio_working_3-way'!U48/(3*'OddsRatio_working_3-way'!X48^(1/3))*SIN(('OddsRatio_working_3-way'!Y48+2*PI())/3)</f>
        <v>-0.41446513961421516</v>
      </c>
      <c r="AK48" s="11">
        <f>'OddsRatio_working_3-way'!U48/(3*'OddsRatio_working_3-way'!X48^(1/3))*SIN(('OddsRatio_working_3-way'!Y48+4*PI())/3)</f>
        <v>0.51709992707251029</v>
      </c>
      <c r="AL48" s="11">
        <f>'OddsRatio_working_3-way'!Z48+'OddsRatio_working_3-way'!AF48</f>
        <v>1.0756786840384653</v>
      </c>
      <c r="AM48" s="11">
        <f>'OddsRatio_working_3-way'!AA48+'OddsRatio_working_3-way'!AG48</f>
        <v>-0.71560800852103257</v>
      </c>
      <c r="AN48" s="11">
        <f>'OddsRatio_working_3-way'!AB48+'OddsRatio_working_3-way'!AH48</f>
        <v>-0.36007067551743255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1.0756786840384653</v>
      </c>
      <c r="AS48" s="11">
        <f>IF(('OddsRatio_working_3-way'!X48=0),IF(Q48&gt;0,-Q48^(1/3),(-Q48)^(1/3)),'OddsRatio_working_3-way'!AM48-'OddsRatio_working_3-way'!R48/3)</f>
        <v>-0.71560800852103257</v>
      </c>
      <c r="AT48" s="11">
        <f>IF(('OddsRatio_working_3-way'!X48=0),IF(Q48&gt;0,-Q48^(1/3),(-Q48)^(1/3)),'OddsRatio_working_3-way'!AN48-'OddsRatio_working_3-way'!R48/3)</f>
        <v>-0.36007067551743255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2.81</v>
      </c>
      <c r="B49" s="4">
        <f>IF('True_Odds_Calculator_3-way'!B50="","",'True_Odds_Calculator_3-way'!B50)</f>
        <v>3.41</v>
      </c>
      <c r="C49" s="4">
        <f>IF('True_Odds_Calculator_3-way'!C50="","",'True_Odds_Calculator_3-way'!C50)</f>
        <v>2.5299999999999998</v>
      </c>
      <c r="D49" s="9">
        <f t="shared" si="13"/>
        <v>0.34080561923818553</v>
      </c>
      <c r="E49" s="9">
        <f t="shared" si="14"/>
        <v>0.27968874179500092</v>
      </c>
      <c r="F49" s="9">
        <f t="shared" si="15"/>
        <v>0.37950563896681361</v>
      </c>
      <c r="G49" s="9">
        <f t="shared" si="16"/>
        <v>1.0686319999366205</v>
      </c>
      <c r="H49" s="9">
        <f t="shared" si="17"/>
        <v>2.9342239198852833</v>
      </c>
      <c r="I49" s="9">
        <f t="shared" si="18"/>
        <v>3.5754031198472562</v>
      </c>
      <c r="J49" s="9">
        <f t="shared" si="19"/>
        <v>2.6350069599030288</v>
      </c>
      <c r="K49" s="11">
        <f t="shared" si="20"/>
        <v>0.35587188612099646</v>
      </c>
      <c r="L49" s="11">
        <f t="shared" si="21"/>
        <v>0.29325513196480935</v>
      </c>
      <c r="M49" s="11">
        <f t="shared" si="22"/>
        <v>0.39525691699604748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-0.27529975708576859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0.2371846748340419</v>
      </c>
      <c r="Q49" s="11">
        <f>2*'OddsRatio_working_3-way'!K49*'OddsRatio_working_3-way'!L49*'OddsRatio_working_3-way'!M49</f>
        <v>8.2499017333579797E-2</v>
      </c>
      <c r="R49" s="11">
        <f t="shared" si="23"/>
        <v>0</v>
      </c>
      <c r="S49" s="11">
        <f t="shared" si="24"/>
        <v>-0.861550614300571</v>
      </c>
      <c r="T49" s="11">
        <f t="shared" si="25"/>
        <v>-0.29966977888715512</v>
      </c>
      <c r="U49" s="11">
        <f>'OddsRatio_working_3-way'!S49-'OddsRatio_working_3-way'!R49^2/3</f>
        <v>-0.861550614300571</v>
      </c>
      <c r="V49" s="11">
        <f>'OddsRatio_working_3-way'!S49*'OddsRatio_working_3-way'!R49/3-2*'OddsRatio_working_3-way'!R49^3/27-'OddsRatio_working_3-way'!T49</f>
        <v>0.29966977888715512</v>
      </c>
      <c r="W49" s="11">
        <f>'OddsRatio_working_3-way'!V49^2+4*'OddsRatio_working_3-way'!U49^3/27</f>
        <v>-4.9391658591399629E-3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0.15390024548178635</v>
      </c>
      <c r="Y49" s="11">
        <f>IF('OddsRatio_working_3-way'!W49&gt;=0,IF('OddsRatio_working_3-way'!V49+SQRT('OddsRatio_working_3-way'!W49)&gt;0,0,PI()),ACOS('OddsRatio_working_3-way'!V49/(2*'OddsRatio_working_3-way'!X49)))</f>
        <v>0.23035906568300946</v>
      </c>
      <c r="Z49" s="11">
        <f>'OddsRatio_working_3-way'!X49^(1/3)*COS('OddsRatio_working_3-way'!Y49/3)</f>
        <v>0.53431599996831025</v>
      </c>
      <c r="AA49" s="11">
        <f>'OddsRatio_working_3-way'!X49^(1/3)*COS(('OddsRatio_working_3-way'!Y49+2*PI())/3)</f>
        <v>-0.30275944249062259</v>
      </c>
      <c r="AB49" s="11">
        <f>'OddsRatio_working_3-way'!X49^(1/3)*COS(('OddsRatio_working_3-way'!Y49+4*PI())/3)</f>
        <v>-0.23155655747768772</v>
      </c>
      <c r="AC49" s="11">
        <f>'OddsRatio_working_3-way'!X49^(1/3)*SIN('OddsRatio_working_3-way'!Y49/3)</f>
        <v>4.1109004829296143E-2</v>
      </c>
      <c r="AD49" s="11">
        <f>'OddsRatio_working_3-way'!X49^(1/3)*SIN(('OddsRatio_working_3-way'!Y49+2*PI())/3)</f>
        <v>0.442176727206394</v>
      </c>
      <c r="AE49" s="11">
        <f>'OddsRatio_working_3-way'!X49^(1/3)*SIN(('OddsRatio_working_3-way'!Y49+4*PI())/3)</f>
        <v>-0.48328573203568992</v>
      </c>
      <c r="AF49" s="11">
        <f>-'OddsRatio_working_3-way'!U49/(3*'OddsRatio_working_3-way'!X49^(1/3))*COS(('OddsRatio_working_3-way'!Y49)/3)</f>
        <v>0.53431599996831014</v>
      </c>
      <c r="AG49" s="11">
        <f>-'OddsRatio_working_3-way'!U49/(3*'OddsRatio_working_3-way'!X49^(1/3))*COS(('OddsRatio_working_3-way'!Y49+2*PI())/3)</f>
        <v>-0.30275944249062253</v>
      </c>
      <c r="AH49" s="11">
        <f>-'OddsRatio_working_3-way'!U49/(3*'OddsRatio_working_3-way'!X49^(1/3))*COS(('OddsRatio_working_3-way'!Y49+4*PI())/3)</f>
        <v>-0.23155655747768769</v>
      </c>
      <c r="AI49" s="11">
        <f>'OddsRatio_working_3-way'!U49/(3*'OddsRatio_working_3-way'!X49^(1/3))*SIN(('OddsRatio_working_3-way'!Y49)/3)</f>
        <v>-4.1109004829296136E-2</v>
      </c>
      <c r="AJ49" s="11">
        <f>'OddsRatio_working_3-way'!U49/(3*'OddsRatio_working_3-way'!X49^(1/3))*SIN(('OddsRatio_working_3-way'!Y49+2*PI())/3)</f>
        <v>-0.44217672720639389</v>
      </c>
      <c r="AK49" s="11">
        <f>'OddsRatio_working_3-way'!U49/(3*'OddsRatio_working_3-way'!X49^(1/3))*SIN(('OddsRatio_working_3-way'!Y49+4*PI())/3)</f>
        <v>0.48328573203568986</v>
      </c>
      <c r="AL49" s="11">
        <f>'OddsRatio_working_3-way'!Z49+'OddsRatio_working_3-way'!AF49</f>
        <v>1.0686319999366205</v>
      </c>
      <c r="AM49" s="11">
        <f>'OddsRatio_working_3-way'!AA49+'OddsRatio_working_3-way'!AG49</f>
        <v>-0.60551888498124518</v>
      </c>
      <c r="AN49" s="11">
        <f>'OddsRatio_working_3-way'!AB49+'OddsRatio_working_3-way'!AH49</f>
        <v>-0.46311311495537544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1.0686319999366205</v>
      </c>
      <c r="AS49" s="11">
        <f>IF(('OddsRatio_working_3-way'!X49=0),IF(Q49&gt;0,-Q49^(1/3),(-Q49)^(1/3)),'OddsRatio_working_3-way'!AM49-'OddsRatio_working_3-way'!R49/3)</f>
        <v>-0.60551888498124518</v>
      </c>
      <c r="AT49" s="11">
        <f>IF(('OddsRatio_working_3-way'!X49=0),IF(Q49&gt;0,-Q49^(1/3),(-Q49)^(1/3)),'OddsRatio_working_3-way'!AN49-'OddsRatio_working_3-way'!R49/3)</f>
        <v>-0.46311311495537544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2.52</v>
      </c>
      <c r="B50" s="4">
        <f>IF('True_Odds_Calculator_3-way'!B51="","",'True_Odds_Calculator_3-way'!B51)</f>
        <v>3.58</v>
      </c>
      <c r="C50" s="4">
        <f>IF('True_Odds_Calculator_3-way'!C51="","",'True_Odds_Calculator_3-way'!C51)</f>
        <v>2.71</v>
      </c>
      <c r="D50" s="9">
        <f t="shared" si="13"/>
        <v>0.38072833509965476</v>
      </c>
      <c r="E50" s="9">
        <f t="shared" si="14"/>
        <v>0.26589764454076598</v>
      </c>
      <c r="F50" s="9">
        <f t="shared" si="15"/>
        <v>0.35337402035957916</v>
      </c>
      <c r="G50" s="9">
        <f t="shared" si="16"/>
        <v>1.0700952134459469</v>
      </c>
      <c r="H50" s="9">
        <f t="shared" si="17"/>
        <v>2.626544724437839</v>
      </c>
      <c r="I50" s="9">
        <f t="shared" si="18"/>
        <v>3.7608456506905439</v>
      </c>
      <c r="J50" s="9">
        <f t="shared" si="19"/>
        <v>2.8298628149925689</v>
      </c>
      <c r="K50" s="11">
        <f t="shared" si="20"/>
        <v>0.3968253968253968</v>
      </c>
      <c r="L50" s="11">
        <f t="shared" si="21"/>
        <v>0.27932960893854747</v>
      </c>
      <c r="M50" s="11">
        <f t="shared" si="22"/>
        <v>0.36900369003690037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-0.27428783465807516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0.23764204122488147</v>
      </c>
      <c r="Q50" s="11">
        <f>2*'OddsRatio_working_3-way'!K50*'OddsRatio_working_3-way'!L50*'OddsRatio_working_3-way'!M50</f>
        <v>8.180448923403838E-2</v>
      </c>
      <c r="R50" s="11">
        <f t="shared" si="23"/>
        <v>0</v>
      </c>
      <c r="S50" s="11">
        <f t="shared" si="24"/>
        <v>-0.8663965775993091</v>
      </c>
      <c r="T50" s="11">
        <f t="shared" si="25"/>
        <v>-0.29824322808926307</v>
      </c>
      <c r="U50" s="11">
        <f>'OddsRatio_working_3-way'!S50-'OddsRatio_working_3-way'!R50^2/3</f>
        <v>-0.8663965775993091</v>
      </c>
      <c r="V50" s="11">
        <f>'OddsRatio_working_3-way'!S50*'OddsRatio_working_3-way'!R50/3-2*'OddsRatio_working_3-way'!R50^3/27-'OddsRatio_working_3-way'!T50</f>
        <v>0.29824322808926307</v>
      </c>
      <c r="W50" s="11">
        <f>'OddsRatio_working_3-way'!V50^2+4*'OddsRatio_working_3-way'!U50^3/27</f>
        <v>-7.3997994040641002E-3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0.15520053358894123</v>
      </c>
      <c r="Y50" s="11">
        <f>IF('OddsRatio_working_3-way'!W50&gt;=0,IF('OddsRatio_working_3-way'!V50+SQRT('OddsRatio_working_3-way'!W50)&gt;0,0,PI()),ACOS('OddsRatio_working_3-way'!V50/(2*'OddsRatio_working_3-way'!X50)))</f>
        <v>0.28080796615952353</v>
      </c>
      <c r="Z50" s="11">
        <f>'OddsRatio_working_3-way'!X50^(1/3)*COS('OddsRatio_working_3-way'!Y50/3)</f>
        <v>0.53504760672297347</v>
      </c>
      <c r="AA50" s="11">
        <f>'OddsRatio_working_3-way'!X50^(1/3)*COS(('OddsRatio_working_3-way'!Y50+2*PI())/3)</f>
        <v>-0.31102309421594859</v>
      </c>
      <c r="AB50" s="11">
        <f>'OddsRatio_working_3-way'!X50^(1/3)*COS(('OddsRatio_working_3-way'!Y50+4*PI())/3)</f>
        <v>-0.22402451250702482</v>
      </c>
      <c r="AC50" s="11">
        <f>'OddsRatio_working_3-way'!X50^(1/3)*SIN('OddsRatio_working_3-way'!Y50/3)</f>
        <v>5.0228654568762791E-2</v>
      </c>
      <c r="AD50" s="11">
        <f>'OddsRatio_working_3-way'!X50^(1/3)*SIN(('OddsRatio_working_3-way'!Y50+2*PI())/3)</f>
        <v>0.43825049237177927</v>
      </c>
      <c r="AE50" s="11">
        <f>'OddsRatio_working_3-way'!X50^(1/3)*SIN(('OddsRatio_working_3-way'!Y50+4*PI())/3)</f>
        <v>-0.48847914694054201</v>
      </c>
      <c r="AF50" s="11">
        <f>-'OddsRatio_working_3-way'!U50/(3*'OddsRatio_working_3-way'!X50^(1/3))*COS(('OddsRatio_working_3-way'!Y50)/3)</f>
        <v>0.53504760672297336</v>
      </c>
      <c r="AG50" s="11">
        <f>-'OddsRatio_working_3-way'!U50/(3*'OddsRatio_working_3-way'!X50^(1/3))*COS(('OddsRatio_working_3-way'!Y50+2*PI())/3)</f>
        <v>-0.31102309421594848</v>
      </c>
      <c r="AH50" s="11">
        <f>-'OddsRatio_working_3-way'!U50/(3*'OddsRatio_working_3-way'!X50^(1/3))*COS(('OddsRatio_working_3-way'!Y50+4*PI())/3)</f>
        <v>-0.22402451250702479</v>
      </c>
      <c r="AI50" s="11">
        <f>'OddsRatio_working_3-way'!U50/(3*'OddsRatio_working_3-way'!X50^(1/3))*SIN(('OddsRatio_working_3-way'!Y50)/3)</f>
        <v>-5.0228654568762778E-2</v>
      </c>
      <c r="AJ50" s="11">
        <f>'OddsRatio_working_3-way'!U50/(3*'OddsRatio_working_3-way'!X50^(1/3))*SIN(('OddsRatio_working_3-way'!Y50+2*PI())/3)</f>
        <v>-0.43825049237177921</v>
      </c>
      <c r="AK50" s="11">
        <f>'OddsRatio_working_3-way'!U50/(3*'OddsRatio_working_3-way'!X50^(1/3))*SIN(('OddsRatio_working_3-way'!Y50+4*PI())/3)</f>
        <v>0.4884791469405419</v>
      </c>
      <c r="AL50" s="11">
        <f>'OddsRatio_working_3-way'!Z50+'OddsRatio_working_3-way'!AF50</f>
        <v>1.0700952134459469</v>
      </c>
      <c r="AM50" s="11">
        <f>'OddsRatio_working_3-way'!AA50+'OddsRatio_working_3-way'!AG50</f>
        <v>-0.62204618843189707</v>
      </c>
      <c r="AN50" s="11">
        <f>'OddsRatio_working_3-way'!AB50+'OddsRatio_working_3-way'!AH50</f>
        <v>-0.44804902501404964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1.0700952134459469</v>
      </c>
      <c r="AS50" s="11">
        <f>IF(('OddsRatio_working_3-way'!X50=0),IF(Q50&gt;0,-Q50^(1/3),(-Q50)^(1/3)),'OddsRatio_working_3-way'!AM50-'OddsRatio_working_3-way'!R50/3)</f>
        <v>-0.62204618843189707</v>
      </c>
      <c r="AT50" s="11">
        <f>IF(('OddsRatio_working_3-way'!X50=0),IF(Q50&gt;0,-Q50^(1/3),(-Q50)^(1/3)),'OddsRatio_working_3-way'!AN50-'OddsRatio_working_3-way'!R50/3)</f>
        <v>-0.44804902501404964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1.35</v>
      </c>
      <c r="B51" s="4">
        <f>IF('True_Odds_Calculator_3-way'!B52="","",'True_Odds_Calculator_3-way'!B52)</f>
        <v>4.83</v>
      </c>
      <c r="C51" s="4">
        <f>IF('True_Odds_Calculator_3-way'!C52="","",'True_Odds_Calculator_3-way'!C52)</f>
        <v>9.5399999999999991</v>
      </c>
      <c r="D51" s="9">
        <f t="shared" si="13"/>
        <v>0.71742904148028164</v>
      </c>
      <c r="E51" s="9">
        <f t="shared" si="14"/>
        <v>0.18832320216489515</v>
      </c>
      <c r="F51" s="9">
        <f t="shared" si="15"/>
        <v>9.4247756354823339E-2</v>
      </c>
      <c r="G51" s="9">
        <f t="shared" si="16"/>
        <v>1.125331634338103</v>
      </c>
      <c r="H51" s="9">
        <f t="shared" si="17"/>
        <v>1.393866072018336</v>
      </c>
      <c r="I51" s="9">
        <f t="shared" si="18"/>
        <v>5.3100201595149352</v>
      </c>
      <c r="J51" s="9">
        <f t="shared" si="19"/>
        <v>10.610332157247399</v>
      </c>
      <c r="K51" s="11">
        <f t="shared" si="20"/>
        <v>0.7407407407407407</v>
      </c>
      <c r="L51" s="11">
        <f t="shared" si="21"/>
        <v>0.20703933747412007</v>
      </c>
      <c r="M51" s="11">
        <f t="shared" si="22"/>
        <v>0.10482180293501049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-0.18403287679865332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0.20448329627073586</v>
      </c>
      <c r="Q51" s="11">
        <f>2*'OddsRatio_working_3-way'!K51*'OddsRatio_working_3-way'!L51*'OddsRatio_working_3-way'!M51</f>
        <v>3.2151461677788658E-2</v>
      </c>
      <c r="R51" s="11">
        <f t="shared" si="23"/>
        <v>0</v>
      </c>
      <c r="S51" s="11">
        <f t="shared" si="24"/>
        <v>-1.1111237286936342</v>
      </c>
      <c r="T51" s="11">
        <f t="shared" si="25"/>
        <v>-0.17470498878830726</v>
      </c>
      <c r="U51" s="11">
        <f>'OddsRatio_working_3-way'!S51-'OddsRatio_working_3-way'!R51^2/3</f>
        <v>-1.1111237286936342</v>
      </c>
      <c r="V51" s="11">
        <f>'OddsRatio_working_3-way'!S51*'OddsRatio_working_3-way'!R51/3-2*'OddsRatio_working_3-way'!R51^3/27-'OddsRatio_working_3-way'!T51</f>
        <v>0.17470498878830726</v>
      </c>
      <c r="W51" s="11">
        <f>'OddsRatio_working_3-way'!V51^2+4*'OddsRatio_working_3-way'!U51^3/27</f>
        <v>-0.17270614389998196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0.22540406884498809</v>
      </c>
      <c r="Y51" s="11">
        <f>IF('OddsRatio_working_3-way'!W51&gt;=0,IF('OddsRatio_working_3-way'!V51+SQRT('OddsRatio_working_3-way'!W51)&gt;0,0,PI()),ACOS('OddsRatio_working_3-way'!V51/(2*'OddsRatio_working_3-way'!X51)))</f>
        <v>1.1728376544185899</v>
      </c>
      <c r="Z51" s="11">
        <f>'OddsRatio_working_3-way'!X51^(1/3)*COS('OddsRatio_working_3-way'!Y51/3)</f>
        <v>0.56266581716905151</v>
      </c>
      <c r="AA51" s="11">
        <f>'OddsRatio_working_3-way'!X51^(1/3)*COS(('OddsRatio_working_3-way'!Y51+2*PI())/3)</f>
        <v>-0.4821719381966037</v>
      </c>
      <c r="AB51" s="11">
        <f>'OddsRatio_working_3-way'!X51^(1/3)*COS(('OddsRatio_working_3-way'!Y51+4*PI())/3)</f>
        <v>-8.0493878972448044E-2</v>
      </c>
      <c r="AC51" s="11">
        <f>'OddsRatio_working_3-way'!X51^(1/3)*SIN('OddsRatio_working_3-way'!Y51/3)</f>
        <v>0.23190893562063289</v>
      </c>
      <c r="AD51" s="11">
        <f>'OddsRatio_working_3-way'!X51^(1/3)*SIN(('OddsRatio_working_3-way'!Y51+2*PI())/3)</f>
        <v>0.3713284236992126</v>
      </c>
      <c r="AE51" s="11">
        <f>'OddsRatio_working_3-way'!X51^(1/3)*SIN(('OddsRatio_working_3-way'!Y51+4*PI())/3)</f>
        <v>-0.60323735931984535</v>
      </c>
      <c r="AF51" s="11">
        <f>-'OddsRatio_working_3-way'!U51/(3*'OddsRatio_working_3-way'!X51^(1/3))*COS(('OddsRatio_working_3-way'!Y51)/3)</f>
        <v>0.56266581716905162</v>
      </c>
      <c r="AG51" s="11">
        <f>-'OddsRatio_working_3-way'!U51/(3*'OddsRatio_working_3-way'!X51^(1/3))*COS(('OddsRatio_working_3-way'!Y51+2*PI())/3)</f>
        <v>-0.48217193819660376</v>
      </c>
      <c r="AH51" s="11">
        <f>-'OddsRatio_working_3-way'!U51/(3*'OddsRatio_working_3-way'!X51^(1/3))*COS(('OddsRatio_working_3-way'!Y51+4*PI())/3)</f>
        <v>-8.0493878972448057E-2</v>
      </c>
      <c r="AI51" s="11">
        <f>'OddsRatio_working_3-way'!U51/(3*'OddsRatio_working_3-way'!X51^(1/3))*SIN(('OddsRatio_working_3-way'!Y51)/3)</f>
        <v>-0.23190893562063294</v>
      </c>
      <c r="AJ51" s="11">
        <f>'OddsRatio_working_3-way'!U51/(3*'OddsRatio_working_3-way'!X51^(1/3))*SIN(('OddsRatio_working_3-way'!Y51+2*PI())/3)</f>
        <v>-0.37132842369921271</v>
      </c>
      <c r="AK51" s="11">
        <f>'OddsRatio_working_3-way'!U51/(3*'OddsRatio_working_3-way'!X51^(1/3))*SIN(('OddsRatio_working_3-way'!Y51+4*PI())/3)</f>
        <v>0.60323735931984546</v>
      </c>
      <c r="AL51" s="11">
        <f>'OddsRatio_working_3-way'!Z51+'OddsRatio_working_3-way'!AF51</f>
        <v>1.125331634338103</v>
      </c>
      <c r="AM51" s="11">
        <f>'OddsRatio_working_3-way'!AA51+'OddsRatio_working_3-way'!AG51</f>
        <v>-0.96434387639320751</v>
      </c>
      <c r="AN51" s="11">
        <f>'OddsRatio_working_3-way'!AB51+'OddsRatio_working_3-way'!AH51</f>
        <v>-0.16098775794489611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1.125331634338103</v>
      </c>
      <c r="AS51" s="11">
        <f>IF(('OddsRatio_working_3-way'!X51=0),IF(Q51&gt;0,-Q51^(1/3),(-Q51)^(1/3)),'OddsRatio_working_3-way'!AM51-'OddsRatio_working_3-way'!R51/3)</f>
        <v>-0.96434387639320751</v>
      </c>
      <c r="AT51" s="11">
        <f>IF(('OddsRatio_working_3-way'!X51=0),IF(Q51&gt;0,-Q51^(1/3),(-Q51)^(1/3)),'OddsRatio_working_3-way'!AN51-'OddsRatio_working_3-way'!R51/3)</f>
        <v>-0.16098775794489611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1.48</v>
      </c>
      <c r="B52" s="4">
        <f>IF('True_Odds_Calculator_3-way'!B53="","",'True_Odds_Calculator_3-way'!B53)</f>
        <v>4.2699999999999996</v>
      </c>
      <c r="C52" s="4">
        <f>IF('True_Odds_Calculator_3-way'!C53="","",'True_Odds_Calculator_3-way'!C53)</f>
        <v>7.12</v>
      </c>
      <c r="D52" s="9">
        <f t="shared" si="13"/>
        <v>0.65386509827102035</v>
      </c>
      <c r="E52" s="9">
        <f t="shared" si="14"/>
        <v>0.21709323655633134</v>
      </c>
      <c r="F52" s="9">
        <f t="shared" si="15"/>
        <v>0.1290416651726482</v>
      </c>
      <c r="G52" s="9">
        <f t="shared" si="16"/>
        <v>1.1028488605812485</v>
      </c>
      <c r="H52" s="9">
        <f t="shared" si="17"/>
        <v>1.5293674530789994</v>
      </c>
      <c r="I52" s="9">
        <f t="shared" si="18"/>
        <v>4.6063157741006826</v>
      </c>
      <c r="J52" s="9">
        <f t="shared" si="19"/>
        <v>7.7494350267572418</v>
      </c>
      <c r="K52" s="11">
        <f t="shared" si="20"/>
        <v>0.67567567567567566</v>
      </c>
      <c r="L52" s="11">
        <f t="shared" si="21"/>
        <v>0.23419203747072601</v>
      </c>
      <c r="M52" s="11">
        <f t="shared" si="22"/>
        <v>0.1404494382022472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-0.21348670197445285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0.21935501535796248</v>
      </c>
      <c r="Q52" s="11">
        <f>2*'OddsRatio_working_3-way'!K52*'OddsRatio_working_3-way'!L52*'OddsRatio_working_3-way'!M52</f>
        <v>4.4448837965139314E-2</v>
      </c>
      <c r="R52" s="11">
        <f t="shared" si="23"/>
        <v>0</v>
      </c>
      <c r="S52" s="11">
        <f t="shared" si="24"/>
        <v>-1.0274879574663711</v>
      </c>
      <c r="T52" s="11">
        <f t="shared" si="25"/>
        <v>-0.20820424670037921</v>
      </c>
      <c r="U52" s="11">
        <f>'OddsRatio_working_3-way'!S52-'OddsRatio_working_3-way'!R52^2/3</f>
        <v>-1.0274879574663711</v>
      </c>
      <c r="V52" s="11">
        <f>'OddsRatio_working_3-way'!S52*'OddsRatio_working_3-way'!R52/3-2*'OddsRatio_working_3-way'!R52^3/27-'OddsRatio_working_3-way'!T52</f>
        <v>0.20820424670037921</v>
      </c>
      <c r="W52" s="11">
        <f>'OddsRatio_working_3-way'!V52^2+4*'OddsRatio_working_3-way'!U52^3/27</f>
        <v>-0.11735490356431236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0.20043946212534144</v>
      </c>
      <c r="Y52" s="11">
        <f>IF('OddsRatio_working_3-way'!W52&gt;=0,IF('OddsRatio_working_3-way'!V52+SQRT('OddsRatio_working_3-way'!W52)&gt;0,0,PI()),ACOS('OddsRatio_working_3-way'!V52/(2*'OddsRatio_working_3-way'!X52)))</f>
        <v>1.0246834731120313</v>
      </c>
      <c r="Z52" s="11">
        <f>'OddsRatio_working_3-way'!X52^(1/3)*COS('OddsRatio_working_3-way'!Y52/3)</f>
        <v>0.55142443029062427</v>
      </c>
      <c r="AA52" s="11">
        <f>'OddsRatio_working_3-way'!X52^(1/3)*COS(('OddsRatio_working_3-way'!Y52+2*PI())/3)</f>
        <v>-0.44547767872842164</v>
      </c>
      <c r="AB52" s="11">
        <f>'OddsRatio_working_3-way'!X52^(1/3)*COS(('OddsRatio_working_3-way'!Y52+4*PI())/3)</f>
        <v>-0.10594675156220278</v>
      </c>
      <c r="AC52" s="11">
        <f>'OddsRatio_working_3-way'!X52^(1/3)*SIN('OddsRatio_working_3-way'!Y52/3)</f>
        <v>0.19602827219762001</v>
      </c>
      <c r="AD52" s="11">
        <f>'OddsRatio_working_3-way'!X52^(1/3)*SIN(('OddsRatio_working_3-way'!Y52+2*PI())/3)</f>
        <v>0.37953342880023205</v>
      </c>
      <c r="AE52" s="11">
        <f>'OddsRatio_working_3-way'!X52^(1/3)*SIN(('OddsRatio_working_3-way'!Y52+4*PI())/3)</f>
        <v>-0.57556170099785187</v>
      </c>
      <c r="AF52" s="11">
        <f>-'OddsRatio_working_3-way'!U52/(3*'OddsRatio_working_3-way'!X52^(1/3))*COS(('OddsRatio_working_3-way'!Y52)/3)</f>
        <v>0.55142443029062427</v>
      </c>
      <c r="AG52" s="11">
        <f>-'OddsRatio_working_3-way'!U52/(3*'OddsRatio_working_3-way'!X52^(1/3))*COS(('OddsRatio_working_3-way'!Y52+2*PI())/3)</f>
        <v>-0.44547767872842164</v>
      </c>
      <c r="AH52" s="11">
        <f>-'OddsRatio_working_3-way'!U52/(3*'OddsRatio_working_3-way'!X52^(1/3))*COS(('OddsRatio_working_3-way'!Y52+4*PI())/3)</f>
        <v>-0.10594675156220278</v>
      </c>
      <c r="AI52" s="11">
        <f>'OddsRatio_working_3-way'!U52/(3*'OddsRatio_working_3-way'!X52^(1/3))*SIN(('OddsRatio_working_3-way'!Y52)/3)</f>
        <v>-0.19602827219762001</v>
      </c>
      <c r="AJ52" s="11">
        <f>'OddsRatio_working_3-way'!U52/(3*'OddsRatio_working_3-way'!X52^(1/3))*SIN(('OddsRatio_working_3-way'!Y52+2*PI())/3)</f>
        <v>-0.37953342880023205</v>
      </c>
      <c r="AK52" s="11">
        <f>'OddsRatio_working_3-way'!U52/(3*'OddsRatio_working_3-way'!X52^(1/3))*SIN(('OddsRatio_working_3-way'!Y52+4*PI())/3)</f>
        <v>0.57556170099785187</v>
      </c>
      <c r="AL52" s="11">
        <f>'OddsRatio_working_3-way'!Z52+'OddsRatio_working_3-way'!AF52</f>
        <v>1.1028488605812485</v>
      </c>
      <c r="AM52" s="11">
        <f>'OddsRatio_working_3-way'!AA52+'OddsRatio_working_3-way'!AG52</f>
        <v>-0.89095535745684329</v>
      </c>
      <c r="AN52" s="11">
        <f>'OddsRatio_working_3-way'!AB52+'OddsRatio_working_3-way'!AH52</f>
        <v>-0.21189350312440555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1.1028488605812485</v>
      </c>
      <c r="AS52" s="11">
        <f>IF(('OddsRatio_working_3-way'!X52=0),IF(Q52&gt;0,-Q52^(1/3),(-Q52)^(1/3)),'OddsRatio_working_3-way'!AM52-'OddsRatio_working_3-way'!R52/3)</f>
        <v>-0.89095535745684329</v>
      </c>
      <c r="AT52" s="11">
        <f>IF(('OddsRatio_working_3-way'!X52=0),IF(Q52&gt;0,-Q52^(1/3),(-Q52)^(1/3)),'OddsRatio_working_3-way'!AN52-'OddsRatio_working_3-way'!R52/3)</f>
        <v>-0.21189350312440555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1.38</v>
      </c>
      <c r="B53" s="4">
        <f>IF('True_Odds_Calculator_3-way'!B54="","",'True_Odds_Calculator_3-way'!B54)</f>
        <v>4.7300000000000004</v>
      </c>
      <c r="C53" s="4">
        <f>IF('True_Odds_Calculator_3-way'!C54="","",'True_Odds_Calculator_3-way'!C54)</f>
        <v>8.61</v>
      </c>
      <c r="D53" s="9">
        <f t="shared" si="13"/>
        <v>0.70163891553533075</v>
      </c>
      <c r="E53" s="9">
        <f t="shared" si="14"/>
        <v>0.19327359630826552</v>
      </c>
      <c r="F53" s="9">
        <f t="shared" si="15"/>
        <v>0.10508748815640385</v>
      </c>
      <c r="G53" s="9">
        <f t="shared" si="16"/>
        <v>1.1190381992882761</v>
      </c>
      <c r="H53" s="9">
        <f t="shared" si="17"/>
        <v>1.4252345157295447</v>
      </c>
      <c r="I53" s="9">
        <f t="shared" si="18"/>
        <v>5.1740124833452699</v>
      </c>
      <c r="J53" s="9">
        <f t="shared" si="19"/>
        <v>9.5158806965837801</v>
      </c>
      <c r="K53" s="11">
        <f t="shared" si="20"/>
        <v>0.7246376811594204</v>
      </c>
      <c r="L53" s="11">
        <f t="shared" si="21"/>
        <v>0.21141649048625791</v>
      </c>
      <c r="M53" s="11">
        <f t="shared" si="22"/>
        <v>0.11614401858304298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-0.19192595337506435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0.2085375337490063</v>
      </c>
      <c r="Q53" s="11">
        <f>2*'OddsRatio_working_3-way'!K53*'OddsRatio_working_3-way'!L53*'OddsRatio_working_3-way'!M53</f>
        <v>3.5586609854779232E-2</v>
      </c>
      <c r="R53" s="11">
        <f t="shared" si="23"/>
        <v>0</v>
      </c>
      <c r="S53" s="11">
        <f t="shared" si="24"/>
        <v>-1.0865520273929778</v>
      </c>
      <c r="T53" s="11">
        <f t="shared" si="25"/>
        <v>-0.18541843470869929</v>
      </c>
      <c r="U53" s="11">
        <f>'OddsRatio_working_3-way'!S53-'OddsRatio_working_3-way'!R53^2/3</f>
        <v>-1.0865520273929778</v>
      </c>
      <c r="V53" s="11">
        <f>'OddsRatio_working_3-way'!S53*'OddsRatio_working_3-way'!R53/3-2*'OddsRatio_working_3-way'!R53^3/27-'OddsRatio_working_3-way'!T53</f>
        <v>0.18541843470869929</v>
      </c>
      <c r="W53" s="11">
        <f>'OddsRatio_working_3-way'!V53^2+4*'OddsRatio_working_3-way'!U53^3/27</f>
        <v>-0.15566122269090016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0.21796858639533606</v>
      </c>
      <c r="Y53" s="11">
        <f>IF('OddsRatio_working_3-way'!W53&gt;=0,IF('OddsRatio_working_3-way'!V53+SQRT('OddsRatio_working_3-way'!W53)&gt;0,0,PI()),ACOS('OddsRatio_working_3-way'!V53/(2*'OddsRatio_working_3-way'!X53)))</f>
        <v>1.1314666102758757</v>
      </c>
      <c r="Z53" s="11">
        <f>'OddsRatio_working_3-way'!X53^(1/3)*COS('OddsRatio_working_3-way'!Y53/3)</f>
        <v>0.55951909964413804</v>
      </c>
      <c r="AA53" s="11">
        <f>'OddsRatio_working_3-way'!X53^(1/3)*COS(('OddsRatio_working_3-way'!Y53+2*PI())/3)</f>
        <v>-0.47170170178016368</v>
      </c>
      <c r="AB53" s="11">
        <f>'OddsRatio_working_3-way'!X53^(1/3)*COS(('OddsRatio_working_3-way'!Y53+4*PI())/3)</f>
        <v>-8.7817397863974522E-2</v>
      </c>
      <c r="AC53" s="11">
        <f>'OddsRatio_working_3-way'!X53^(1/3)*SIN('OddsRatio_working_3-way'!Y53/3)</f>
        <v>0.22163570620368414</v>
      </c>
      <c r="AD53" s="11">
        <f>'OddsRatio_working_3-way'!X53^(1/3)*SIN(('OddsRatio_working_3-way'!Y53+2*PI())/3)</f>
        <v>0.37373990109257826</v>
      </c>
      <c r="AE53" s="11">
        <f>'OddsRatio_working_3-way'!X53^(1/3)*SIN(('OddsRatio_working_3-way'!Y53+4*PI())/3)</f>
        <v>-0.59537560729626215</v>
      </c>
      <c r="AF53" s="11">
        <f>-'OddsRatio_working_3-way'!U53/(3*'OddsRatio_working_3-way'!X53^(1/3))*COS(('OddsRatio_working_3-way'!Y53)/3)</f>
        <v>0.55951909964413804</v>
      </c>
      <c r="AG53" s="11">
        <f>-'OddsRatio_working_3-way'!U53/(3*'OddsRatio_working_3-way'!X53^(1/3))*COS(('OddsRatio_working_3-way'!Y53+2*PI())/3)</f>
        <v>-0.47170170178016368</v>
      </c>
      <c r="AH53" s="11">
        <f>-'OddsRatio_working_3-way'!U53/(3*'OddsRatio_working_3-way'!X53^(1/3))*COS(('OddsRatio_working_3-way'!Y53+4*PI())/3)</f>
        <v>-8.7817397863974522E-2</v>
      </c>
      <c r="AI53" s="11">
        <f>'OddsRatio_working_3-way'!U53/(3*'OddsRatio_working_3-way'!X53^(1/3))*SIN(('OddsRatio_working_3-way'!Y53)/3)</f>
        <v>-0.22163570620368414</v>
      </c>
      <c r="AJ53" s="11">
        <f>'OddsRatio_working_3-way'!U53/(3*'OddsRatio_working_3-way'!X53^(1/3))*SIN(('OddsRatio_working_3-way'!Y53+2*PI())/3)</f>
        <v>-0.37373990109257826</v>
      </c>
      <c r="AK53" s="11">
        <f>'OddsRatio_working_3-way'!U53/(3*'OddsRatio_working_3-way'!X53^(1/3))*SIN(('OddsRatio_working_3-way'!Y53+4*PI())/3)</f>
        <v>0.59537560729626215</v>
      </c>
      <c r="AL53" s="11">
        <f>'OddsRatio_working_3-way'!Z53+'OddsRatio_working_3-way'!AF53</f>
        <v>1.1190381992882761</v>
      </c>
      <c r="AM53" s="11">
        <f>'OddsRatio_working_3-way'!AA53+'OddsRatio_working_3-way'!AG53</f>
        <v>-0.94340340356032737</v>
      </c>
      <c r="AN53" s="11">
        <f>'OddsRatio_working_3-way'!AB53+'OddsRatio_working_3-way'!AH53</f>
        <v>-0.17563479572794904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1.1190381992882761</v>
      </c>
      <c r="AS53" s="11">
        <f>IF(('OddsRatio_working_3-way'!X53=0),IF(Q53&gt;0,-Q53^(1/3),(-Q53)^(1/3)),'OddsRatio_working_3-way'!AM53-'OddsRatio_working_3-way'!R53/3)</f>
        <v>-0.94340340356032737</v>
      </c>
      <c r="AT53" s="11">
        <f>IF(('OddsRatio_working_3-way'!X53=0),IF(Q53&gt;0,-Q53^(1/3),(-Q53)^(1/3)),'OddsRatio_working_3-way'!AN53-'OddsRatio_working_3-way'!R53/3)</f>
        <v>-0.17563479572794904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3.71</v>
      </c>
      <c r="B54" s="4">
        <f>IF('True_Odds_Calculator_3-way'!B55="","",'True_Odds_Calculator_3-way'!B55)</f>
        <v>3.14</v>
      </c>
      <c r="C54" s="4">
        <f>IF('True_Odds_Calculator_3-way'!C55="","",'True_Odds_Calculator_3-way'!C55)</f>
        <v>2.19</v>
      </c>
      <c r="D54" s="9">
        <f t="shared" si="13"/>
        <v>0.25634503692869781</v>
      </c>
      <c r="E54" s="9">
        <f t="shared" si="14"/>
        <v>0.30387558906077039</v>
      </c>
      <c r="F54" s="9">
        <f t="shared" si="15"/>
        <v>0.4397793740105318</v>
      </c>
      <c r="G54" s="9">
        <f t="shared" si="16"/>
        <v>1.070476841585557</v>
      </c>
      <c r="H54" s="9">
        <f t="shared" si="17"/>
        <v>3.9009922406968593</v>
      </c>
      <c r="I54" s="9">
        <f t="shared" si="18"/>
        <v>3.2908204409930919</v>
      </c>
      <c r="J54" s="9">
        <f t="shared" si="19"/>
        <v>2.2738674414868125</v>
      </c>
      <c r="K54" s="11">
        <f t="shared" si="20"/>
        <v>0.26954177897574122</v>
      </c>
      <c r="L54" s="11">
        <f t="shared" si="21"/>
        <v>0.31847133757961782</v>
      </c>
      <c r="M54" s="11">
        <f t="shared" si="22"/>
        <v>0.45662100456621008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-0.27050939500049109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0.23674960663896072</v>
      </c>
      <c r="Q54" s="11">
        <f>2*'OddsRatio_working_3-way'!K54*'OddsRatio_working_3-way'!L54*'OddsRatio_working_3-way'!M54</f>
        <v>7.8393909483099558E-2</v>
      </c>
      <c r="R54" s="11">
        <f t="shared" si="23"/>
        <v>0</v>
      </c>
      <c r="S54" s="11">
        <f t="shared" si="24"/>
        <v>-0.87519920200380075</v>
      </c>
      <c r="T54" s="11">
        <f t="shared" si="25"/>
        <v>-0.28980106026615909</v>
      </c>
      <c r="U54" s="11">
        <f>'OddsRatio_working_3-way'!S54-'OddsRatio_working_3-way'!R54^2/3</f>
        <v>-0.87519920200380075</v>
      </c>
      <c r="V54" s="11">
        <f>'OddsRatio_working_3-way'!S54*'OddsRatio_working_3-way'!R54/3-2*'OddsRatio_working_3-way'!R54^3/27-'OddsRatio_working_3-way'!T54</f>
        <v>0.28980106026615909</v>
      </c>
      <c r="W54" s="11">
        <f>'OddsRatio_working_3-way'!V54^2+4*'OddsRatio_working_3-way'!U54^3/27</f>
        <v>-1.5330830101818904E-2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0.15757179683656025</v>
      </c>
      <c r="Y54" s="11">
        <f>IF('OddsRatio_working_3-way'!W54&gt;=0,IF('OddsRatio_working_3-way'!V54+SQRT('OddsRatio_working_3-way'!W54)&gt;0,0,PI()),ACOS('OddsRatio_working_3-way'!V54/(2*'OddsRatio_working_3-way'!X54)))</f>
        <v>0.4037755335485691</v>
      </c>
      <c r="Z54" s="11">
        <f>'OddsRatio_working_3-way'!X54^(1/3)*COS('OddsRatio_working_3-way'!Y54/3)</f>
        <v>0.5352384207927785</v>
      </c>
      <c r="AA54" s="11">
        <f>'OddsRatio_working_3-way'!X54^(1/3)*COS(('OddsRatio_working_3-way'!Y54+2*PI())/3)</f>
        <v>-0.33038604225358598</v>
      </c>
      <c r="AB54" s="11">
        <f>'OddsRatio_working_3-way'!X54^(1/3)*COS(('OddsRatio_working_3-way'!Y54+4*PI())/3)</f>
        <v>-0.20485237853919275</v>
      </c>
      <c r="AC54" s="11">
        <f>'OddsRatio_working_3-way'!X54^(1/3)*SIN('OddsRatio_working_3-way'!Y54/3)</f>
        <v>7.2476894537865016E-2</v>
      </c>
      <c r="AD54" s="11">
        <f>'OddsRatio_working_3-way'!X54^(1/3)*SIN(('OddsRatio_working_3-way'!Y54+2*PI())/3)</f>
        <v>0.42729162221907885</v>
      </c>
      <c r="AE54" s="11">
        <f>'OddsRatio_working_3-way'!X54^(1/3)*SIN(('OddsRatio_working_3-way'!Y54+4*PI())/3)</f>
        <v>-0.49976851675694378</v>
      </c>
      <c r="AF54" s="11">
        <f>-'OddsRatio_working_3-way'!U54/(3*'OddsRatio_working_3-way'!X54^(1/3))*COS(('OddsRatio_working_3-way'!Y54)/3)</f>
        <v>0.5352384207927785</v>
      </c>
      <c r="AG54" s="11">
        <f>-'OddsRatio_working_3-way'!U54/(3*'OddsRatio_working_3-way'!X54^(1/3))*COS(('OddsRatio_working_3-way'!Y54+2*PI())/3)</f>
        <v>-0.33038604225358598</v>
      </c>
      <c r="AH54" s="11">
        <f>-'OddsRatio_working_3-way'!U54/(3*'OddsRatio_working_3-way'!X54^(1/3))*COS(('OddsRatio_working_3-way'!Y54+4*PI())/3)</f>
        <v>-0.20485237853919275</v>
      </c>
      <c r="AI54" s="11">
        <f>'OddsRatio_working_3-way'!U54/(3*'OddsRatio_working_3-way'!X54^(1/3))*SIN(('OddsRatio_working_3-way'!Y54)/3)</f>
        <v>-7.2476894537865016E-2</v>
      </c>
      <c r="AJ54" s="11">
        <f>'OddsRatio_working_3-way'!U54/(3*'OddsRatio_working_3-way'!X54^(1/3))*SIN(('OddsRatio_working_3-way'!Y54+2*PI())/3)</f>
        <v>-0.42729162221907885</v>
      </c>
      <c r="AK54" s="11">
        <f>'OddsRatio_working_3-way'!U54/(3*'OddsRatio_working_3-way'!X54^(1/3))*SIN(('OddsRatio_working_3-way'!Y54+4*PI())/3)</f>
        <v>0.49976851675694378</v>
      </c>
      <c r="AL54" s="11">
        <f>'OddsRatio_working_3-way'!Z54+'OddsRatio_working_3-way'!AF54</f>
        <v>1.070476841585557</v>
      </c>
      <c r="AM54" s="11">
        <f>'OddsRatio_working_3-way'!AA54+'OddsRatio_working_3-way'!AG54</f>
        <v>-0.66077208450717195</v>
      </c>
      <c r="AN54" s="11">
        <f>'OddsRatio_working_3-way'!AB54+'OddsRatio_working_3-way'!AH54</f>
        <v>-0.4097047570783855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1.070476841585557</v>
      </c>
      <c r="AS54" s="11">
        <f>IF(('OddsRatio_working_3-way'!X54=0),IF(Q54&gt;0,-Q54^(1/3),(-Q54)^(1/3)),'OddsRatio_working_3-way'!AM54-'OddsRatio_working_3-way'!R54/3)</f>
        <v>-0.66077208450717195</v>
      </c>
      <c r="AT54" s="11">
        <f>IF(('OddsRatio_working_3-way'!X54=0),IF(Q54&gt;0,-Q54^(1/3),(-Q54)^(1/3)),'OddsRatio_working_3-way'!AN54-'OddsRatio_working_3-way'!R54/3)</f>
        <v>-0.4097047570783855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2.0299999999999998</v>
      </c>
      <c r="B55" s="4">
        <f>IF('True_Odds_Calculator_3-way'!B56="","",'True_Odds_Calculator_3-way'!B56)</f>
        <v>3.34</v>
      </c>
      <c r="C55" s="4">
        <f>IF('True_Odds_Calculator_3-way'!C56="","",'True_Odds_Calculator_3-way'!C56)</f>
        <v>3.95</v>
      </c>
      <c r="D55" s="9">
        <f t="shared" si="13"/>
        <v>0.47504549931431667</v>
      </c>
      <c r="E55" s="9">
        <f t="shared" si="14"/>
        <v>0.28485742568169531</v>
      </c>
      <c r="F55" s="9">
        <f t="shared" si="15"/>
        <v>0.24009707500398805</v>
      </c>
      <c r="G55" s="9">
        <f t="shared" si="16"/>
        <v>1.0728752603869753</v>
      </c>
      <c r="H55" s="9">
        <f t="shared" si="17"/>
        <v>2.1050615181985846</v>
      </c>
      <c r="I55" s="9">
        <f t="shared" si="18"/>
        <v>3.5105281093055218</v>
      </c>
      <c r="J55" s="9">
        <f t="shared" si="19"/>
        <v>4.1649820181415782</v>
      </c>
      <c r="K55" s="11">
        <f t="shared" si="20"/>
        <v>0.49261083743842371</v>
      </c>
      <c r="L55" s="11">
        <f t="shared" si="21"/>
        <v>0.29940119760479045</v>
      </c>
      <c r="M55" s="11">
        <f t="shared" si="22"/>
        <v>0.25316455696202528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-0.26548225492022759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0.23598123949146044</v>
      </c>
      <c r="Q55" s="11">
        <f>2*'OddsRatio_working_3-way'!K55*'OddsRatio_working_3-way'!L55*'OddsRatio_working_3-way'!M55</f>
        <v>7.4677607434006477E-2</v>
      </c>
      <c r="R55" s="11">
        <f t="shared" si="23"/>
        <v>0</v>
      </c>
      <c r="S55" s="11">
        <f t="shared" si="24"/>
        <v>-0.88887763727322699</v>
      </c>
      <c r="T55" s="11">
        <f t="shared" si="25"/>
        <v>-0.28129039154216046</v>
      </c>
      <c r="U55" s="11">
        <f>'OddsRatio_working_3-way'!S55-'OddsRatio_working_3-way'!R55^2/3</f>
        <v>-0.88887763727322699</v>
      </c>
      <c r="V55" s="11">
        <f>'OddsRatio_working_3-way'!S55*'OddsRatio_working_3-way'!R55/3-2*'OddsRatio_working_3-way'!R55^3/27-'OddsRatio_working_3-way'!T55</f>
        <v>0.28129039154216046</v>
      </c>
      <c r="W55" s="11">
        <f>'OddsRatio_working_3-way'!V55^2+4*'OddsRatio_working_3-way'!U55^3/27</f>
        <v>-2.4920943986418448E-2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0.1612802129527677</v>
      </c>
      <c r="Y55" s="11">
        <f>IF('OddsRatio_working_3-way'!W55&gt;=0,IF('OddsRatio_working_3-way'!V55+SQRT('OddsRatio_working_3-way'!W55)&gt;0,0,PI()),ACOS('OddsRatio_working_3-way'!V55/(2*'OddsRatio_working_3-way'!X55)))</f>
        <v>0.51141089187775046</v>
      </c>
      <c r="Z55" s="11">
        <f>'OddsRatio_working_3-way'!X55^(1/3)*COS('OddsRatio_working_3-way'!Y55/3)</f>
        <v>0.53643763019348767</v>
      </c>
      <c r="AA55" s="11">
        <f>'OddsRatio_working_3-way'!X55^(1/3)*COS(('OddsRatio_working_3-way'!Y55+2*PI())/3)</f>
        <v>-0.34819012871983629</v>
      </c>
      <c r="AB55" s="11">
        <f>'OddsRatio_working_3-way'!X55^(1/3)*COS(('OddsRatio_working_3-way'!Y55+4*PI())/3)</f>
        <v>-0.18824750147365155</v>
      </c>
      <c r="AC55" s="11">
        <f>'OddsRatio_working_3-way'!X55^(1/3)*SIN('OddsRatio_working_3-way'!Y55/3)</f>
        <v>9.2342918895480991E-2</v>
      </c>
      <c r="AD55" s="11">
        <f>'OddsRatio_working_3-way'!X55^(1/3)*SIN(('OddsRatio_working_3-way'!Y55+2*PI())/3)</f>
        <v>0.41839715584574211</v>
      </c>
      <c r="AE55" s="11">
        <f>'OddsRatio_working_3-way'!X55^(1/3)*SIN(('OddsRatio_working_3-way'!Y55+4*PI())/3)</f>
        <v>-0.51074007474122285</v>
      </c>
      <c r="AF55" s="11">
        <f>-'OddsRatio_working_3-way'!U55/(3*'OddsRatio_working_3-way'!X55^(1/3))*COS(('OddsRatio_working_3-way'!Y55)/3)</f>
        <v>0.53643763019348767</v>
      </c>
      <c r="AG55" s="11">
        <f>-'OddsRatio_working_3-way'!U55/(3*'OddsRatio_working_3-way'!X55^(1/3))*COS(('OddsRatio_working_3-way'!Y55+2*PI())/3)</f>
        <v>-0.34819012871983629</v>
      </c>
      <c r="AH55" s="11">
        <f>-'OddsRatio_working_3-way'!U55/(3*'OddsRatio_working_3-way'!X55^(1/3))*COS(('OddsRatio_working_3-way'!Y55+4*PI())/3)</f>
        <v>-0.18824750147365155</v>
      </c>
      <c r="AI55" s="11">
        <f>'OddsRatio_working_3-way'!U55/(3*'OddsRatio_working_3-way'!X55^(1/3))*SIN(('OddsRatio_working_3-way'!Y55)/3)</f>
        <v>-9.2342918895480991E-2</v>
      </c>
      <c r="AJ55" s="11">
        <f>'OddsRatio_working_3-way'!U55/(3*'OddsRatio_working_3-way'!X55^(1/3))*SIN(('OddsRatio_working_3-way'!Y55+2*PI())/3)</f>
        <v>-0.41839715584574211</v>
      </c>
      <c r="AK55" s="11">
        <f>'OddsRatio_working_3-way'!U55/(3*'OddsRatio_working_3-way'!X55^(1/3))*SIN(('OddsRatio_working_3-way'!Y55+4*PI())/3)</f>
        <v>0.51074007474122285</v>
      </c>
      <c r="AL55" s="11">
        <f>'OddsRatio_working_3-way'!Z55+'OddsRatio_working_3-way'!AF55</f>
        <v>1.0728752603869753</v>
      </c>
      <c r="AM55" s="11">
        <f>'OddsRatio_working_3-way'!AA55+'OddsRatio_working_3-way'!AG55</f>
        <v>-0.69638025743967258</v>
      </c>
      <c r="AN55" s="11">
        <f>'OddsRatio_working_3-way'!AB55+'OddsRatio_working_3-way'!AH55</f>
        <v>-0.37649500294730309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1.0728752603869753</v>
      </c>
      <c r="AS55" s="11">
        <f>IF(('OddsRatio_working_3-way'!X55=0),IF(Q55&gt;0,-Q55^(1/3),(-Q55)^(1/3)),'OddsRatio_working_3-way'!AM55-'OddsRatio_working_3-way'!R55/3)</f>
        <v>-0.69638025743967258</v>
      </c>
      <c r="AT55" s="11">
        <f>IF(('OddsRatio_working_3-way'!X55=0),IF(Q55&gt;0,-Q55^(1/3),(-Q55)^(1/3)),'OddsRatio_working_3-way'!AN55-'OddsRatio_working_3-way'!R55/3)</f>
        <v>-0.37649500294730309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1.22</v>
      </c>
      <c r="B56" s="4">
        <f>IF('True_Odds_Calculator_3-way'!B57="","",'True_Odds_Calculator_3-way'!B57)</f>
        <v>6.18</v>
      </c>
      <c r="C56" s="4">
        <f>IF('True_Odds_Calculator_3-way'!C57="","",'True_Odds_Calculator_3-way'!C57)</f>
        <v>14.25</v>
      </c>
      <c r="D56" s="9">
        <f t="shared" si="13"/>
        <v>0.79647190658163991</v>
      </c>
      <c r="E56" s="9">
        <f t="shared" si="14"/>
        <v>0.14251639937424343</v>
      </c>
      <c r="F56" s="9">
        <f t="shared" si="15"/>
        <v>6.1011694044116764E-2</v>
      </c>
      <c r="G56" s="9">
        <f t="shared" si="16"/>
        <v>1.1615321139532946</v>
      </c>
      <c r="H56" s="9">
        <f t="shared" si="17"/>
        <v>1.2555370650697246</v>
      </c>
      <c r="I56" s="9">
        <f t="shared" si="18"/>
        <v>7.0167363502780651</v>
      </c>
      <c r="J56" s="9">
        <f t="shared" si="19"/>
        <v>16.390300509881154</v>
      </c>
      <c r="K56" s="11">
        <f t="shared" si="20"/>
        <v>0.81967213114754101</v>
      </c>
      <c r="L56" s="11">
        <f t="shared" si="21"/>
        <v>0.16181229773462785</v>
      </c>
      <c r="M56" s="11">
        <f t="shared" si="22"/>
        <v>7.0175438596491224E-2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-0.14054168260589928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0.17358638784876668</v>
      </c>
      <c r="Q56" s="11">
        <f>2*'OddsRatio_working_3-way'!K56*'OddsRatio_working_3-way'!L56*'OddsRatio_working_3-way'!M56</f>
        <v>1.8615162235792675E-2</v>
      </c>
      <c r="R56" s="11">
        <f t="shared" si="23"/>
        <v>0</v>
      </c>
      <c r="S56" s="11">
        <f t="shared" si="24"/>
        <v>-1.235123876633311</v>
      </c>
      <c r="T56" s="11">
        <f t="shared" si="25"/>
        <v>-0.13245296264164194</v>
      </c>
      <c r="U56" s="11">
        <f>'OddsRatio_working_3-way'!S56-'OddsRatio_working_3-way'!R56^2/3</f>
        <v>-1.235123876633311</v>
      </c>
      <c r="V56" s="11">
        <f>'OddsRatio_working_3-way'!S56*'OddsRatio_working_3-way'!R56/3-2*'OddsRatio_working_3-way'!R56^3/27-'OddsRatio_working_3-way'!T56</f>
        <v>0.13245296264164194</v>
      </c>
      <c r="W56" s="11">
        <f>'OddsRatio_working_3-way'!V56^2+4*'OddsRatio_working_3-way'!U56^3/27</f>
        <v>-0.26159987951275676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0.2641702419015553</v>
      </c>
      <c r="Y56" s="11">
        <f>IF('OddsRatio_working_3-way'!W56&gt;=0,IF('OddsRatio_working_3-way'!V56+SQRT('OddsRatio_working_3-way'!W56)&gt;0,0,PI()),ACOS('OddsRatio_working_3-way'!V56/(2*'OddsRatio_working_3-way'!X56)))</f>
        <v>1.3173969509681802</v>
      </c>
      <c r="Z56" s="11">
        <f>'OddsRatio_working_3-way'!X56^(1/3)*COS('OddsRatio_working_3-way'!Y56/3)</f>
        <v>0.58076605697664729</v>
      </c>
      <c r="AA56" s="11">
        <f>'OddsRatio_working_3-way'!X56^(1/3)*COS(('OddsRatio_working_3-way'!Y56+2*PI())/3)</f>
        <v>-0.52663302204636808</v>
      </c>
      <c r="AB56" s="11">
        <f>'OddsRatio_working_3-way'!X56^(1/3)*COS(('OddsRatio_working_3-way'!Y56+4*PI())/3)</f>
        <v>-5.4133034930279364E-2</v>
      </c>
      <c r="AC56" s="11">
        <f>'OddsRatio_working_3-way'!X56^(1/3)*SIN('OddsRatio_working_3-way'!Y56/3)</f>
        <v>0.27279799475356858</v>
      </c>
      <c r="AD56" s="11">
        <f>'OddsRatio_working_3-way'!X56^(1/3)*SIN(('OddsRatio_working_3-way'!Y56+2*PI())/3)</f>
        <v>0.366559161620713</v>
      </c>
      <c r="AE56" s="11">
        <f>'OddsRatio_working_3-way'!X56^(1/3)*SIN(('OddsRatio_working_3-way'!Y56+4*PI())/3)</f>
        <v>-0.63935715637428159</v>
      </c>
      <c r="AF56" s="11">
        <f>-'OddsRatio_working_3-way'!U56/(3*'OddsRatio_working_3-way'!X56^(1/3))*COS(('OddsRatio_working_3-way'!Y56)/3)</f>
        <v>0.58076605697664718</v>
      </c>
      <c r="AG56" s="11">
        <f>-'OddsRatio_working_3-way'!U56/(3*'OddsRatio_working_3-way'!X56^(1/3))*COS(('OddsRatio_working_3-way'!Y56+2*PI())/3)</f>
        <v>-0.52663302204636797</v>
      </c>
      <c r="AH56" s="11">
        <f>-'OddsRatio_working_3-way'!U56/(3*'OddsRatio_working_3-way'!X56^(1/3))*COS(('OddsRatio_working_3-way'!Y56+4*PI())/3)</f>
        <v>-5.4133034930279357E-2</v>
      </c>
      <c r="AI56" s="11">
        <f>'OddsRatio_working_3-way'!U56/(3*'OddsRatio_working_3-way'!X56^(1/3))*SIN(('OddsRatio_working_3-way'!Y56)/3)</f>
        <v>-0.27279799475356853</v>
      </c>
      <c r="AJ56" s="11">
        <f>'OddsRatio_working_3-way'!U56/(3*'OddsRatio_working_3-way'!X56^(1/3))*SIN(('OddsRatio_working_3-way'!Y56+2*PI())/3)</f>
        <v>-0.36655916162071295</v>
      </c>
      <c r="AK56" s="11">
        <f>'OddsRatio_working_3-way'!U56/(3*'OddsRatio_working_3-way'!X56^(1/3))*SIN(('OddsRatio_working_3-way'!Y56+4*PI())/3)</f>
        <v>0.63935715637428148</v>
      </c>
      <c r="AL56" s="11">
        <f>'OddsRatio_working_3-way'!Z56+'OddsRatio_working_3-way'!AF56</f>
        <v>1.1615321139532946</v>
      </c>
      <c r="AM56" s="11">
        <f>'OddsRatio_working_3-way'!AA56+'OddsRatio_working_3-way'!AG56</f>
        <v>-1.0532660440927359</v>
      </c>
      <c r="AN56" s="11">
        <f>'OddsRatio_working_3-way'!AB56+'OddsRatio_working_3-way'!AH56</f>
        <v>-0.10826606986055873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1.1615321139532946</v>
      </c>
      <c r="AS56" s="11">
        <f>IF(('OddsRatio_working_3-way'!X56=0),IF(Q56&gt;0,-Q56^(1/3),(-Q56)^(1/3)),'OddsRatio_working_3-way'!AM56-'OddsRatio_working_3-way'!R56/3)</f>
        <v>-1.0532660440927359</v>
      </c>
      <c r="AT56" s="11">
        <f>IF(('OddsRatio_working_3-way'!X56=0),IF(Q56&gt;0,-Q56^(1/3),(-Q56)^(1/3)),'OddsRatio_working_3-way'!AN56-'OddsRatio_working_3-way'!R56/3)</f>
        <v>-0.10826606986055873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2.23</v>
      </c>
      <c r="B57" s="4">
        <f>IF('True_Odds_Calculator_3-way'!B58="","",'True_Odds_Calculator_3-way'!B58)</f>
        <v>3.44</v>
      </c>
      <c r="C57" s="4">
        <f>IF('True_Odds_Calculator_3-way'!C58="","",'True_Odds_Calculator_3-way'!C58)</f>
        <v>3.27</v>
      </c>
      <c r="D57" s="9">
        <f t="shared" si="13"/>
        <v>0.43163013995378818</v>
      </c>
      <c r="E57" s="9">
        <f t="shared" si="14"/>
        <v>0.27684072093472789</v>
      </c>
      <c r="F57" s="9">
        <f t="shared" si="15"/>
        <v>0.29152913911148387</v>
      </c>
      <c r="G57" s="9">
        <f t="shared" si="16"/>
        <v>1.0705677716579622</v>
      </c>
      <c r="H57" s="9">
        <f t="shared" si="17"/>
        <v>2.3167983591392933</v>
      </c>
      <c r="I57" s="9">
        <f t="shared" si="18"/>
        <v>3.6121853628454281</v>
      </c>
      <c r="J57" s="9">
        <f t="shared" si="19"/>
        <v>3.4301888416635746</v>
      </c>
      <c r="K57" s="11">
        <f t="shared" si="20"/>
        <v>0.44843049327354262</v>
      </c>
      <c r="L57" s="11">
        <f t="shared" si="21"/>
        <v>0.29069767441860467</v>
      </c>
      <c r="M57" s="11">
        <f t="shared" si="22"/>
        <v>0.3058103975535168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-0.27158747456230903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0.23679655874803029</v>
      </c>
      <c r="Q57" s="11">
        <f>2*'OddsRatio_working_3-way'!K57*'OddsRatio_working_3-way'!L57*'OddsRatio_working_3-way'!M57</f>
        <v>7.9729481059942861E-2</v>
      </c>
      <c r="R57" s="11">
        <f t="shared" si="23"/>
        <v>0</v>
      </c>
      <c r="S57" s="11">
        <f t="shared" si="24"/>
        <v>-0.87189793686049821</v>
      </c>
      <c r="T57" s="11">
        <f t="shared" si="25"/>
        <v>-0.29356832890925866</v>
      </c>
      <c r="U57" s="11">
        <f>'OddsRatio_working_3-way'!S57-'OddsRatio_working_3-way'!R57^2/3</f>
        <v>-0.87189793686049821</v>
      </c>
      <c r="V57" s="11">
        <f>'OddsRatio_working_3-way'!S57*'OddsRatio_working_3-way'!R57/3-2*'OddsRatio_working_3-way'!R57^3/27-'OddsRatio_working_3-way'!T57</f>
        <v>0.29356832890925866</v>
      </c>
      <c r="W57" s="11">
        <f>'OddsRatio_working_3-way'!V57^2+4*'OddsRatio_working_3-way'!U57^3/27</f>
        <v>-1.2013496071011376E-2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0.15668109315548098</v>
      </c>
      <c r="Y57" s="11">
        <f>IF('OddsRatio_working_3-way'!W57&gt;=0,IF('OddsRatio_working_3-way'!V57+SQRT('OddsRatio_working_3-way'!W57)&gt;0,0,PI()),ACOS('OddsRatio_working_3-way'!V57/(2*'OddsRatio_working_3-way'!X57)))</f>
        <v>0.35733036466349288</v>
      </c>
      <c r="Z57" s="11">
        <f>'OddsRatio_working_3-way'!X57^(1/3)*COS('OddsRatio_working_3-way'!Y57/3)</f>
        <v>0.53528388582898112</v>
      </c>
      <c r="AA57" s="11">
        <f>'OddsRatio_working_3-way'!X57^(1/3)*COS(('OddsRatio_working_3-way'!Y57+2*PI())/3)</f>
        <v>-0.32312036569302932</v>
      </c>
      <c r="AB57" s="11">
        <f>'OddsRatio_working_3-way'!X57^(1/3)*COS(('OddsRatio_working_3-way'!Y57+4*PI())/3)</f>
        <v>-0.21216352013595194</v>
      </c>
      <c r="AC57" s="11">
        <f>'OddsRatio_working_3-way'!X57^(1/3)*SIN('OddsRatio_working_3-way'!Y57/3)</f>
        <v>6.4060964650810293E-2</v>
      </c>
      <c r="AD57" s="11">
        <f>'OddsRatio_working_3-way'!X57^(1/3)*SIN(('OddsRatio_working_3-way'!Y57+2*PI())/3)</f>
        <v>0.43153896103894152</v>
      </c>
      <c r="AE57" s="11">
        <f>'OddsRatio_working_3-way'!X57^(1/3)*SIN(('OddsRatio_working_3-way'!Y57+4*PI())/3)</f>
        <v>-0.49559992568975186</v>
      </c>
      <c r="AF57" s="11">
        <f>-'OddsRatio_working_3-way'!U57/(3*'OddsRatio_working_3-way'!X57^(1/3))*COS(('OddsRatio_working_3-way'!Y57)/3)</f>
        <v>0.53528388582898112</v>
      </c>
      <c r="AG57" s="11">
        <f>-'OddsRatio_working_3-way'!U57/(3*'OddsRatio_working_3-way'!X57^(1/3))*COS(('OddsRatio_working_3-way'!Y57+2*PI())/3)</f>
        <v>-0.32312036569302932</v>
      </c>
      <c r="AH57" s="11">
        <f>-'OddsRatio_working_3-way'!U57/(3*'OddsRatio_working_3-way'!X57^(1/3))*COS(('OddsRatio_working_3-way'!Y57+4*PI())/3)</f>
        <v>-0.21216352013595194</v>
      </c>
      <c r="AI57" s="11">
        <f>'OddsRatio_working_3-way'!U57/(3*'OddsRatio_working_3-way'!X57^(1/3))*SIN(('OddsRatio_working_3-way'!Y57)/3)</f>
        <v>-6.4060964650810293E-2</v>
      </c>
      <c r="AJ57" s="11">
        <f>'OddsRatio_working_3-way'!U57/(3*'OddsRatio_working_3-way'!X57^(1/3))*SIN(('OddsRatio_working_3-way'!Y57+2*PI())/3)</f>
        <v>-0.43153896103894152</v>
      </c>
      <c r="AK57" s="11">
        <f>'OddsRatio_working_3-way'!U57/(3*'OddsRatio_working_3-way'!X57^(1/3))*SIN(('OddsRatio_working_3-way'!Y57+4*PI())/3)</f>
        <v>0.49559992568975186</v>
      </c>
      <c r="AL57" s="11">
        <f>'OddsRatio_working_3-way'!Z57+'OddsRatio_working_3-way'!AF57</f>
        <v>1.0705677716579622</v>
      </c>
      <c r="AM57" s="11">
        <f>'OddsRatio_working_3-way'!AA57+'OddsRatio_working_3-way'!AG57</f>
        <v>-0.64624073138605864</v>
      </c>
      <c r="AN57" s="11">
        <f>'OddsRatio_working_3-way'!AB57+'OddsRatio_working_3-way'!AH57</f>
        <v>-0.42432704027190388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1.0705677716579622</v>
      </c>
      <c r="AS57" s="11">
        <f>IF(('OddsRatio_working_3-way'!X57=0),IF(Q57&gt;0,-Q57^(1/3),(-Q57)^(1/3)),'OddsRatio_working_3-way'!AM57-'OddsRatio_working_3-way'!R57/3)</f>
        <v>-0.64624073138605864</v>
      </c>
      <c r="AT57" s="11">
        <f>IF(('OddsRatio_working_3-way'!X57=0),IF(Q57&gt;0,-Q57^(1/3),(-Q57)^(1/3)),'OddsRatio_working_3-way'!AN57-'OddsRatio_working_3-way'!R57/3)</f>
        <v>-0.42432704027190388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3.09</v>
      </c>
      <c r="B58" s="4">
        <f>IF('True_Odds_Calculator_3-way'!B59="","",'True_Odds_Calculator_3-way'!B59)</f>
        <v>3.21</v>
      </c>
      <c r="C58" s="4">
        <f>IF('True_Odds_Calculator_3-way'!C59="","",'True_Odds_Calculator_3-way'!C59)</f>
        <v>2.4500000000000002</v>
      </c>
      <c r="D58" s="9">
        <f t="shared" si="13"/>
        <v>0.30960098475016068</v>
      </c>
      <c r="E58" s="9">
        <f t="shared" si="14"/>
        <v>0.29779629928942569</v>
      </c>
      <c r="F58" s="9">
        <f t="shared" si="15"/>
        <v>0.39260271596041341</v>
      </c>
      <c r="G58" s="9">
        <f t="shared" si="16"/>
        <v>1.0669683667960879</v>
      </c>
      <c r="H58" s="9">
        <f t="shared" si="17"/>
        <v>3.2299638866038234</v>
      </c>
      <c r="I58" s="9">
        <f t="shared" si="18"/>
        <v>3.3580000906193548</v>
      </c>
      <c r="J58" s="9">
        <f t="shared" si="19"/>
        <v>2.5471041318543275</v>
      </c>
      <c r="K58" s="11">
        <f t="shared" si="20"/>
        <v>0.3236245954692557</v>
      </c>
      <c r="L58" s="11">
        <f t="shared" si="21"/>
        <v>0.3115264797507788</v>
      </c>
      <c r="M58" s="11">
        <f t="shared" si="22"/>
        <v>0.4081632653061224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-0.27559857382144703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0.23661280741919002</v>
      </c>
      <c r="Q58" s="11">
        <f>2*'OddsRatio_working_3-way'!K58*'OddsRatio_working_3-way'!L58*'OddsRatio_working_3-way'!M58</f>
        <v>8.2300106928413913E-2</v>
      </c>
      <c r="R58" s="11">
        <f t="shared" si="23"/>
        <v>0</v>
      </c>
      <c r="S58" s="11">
        <f t="shared" si="24"/>
        <v>-0.85854147987168161</v>
      </c>
      <c r="T58" s="11">
        <f t="shared" si="25"/>
        <v>-0.29862312343362835</v>
      </c>
      <c r="U58" s="11">
        <f>'OddsRatio_working_3-way'!S58-'OddsRatio_working_3-way'!R58^2/3</f>
        <v>-0.85854147987168161</v>
      </c>
      <c r="V58" s="11">
        <f>'OddsRatio_working_3-way'!S58*'OddsRatio_working_3-way'!R58/3-2*'OddsRatio_working_3-way'!R58^3/27-'OddsRatio_working_3-way'!T58</f>
        <v>0.29862312343362835</v>
      </c>
      <c r="W58" s="11">
        <f>'OddsRatio_working_3-way'!V58^2+4*'OddsRatio_working_3-way'!U58^3/27</f>
        <v>-4.5761295317060524E-3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0.15309465975415512</v>
      </c>
      <c r="Y58" s="11">
        <f>IF('OddsRatio_working_3-way'!W58&gt;=0,IF('OddsRatio_working_3-way'!V58+SQRT('OddsRatio_working_3-way'!W58)&gt;0,0,PI()),ACOS('OddsRatio_working_3-way'!V58/(2*'OddsRatio_working_3-way'!X58)))</f>
        <v>0.22277023831032272</v>
      </c>
      <c r="Z58" s="11">
        <f>'OddsRatio_working_3-way'!X58^(1/3)*COS('OddsRatio_working_3-way'!Y58/3)</f>
        <v>0.53348418339804393</v>
      </c>
      <c r="AA58" s="11">
        <f>'OddsRatio_working_3-way'!X58^(1/3)*COS(('OddsRatio_working_3-way'!Y58+2*PI())/3)</f>
        <v>-0.30111271165287495</v>
      </c>
      <c r="AB58" s="11">
        <f>'OddsRatio_working_3-way'!X58^(1/3)*COS(('OddsRatio_working_3-way'!Y58+4*PI())/3)</f>
        <v>-0.23237147174516903</v>
      </c>
      <c r="AC58" s="11">
        <f>'OddsRatio_working_3-way'!X58^(1/3)*SIN('OddsRatio_working_3-way'!Y58/3)</f>
        <v>3.9687773365142599E-2</v>
      </c>
      <c r="AD58" s="11">
        <f>'OddsRatio_working_3-way'!X58^(1/3)*SIN(('OddsRatio_working_3-way'!Y58+2*PI())/3)</f>
        <v>0.44216696865733113</v>
      </c>
      <c r="AE58" s="11">
        <f>'OddsRatio_working_3-way'!X58^(1/3)*SIN(('OddsRatio_working_3-way'!Y58+4*PI())/3)</f>
        <v>-0.48185474202247375</v>
      </c>
      <c r="AF58" s="11">
        <f>-'OddsRatio_working_3-way'!U58/(3*'OddsRatio_working_3-way'!X58^(1/3))*COS(('OddsRatio_working_3-way'!Y58)/3)</f>
        <v>0.53348418339804382</v>
      </c>
      <c r="AG58" s="11">
        <f>-'OddsRatio_working_3-way'!U58/(3*'OddsRatio_working_3-way'!X58^(1/3))*COS(('OddsRatio_working_3-way'!Y58+2*PI())/3)</f>
        <v>-0.3011127116528749</v>
      </c>
      <c r="AH58" s="11">
        <f>-'OddsRatio_working_3-way'!U58/(3*'OddsRatio_working_3-way'!X58^(1/3))*COS(('OddsRatio_working_3-way'!Y58+4*PI())/3)</f>
        <v>-0.23237147174516898</v>
      </c>
      <c r="AI58" s="11">
        <f>'OddsRatio_working_3-way'!U58/(3*'OddsRatio_working_3-way'!X58^(1/3))*SIN(('OddsRatio_working_3-way'!Y58)/3)</f>
        <v>-3.9687773365142592E-2</v>
      </c>
      <c r="AJ58" s="11">
        <f>'OddsRatio_working_3-way'!U58/(3*'OddsRatio_working_3-way'!X58^(1/3))*SIN(('OddsRatio_working_3-way'!Y58+2*PI())/3)</f>
        <v>-0.44216696865733102</v>
      </c>
      <c r="AK58" s="11">
        <f>'OddsRatio_working_3-way'!U58/(3*'OddsRatio_working_3-way'!X58^(1/3))*SIN(('OddsRatio_working_3-way'!Y58+4*PI())/3)</f>
        <v>0.48185474202247364</v>
      </c>
      <c r="AL58" s="11">
        <f>'OddsRatio_working_3-way'!Z58+'OddsRatio_working_3-way'!AF58</f>
        <v>1.0669683667960879</v>
      </c>
      <c r="AM58" s="11">
        <f>'OddsRatio_working_3-way'!AA58+'OddsRatio_working_3-way'!AG58</f>
        <v>-0.6022254233057498</v>
      </c>
      <c r="AN58" s="11">
        <f>'OddsRatio_working_3-way'!AB58+'OddsRatio_working_3-way'!AH58</f>
        <v>-0.46474294349033801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1.0669683667960879</v>
      </c>
      <c r="AS58" s="11">
        <f>IF(('OddsRatio_working_3-way'!X58=0),IF(Q58&gt;0,-Q58^(1/3),(-Q58)^(1/3)),'OddsRatio_working_3-way'!AM58-'OddsRatio_working_3-way'!R58/3)</f>
        <v>-0.6022254233057498</v>
      </c>
      <c r="AT58" s="11">
        <f>IF(('OddsRatio_working_3-way'!X58=0),IF(Q58&gt;0,-Q58^(1/3),(-Q58)^(1/3)),'OddsRatio_working_3-way'!AN58-'OddsRatio_working_3-way'!R58/3)</f>
        <v>-0.46474294349033801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2.2200000000000002</v>
      </c>
      <c r="B59" s="4">
        <f>IF('True_Odds_Calculator_3-way'!B60="","",'True_Odds_Calculator_3-way'!B60)</f>
        <v>3.28</v>
      </c>
      <c r="C59" s="4">
        <f>IF('True_Odds_Calculator_3-way'!C60="","",'True_Odds_Calculator_3-way'!C60)</f>
        <v>3.45</v>
      </c>
      <c r="D59" s="9">
        <f t="shared" si="13"/>
        <v>0.43352887536139817</v>
      </c>
      <c r="E59" s="9">
        <f t="shared" si="14"/>
        <v>0.29053393348470652</v>
      </c>
      <c r="F59" s="9">
        <f t="shared" si="15"/>
        <v>0.27593719115389537</v>
      </c>
      <c r="G59" s="9">
        <f t="shared" si="16"/>
        <v>1.071025761730404</v>
      </c>
      <c r="H59" s="9">
        <f t="shared" si="17"/>
        <v>2.3066514293110933</v>
      </c>
      <c r="I59" s="9">
        <f t="shared" si="18"/>
        <v>3.4419387367453216</v>
      </c>
      <c r="J59" s="9">
        <f t="shared" si="19"/>
        <v>3.6240131162394893</v>
      </c>
      <c r="K59" s="11">
        <f t="shared" si="20"/>
        <v>0.4504504504504504</v>
      </c>
      <c r="L59" s="11">
        <f t="shared" si="21"/>
        <v>0.3048780487804878</v>
      </c>
      <c r="M59" s="11">
        <f t="shared" si="22"/>
        <v>0.28985507246376813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-0.2712781710660821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0.23684872571404908</v>
      </c>
      <c r="Q59" s="11">
        <f>2*'OddsRatio_working_3-way'!K59*'OddsRatio_working_3-way'!L59*'OddsRatio_working_3-way'!M59</f>
        <v>7.961301704673919E-2</v>
      </c>
      <c r="R59" s="11">
        <f t="shared" si="23"/>
        <v>0</v>
      </c>
      <c r="S59" s="11">
        <f t="shared" si="24"/>
        <v>-0.87308435021981123</v>
      </c>
      <c r="T59" s="11">
        <f t="shared" si="25"/>
        <v>-0.29347373116632314</v>
      </c>
      <c r="U59" s="11">
        <f>'OddsRatio_working_3-way'!S59-'OddsRatio_working_3-way'!R59^2/3</f>
        <v>-0.87308435021981123</v>
      </c>
      <c r="V59" s="11">
        <f>'OddsRatio_working_3-way'!S59*'OddsRatio_working_3-way'!R59/3-2*'OddsRatio_working_3-way'!R59^3/27-'OddsRatio_working_3-way'!T59</f>
        <v>0.29347373116632314</v>
      </c>
      <c r="W59" s="11">
        <f>'OddsRatio_working_3-way'!V59^2+4*'OddsRatio_working_3-way'!U59^3/27</f>
        <v>-1.2470427319865279E-2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0.15700100175201795</v>
      </c>
      <c r="Y59" s="11">
        <f>IF('OddsRatio_working_3-way'!W59&gt;=0,IF('OddsRatio_working_3-way'!V59+SQRT('OddsRatio_working_3-way'!W59)&gt;0,0,PI()),ACOS('OddsRatio_working_3-way'!V59/(2*'OddsRatio_working_3-way'!X59)))</f>
        <v>0.36359668464863271</v>
      </c>
      <c r="Z59" s="11">
        <f>'OddsRatio_working_3-way'!X59^(1/3)*COS('OddsRatio_working_3-way'!Y59/3)</f>
        <v>0.53551288086520199</v>
      </c>
      <c r="AA59" s="11">
        <f>'OddsRatio_working_3-way'!X59^(1/3)*COS(('OddsRatio_working_3-way'!Y59+2*PI())/3)</f>
        <v>-0.32424142406136558</v>
      </c>
      <c r="AB59" s="11">
        <f>'OddsRatio_working_3-way'!X59^(1/3)*COS(('OddsRatio_working_3-way'!Y59+4*PI())/3)</f>
        <v>-0.21127145680383658</v>
      </c>
      <c r="AC59" s="11">
        <f>'OddsRatio_working_3-way'!X59^(1/3)*SIN('OddsRatio_working_3-way'!Y59/3)</f>
        <v>6.5223241006477667E-2</v>
      </c>
      <c r="AD59" s="11">
        <f>'OddsRatio_working_3-way'!X59^(1/3)*SIN(('OddsRatio_working_3-way'!Y59+2*PI())/3)</f>
        <v>0.4311561383798157</v>
      </c>
      <c r="AE59" s="11">
        <f>'OddsRatio_working_3-way'!X59^(1/3)*SIN(('OddsRatio_working_3-way'!Y59+4*PI())/3)</f>
        <v>-0.49637937938629334</v>
      </c>
      <c r="AF59" s="11">
        <f>-'OddsRatio_working_3-way'!U59/(3*'OddsRatio_working_3-way'!X59^(1/3))*COS(('OddsRatio_working_3-way'!Y59)/3)</f>
        <v>0.53551288086520199</v>
      </c>
      <c r="AG59" s="11">
        <f>-'OddsRatio_working_3-way'!U59/(3*'OddsRatio_working_3-way'!X59^(1/3))*COS(('OddsRatio_working_3-way'!Y59+2*PI())/3)</f>
        <v>-0.32424142406136558</v>
      </c>
      <c r="AH59" s="11">
        <f>-'OddsRatio_working_3-way'!U59/(3*'OddsRatio_working_3-way'!X59^(1/3))*COS(('OddsRatio_working_3-way'!Y59+4*PI())/3)</f>
        <v>-0.21127145680383658</v>
      </c>
      <c r="AI59" s="11">
        <f>'OddsRatio_working_3-way'!U59/(3*'OddsRatio_working_3-way'!X59^(1/3))*SIN(('OddsRatio_working_3-way'!Y59)/3)</f>
        <v>-6.5223241006477667E-2</v>
      </c>
      <c r="AJ59" s="11">
        <f>'OddsRatio_working_3-way'!U59/(3*'OddsRatio_working_3-way'!X59^(1/3))*SIN(('OddsRatio_working_3-way'!Y59+2*PI())/3)</f>
        <v>-0.4311561383798157</v>
      </c>
      <c r="AK59" s="11">
        <f>'OddsRatio_working_3-way'!U59/(3*'OddsRatio_working_3-way'!X59^(1/3))*SIN(('OddsRatio_working_3-way'!Y59+4*PI())/3)</f>
        <v>0.49637937938629334</v>
      </c>
      <c r="AL59" s="11">
        <f>'OddsRatio_working_3-way'!Z59+'OddsRatio_working_3-way'!AF59</f>
        <v>1.071025761730404</v>
      </c>
      <c r="AM59" s="11">
        <f>'OddsRatio_working_3-way'!AA59+'OddsRatio_working_3-way'!AG59</f>
        <v>-0.64848284812273116</v>
      </c>
      <c r="AN59" s="11">
        <f>'OddsRatio_working_3-way'!AB59+'OddsRatio_working_3-way'!AH59</f>
        <v>-0.42254291360767315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1.071025761730404</v>
      </c>
      <c r="AS59" s="11">
        <f>IF(('OddsRatio_working_3-way'!X59=0),IF(Q59&gt;0,-Q59^(1/3),(-Q59)^(1/3)),'OddsRatio_working_3-way'!AM59-'OddsRatio_working_3-way'!R59/3)</f>
        <v>-0.64848284812273116</v>
      </c>
      <c r="AT59" s="11">
        <f>IF(('OddsRatio_working_3-way'!X59=0),IF(Q59&gt;0,-Q59^(1/3),(-Q59)^(1/3)),'OddsRatio_working_3-way'!AN59-'OddsRatio_working_3-way'!R59/3)</f>
        <v>-0.42254291360767315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2.52</v>
      </c>
      <c r="B60" s="4">
        <f>IF('True_Odds_Calculator_3-way'!B61="","",'True_Odds_Calculator_3-way'!B61)</f>
        <v>3.28</v>
      </c>
      <c r="C60" s="4">
        <f>IF('True_Odds_Calculator_3-way'!C61="","",'True_Odds_Calculator_3-way'!C61)</f>
        <v>2.92</v>
      </c>
      <c r="D60" s="9">
        <f t="shared" si="13"/>
        <v>0.38114901616883468</v>
      </c>
      <c r="E60" s="9">
        <f t="shared" si="14"/>
        <v>0.29108110275999344</v>
      </c>
      <c r="F60" s="9">
        <f t="shared" si="15"/>
        <v>0.32776988107117189</v>
      </c>
      <c r="G60" s="9">
        <f t="shared" si="16"/>
        <v>1.0681879996555868</v>
      </c>
      <c r="H60" s="9">
        <f t="shared" si="17"/>
        <v>2.6236457594764921</v>
      </c>
      <c r="I60" s="9">
        <f t="shared" si="18"/>
        <v>3.4354686392147382</v>
      </c>
      <c r="J60" s="9">
        <f t="shared" si="19"/>
        <v>3.0509209593387263</v>
      </c>
      <c r="K60" s="11">
        <f t="shared" si="20"/>
        <v>0.3968253968253968</v>
      </c>
      <c r="L60" s="11">
        <f t="shared" si="21"/>
        <v>0.3048780487804878</v>
      </c>
      <c r="M60" s="11">
        <f t="shared" si="22"/>
        <v>0.34246575342465752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-0.27569089780917377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0.23699478677761338</v>
      </c>
      <c r="Q60" s="11">
        <f>2*'OddsRatio_working_3-way'!K60*'OddsRatio_working_3-way'!L60*'OddsRatio_working_3-way'!M60</f>
        <v>8.2865310062102571E-2</v>
      </c>
      <c r="R60" s="11">
        <f t="shared" si="23"/>
        <v>0</v>
      </c>
      <c r="S60" s="11">
        <f t="shared" si="24"/>
        <v>-0.85963950446291171</v>
      </c>
      <c r="T60" s="11">
        <f t="shared" si="25"/>
        <v>-0.30057325330871038</v>
      </c>
      <c r="U60" s="11">
        <f>'OddsRatio_working_3-way'!S60-'OddsRatio_working_3-way'!R60^2/3</f>
        <v>-0.85963950446291171</v>
      </c>
      <c r="V60" s="11">
        <f>'OddsRatio_working_3-way'!S60*'OddsRatio_working_3-way'!R60/3-2*'OddsRatio_working_3-way'!R60^3/27-'OddsRatio_working_3-way'!T60</f>
        <v>0.30057325330871038</v>
      </c>
      <c r="W60" s="11">
        <f>'OddsRatio_working_3-way'!V60^2+4*'OddsRatio_working_3-way'!U60^3/27</f>
        <v>-3.7677886909145281E-3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0.15338845238111692</v>
      </c>
      <c r="Y60" s="11">
        <f>IF('OddsRatio_working_3-way'!W60&gt;=0,IF('OddsRatio_working_3-way'!V60+SQRT('OddsRatio_working_3-way'!W60)&gt;0,0,PI()),ACOS('OddsRatio_working_3-way'!V60/(2*'OddsRatio_working_3-way'!X60)))</f>
        <v>0.2014475315061528</v>
      </c>
      <c r="Z60" s="11">
        <f>'OddsRatio_working_3-way'!X60^(1/3)*COS('OddsRatio_working_3-way'!Y60/3)</f>
        <v>0.53409399982779338</v>
      </c>
      <c r="AA60" s="11">
        <f>'OddsRatio_working_3-way'!X60^(1/3)*COS(('OddsRatio_working_3-way'!Y60+2*PI())/3)</f>
        <v>-0.29815287760107456</v>
      </c>
      <c r="AB60" s="11">
        <f>'OddsRatio_working_3-way'!X60^(1/3)*COS(('OddsRatio_working_3-way'!Y60+4*PI())/3)</f>
        <v>-0.23594112222671895</v>
      </c>
      <c r="AC60" s="11">
        <f>'OddsRatio_working_3-way'!X60^(1/3)*SIN('OddsRatio_working_3-way'!Y60/3)</f>
        <v>3.5917973712143551E-2</v>
      </c>
      <c r="AD60" s="11">
        <f>'OddsRatio_working_3-way'!X60^(1/3)*SIN(('OddsRatio_working_3-way'!Y60+2*PI())/3)</f>
        <v>0.44457998500363904</v>
      </c>
      <c r="AE60" s="11">
        <f>'OddsRatio_working_3-way'!X60^(1/3)*SIN(('OddsRatio_working_3-way'!Y60+4*PI())/3)</f>
        <v>-0.48049795871578238</v>
      </c>
      <c r="AF60" s="11">
        <f>-'OddsRatio_working_3-way'!U60/(3*'OddsRatio_working_3-way'!X60^(1/3))*COS(('OddsRatio_working_3-way'!Y60)/3)</f>
        <v>0.53409399982779338</v>
      </c>
      <c r="AG60" s="11">
        <f>-'OddsRatio_working_3-way'!U60/(3*'OddsRatio_working_3-way'!X60^(1/3))*COS(('OddsRatio_working_3-way'!Y60+2*PI())/3)</f>
        <v>-0.29815287760107456</v>
      </c>
      <c r="AH60" s="11">
        <f>-'OddsRatio_working_3-way'!U60/(3*'OddsRatio_working_3-way'!X60^(1/3))*COS(('OddsRatio_working_3-way'!Y60+4*PI())/3)</f>
        <v>-0.23594112222671895</v>
      </c>
      <c r="AI60" s="11">
        <f>'OddsRatio_working_3-way'!U60/(3*'OddsRatio_working_3-way'!X60^(1/3))*SIN(('OddsRatio_working_3-way'!Y60)/3)</f>
        <v>-3.5917973712143551E-2</v>
      </c>
      <c r="AJ60" s="11">
        <f>'OddsRatio_working_3-way'!U60/(3*'OddsRatio_working_3-way'!X60^(1/3))*SIN(('OddsRatio_working_3-way'!Y60+2*PI())/3)</f>
        <v>-0.44457998500363904</v>
      </c>
      <c r="AK60" s="11">
        <f>'OddsRatio_working_3-way'!U60/(3*'OddsRatio_working_3-way'!X60^(1/3))*SIN(('OddsRatio_working_3-way'!Y60+4*PI())/3)</f>
        <v>0.48049795871578238</v>
      </c>
      <c r="AL60" s="11">
        <f>'OddsRatio_working_3-way'!Z60+'OddsRatio_working_3-way'!AF60</f>
        <v>1.0681879996555868</v>
      </c>
      <c r="AM60" s="11">
        <f>'OddsRatio_working_3-way'!AA60+'OddsRatio_working_3-way'!AG60</f>
        <v>-0.59630575520214912</v>
      </c>
      <c r="AN60" s="11">
        <f>'OddsRatio_working_3-way'!AB60+'OddsRatio_working_3-way'!AH60</f>
        <v>-0.4718822444534379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1.0681879996555868</v>
      </c>
      <c r="AS60" s="11">
        <f>IF(('OddsRatio_working_3-way'!X60=0),IF(Q60&gt;0,-Q60^(1/3),(-Q60)^(1/3)),'OddsRatio_working_3-way'!AM60-'OddsRatio_working_3-way'!R60/3)</f>
        <v>-0.59630575520214912</v>
      </c>
      <c r="AT60" s="11">
        <f>IF(('OddsRatio_working_3-way'!X60=0),IF(Q60&gt;0,-Q60^(1/3),(-Q60)^(1/3)),'OddsRatio_working_3-way'!AN60-'OddsRatio_working_3-way'!R60/3)</f>
        <v>-0.4718822444534379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2.71</v>
      </c>
      <c r="B61" s="4">
        <f>IF('True_Odds_Calculator_3-way'!B62="","",'True_Odds_Calculator_3-way'!B62)</f>
        <v>3.35</v>
      </c>
      <c r="C61" s="4">
        <f>IF('True_Odds_Calculator_3-way'!C62="","",'True_Odds_Calculator_3-way'!C62)</f>
        <v>2.65</v>
      </c>
      <c r="D61" s="9">
        <f t="shared" si="13"/>
        <v>0.35355700722282102</v>
      </c>
      <c r="E61" s="9">
        <f t="shared" si="14"/>
        <v>0.28468041059647398</v>
      </c>
      <c r="F61" s="9">
        <f t="shared" si="15"/>
        <v>0.36176258218070512</v>
      </c>
      <c r="G61" s="9">
        <f t="shared" si="16"/>
        <v>1.0692387087753077</v>
      </c>
      <c r="H61" s="9">
        <f t="shared" si="17"/>
        <v>2.8283981920057757</v>
      </c>
      <c r="I61" s="9">
        <f t="shared" si="18"/>
        <v>3.5127109656219737</v>
      </c>
      <c r="J61" s="9">
        <f t="shared" si="19"/>
        <v>2.764243869479257</v>
      </c>
      <c r="K61" s="11">
        <f t="shared" si="20"/>
        <v>0.36900369003690037</v>
      </c>
      <c r="L61" s="11">
        <f t="shared" si="21"/>
        <v>0.29850746268656714</v>
      </c>
      <c r="M61" s="11">
        <f t="shared" si="22"/>
        <v>0.37735849056603776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-0.27560554118636083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0.23734284090235996</v>
      </c>
      <c r="Q61" s="11">
        <f>2*'OddsRatio_working_3-way'!K61*'OddsRatio_working_3-way'!L61*'OddsRatio_working_3-way'!M61</f>
        <v>8.3132343573506143E-2</v>
      </c>
      <c r="R61" s="11">
        <f t="shared" si="23"/>
        <v>0</v>
      </c>
      <c r="S61" s="11">
        <f t="shared" si="24"/>
        <v>-0.8611686103287447</v>
      </c>
      <c r="T61" s="11">
        <f t="shared" si="25"/>
        <v>-0.30163524004509457</v>
      </c>
      <c r="U61" s="11">
        <f>'OddsRatio_working_3-way'!S61-'OddsRatio_working_3-way'!R61^2/3</f>
        <v>-0.8611686103287447</v>
      </c>
      <c r="V61" s="11">
        <f>'OddsRatio_working_3-way'!S61*'OddsRatio_working_3-way'!R61/3-2*'OddsRatio_working_3-way'!R61^3/27-'OddsRatio_working_3-way'!T61</f>
        <v>0.30163524004509457</v>
      </c>
      <c r="W61" s="11">
        <f>'OddsRatio_working_3-way'!V61^2+4*'OddsRatio_working_3-way'!U61^3/27</f>
        <v>-3.6313578993219936E-3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0.15379789980391784</v>
      </c>
      <c r="Y61" s="11">
        <f>IF('OddsRatio_working_3-way'!W61&gt;=0,IF('OddsRatio_working_3-way'!V61+SQRT('OddsRatio_working_3-way'!W61)&gt;0,0,PI()),ACOS('OddsRatio_working_3-way'!V61/(2*'OddsRatio_working_3-way'!X61)))</f>
        <v>0.19718420686848814</v>
      </c>
      <c r="Z61" s="11">
        <f>'OddsRatio_working_3-way'!X61^(1/3)*COS('OddsRatio_working_3-way'!Y61/3)</f>
        <v>0.53461935438765384</v>
      </c>
      <c r="AA61" s="11">
        <f>'OddsRatio_working_3-way'!X61^(1/3)*COS(('OddsRatio_working_3-way'!Y61+2*PI())/3)</f>
        <v>-0.29778527428038615</v>
      </c>
      <c r="AB61" s="11">
        <f>'OddsRatio_working_3-way'!X61^(1/3)*COS(('OddsRatio_working_3-way'!Y61+4*PI())/3)</f>
        <v>-0.23683408010726761</v>
      </c>
      <c r="AC61" s="11">
        <f>'OddsRatio_working_3-way'!X61^(1/3)*SIN('OddsRatio_working_3-way'!Y61/3)</f>
        <v>3.5190188363279043E-2</v>
      </c>
      <c r="AD61" s="11">
        <f>'OddsRatio_working_3-way'!X61^(1/3)*SIN(('OddsRatio_working_3-way'!Y61+2*PI())/3)</f>
        <v>0.44539884807290425</v>
      </c>
      <c r="AE61" s="11">
        <f>'OddsRatio_working_3-way'!X61^(1/3)*SIN(('OddsRatio_working_3-way'!Y61+4*PI())/3)</f>
        <v>-0.48058903643618339</v>
      </c>
      <c r="AF61" s="11">
        <f>-'OddsRatio_working_3-way'!U61/(3*'OddsRatio_working_3-way'!X61^(1/3))*COS(('OddsRatio_working_3-way'!Y61)/3)</f>
        <v>0.53461935438765384</v>
      </c>
      <c r="AG61" s="11">
        <f>-'OddsRatio_working_3-way'!U61/(3*'OddsRatio_working_3-way'!X61^(1/3))*COS(('OddsRatio_working_3-way'!Y61+2*PI())/3)</f>
        <v>-0.29778527428038615</v>
      </c>
      <c r="AH61" s="11">
        <f>-'OddsRatio_working_3-way'!U61/(3*'OddsRatio_working_3-way'!X61^(1/3))*COS(('OddsRatio_working_3-way'!Y61+4*PI())/3)</f>
        <v>-0.23683408010726761</v>
      </c>
      <c r="AI61" s="11">
        <f>'OddsRatio_working_3-way'!U61/(3*'OddsRatio_working_3-way'!X61^(1/3))*SIN(('OddsRatio_working_3-way'!Y61)/3)</f>
        <v>-3.5190188363279043E-2</v>
      </c>
      <c r="AJ61" s="11">
        <f>'OddsRatio_working_3-way'!U61/(3*'OddsRatio_working_3-way'!X61^(1/3))*SIN(('OddsRatio_working_3-way'!Y61+2*PI())/3)</f>
        <v>-0.44539884807290425</v>
      </c>
      <c r="AK61" s="11">
        <f>'OddsRatio_working_3-way'!U61/(3*'OddsRatio_working_3-way'!X61^(1/3))*SIN(('OddsRatio_working_3-way'!Y61+4*PI())/3)</f>
        <v>0.48058903643618339</v>
      </c>
      <c r="AL61" s="11">
        <f>'OddsRatio_working_3-way'!Z61+'OddsRatio_working_3-way'!AF61</f>
        <v>1.0692387087753077</v>
      </c>
      <c r="AM61" s="11">
        <f>'OddsRatio_working_3-way'!AA61+'OddsRatio_working_3-way'!AG61</f>
        <v>-0.59557054856077229</v>
      </c>
      <c r="AN61" s="11">
        <f>'OddsRatio_working_3-way'!AB61+'OddsRatio_working_3-way'!AH61</f>
        <v>-0.47366816021453523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1.0692387087753077</v>
      </c>
      <c r="AS61" s="11">
        <f>IF(('OddsRatio_working_3-way'!X61=0),IF(Q61&gt;0,-Q61^(1/3),(-Q61)^(1/3)),'OddsRatio_working_3-way'!AM61-'OddsRatio_working_3-way'!R61/3)</f>
        <v>-0.59557054856077229</v>
      </c>
      <c r="AT61" s="11">
        <f>IF(('OddsRatio_working_3-way'!X61=0),IF(Q61&gt;0,-Q61^(1/3),(-Q61)^(1/3)),'OddsRatio_working_3-way'!AN61-'OddsRatio_working_3-way'!R61/3)</f>
        <v>-0.47366816021453523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1.93</v>
      </c>
      <c r="B62" s="4">
        <f>IF('True_Odds_Calculator_3-way'!B63="","",'True_Odds_Calculator_3-way'!B63)</f>
        <v>3.4</v>
      </c>
      <c r="C62" s="4">
        <f>IF('True_Odds_Calculator_3-way'!C63="","",'True_Odds_Calculator_3-way'!C63)</f>
        <v>4.26</v>
      </c>
      <c r="D62" s="9">
        <f t="shared" si="13"/>
        <v>0.49950451386838651</v>
      </c>
      <c r="E62" s="9">
        <f t="shared" si="14"/>
        <v>0.27888052323909041</v>
      </c>
      <c r="F62" s="9">
        <f t="shared" si="15"/>
        <v>0.2216149628925228</v>
      </c>
      <c r="G62" s="9">
        <f t="shared" si="16"/>
        <v>1.0774020543298484</v>
      </c>
      <c r="H62" s="9">
        <f t="shared" si="17"/>
        <v>2.0019839105267585</v>
      </c>
      <c r="I62" s="9">
        <f t="shared" si="18"/>
        <v>3.5857649303916359</v>
      </c>
      <c r="J62" s="9">
        <f t="shared" si="19"/>
        <v>4.5123306971153054</v>
      </c>
      <c r="K62" s="11">
        <f t="shared" si="20"/>
        <v>0.5181347150259068</v>
      </c>
      <c r="L62" s="11">
        <f t="shared" si="21"/>
        <v>0.29411764705882354</v>
      </c>
      <c r="M62" s="11">
        <f t="shared" si="22"/>
        <v>0.23474178403755869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-0.26029508351541719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0.23574342529831033</v>
      </c>
      <c r="Q62" s="11">
        <f>2*'OddsRatio_working_3-way'!K62*'OddsRatio_working_3-way'!L62*'OddsRatio_working_3-way'!M62</f>
        <v>7.1545804339396141E-2</v>
      </c>
      <c r="R62" s="11">
        <f t="shared" si="23"/>
        <v>0</v>
      </c>
      <c r="S62" s="11">
        <f t="shared" si="24"/>
        <v>-0.90567759526793878</v>
      </c>
      <c r="T62" s="11">
        <f t="shared" si="25"/>
        <v>-0.27486421707676434</v>
      </c>
      <c r="U62" s="11">
        <f>'OddsRatio_working_3-way'!S62-'OddsRatio_working_3-way'!R62^2/3</f>
        <v>-0.90567759526793878</v>
      </c>
      <c r="V62" s="11">
        <f>'OddsRatio_working_3-way'!S62*'OddsRatio_working_3-way'!R62/3-2*'OddsRatio_working_3-way'!R62^3/27-'OddsRatio_working_3-way'!T62</f>
        <v>0.27486421707676434</v>
      </c>
      <c r="W62" s="11">
        <f>'OddsRatio_working_3-way'!V62^2+4*'OddsRatio_working_3-way'!U62^3/27</f>
        <v>-3.4506517616191598E-2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0.16587409038591155</v>
      </c>
      <c r="Y62" s="11">
        <f>IF('OddsRatio_working_3-way'!W62&gt;=0,IF('OddsRatio_working_3-way'!V62+SQRT('OddsRatio_working_3-way'!W62)&gt;0,0,PI()),ACOS('OddsRatio_working_3-way'!V62/(2*'OddsRatio_working_3-way'!X62)))</f>
        <v>0.59431419557714038</v>
      </c>
      <c r="Z62" s="11">
        <f>'OddsRatio_working_3-way'!X62^(1/3)*COS('OddsRatio_working_3-way'!Y62/3)</f>
        <v>0.53870102716492418</v>
      </c>
      <c r="AA62" s="11">
        <f>'OddsRatio_working_3-way'!X62^(1/3)*COS(('OddsRatio_working_3-way'!Y62+2*PI())/3)</f>
        <v>-0.3630004004781569</v>
      </c>
      <c r="AB62" s="11">
        <f>'OddsRatio_working_3-way'!X62^(1/3)*COS(('OddsRatio_working_3-way'!Y62+4*PI())/3)</f>
        <v>-0.17570062668676745</v>
      </c>
      <c r="AC62" s="11">
        <f>'OddsRatio_working_3-way'!X62^(1/3)*SIN('OddsRatio_working_3-way'!Y62/3)</f>
        <v>0.1081375748176148</v>
      </c>
      <c r="AD62" s="11">
        <f>'OddsRatio_working_3-way'!X62^(1/3)*SIN(('OddsRatio_working_3-way'!Y62+2*PI())/3)</f>
        <v>0.41245998716078791</v>
      </c>
      <c r="AE62" s="11">
        <f>'OddsRatio_working_3-way'!X62^(1/3)*SIN(('OddsRatio_working_3-way'!Y62+4*PI())/3)</f>
        <v>-0.52059756197840268</v>
      </c>
      <c r="AF62" s="11">
        <f>-'OddsRatio_working_3-way'!U62/(3*'OddsRatio_working_3-way'!X62^(1/3))*COS(('OddsRatio_working_3-way'!Y62)/3)</f>
        <v>0.53870102716492418</v>
      </c>
      <c r="AG62" s="11">
        <f>-'OddsRatio_working_3-way'!U62/(3*'OddsRatio_working_3-way'!X62^(1/3))*COS(('OddsRatio_working_3-way'!Y62+2*PI())/3)</f>
        <v>-0.3630004004781569</v>
      </c>
      <c r="AH62" s="11">
        <f>-'OddsRatio_working_3-way'!U62/(3*'OddsRatio_working_3-way'!X62^(1/3))*COS(('OddsRatio_working_3-way'!Y62+4*PI())/3)</f>
        <v>-0.17570062668676745</v>
      </c>
      <c r="AI62" s="11">
        <f>'OddsRatio_working_3-way'!U62/(3*'OddsRatio_working_3-way'!X62^(1/3))*SIN(('OddsRatio_working_3-way'!Y62)/3)</f>
        <v>-0.1081375748176148</v>
      </c>
      <c r="AJ62" s="11">
        <f>'OddsRatio_working_3-way'!U62/(3*'OddsRatio_working_3-way'!X62^(1/3))*SIN(('OddsRatio_working_3-way'!Y62+2*PI())/3)</f>
        <v>-0.41245998716078791</v>
      </c>
      <c r="AK62" s="11">
        <f>'OddsRatio_working_3-way'!U62/(3*'OddsRatio_working_3-way'!X62^(1/3))*SIN(('OddsRatio_working_3-way'!Y62+4*PI())/3)</f>
        <v>0.52059756197840268</v>
      </c>
      <c r="AL62" s="11">
        <f>'OddsRatio_working_3-way'!Z62+'OddsRatio_working_3-way'!AF62</f>
        <v>1.0774020543298484</v>
      </c>
      <c r="AM62" s="11">
        <f>'OddsRatio_working_3-way'!AA62+'OddsRatio_working_3-way'!AG62</f>
        <v>-0.72600080095631381</v>
      </c>
      <c r="AN62" s="11">
        <f>'OddsRatio_working_3-way'!AB62+'OddsRatio_working_3-way'!AH62</f>
        <v>-0.35140125337353489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1.0774020543298484</v>
      </c>
      <c r="AS62" s="11">
        <f>IF(('OddsRatio_working_3-way'!X62=0),IF(Q62&gt;0,-Q62^(1/3),(-Q62)^(1/3)),'OddsRatio_working_3-way'!AM62-'OddsRatio_working_3-way'!R62/3)</f>
        <v>-0.72600080095631381</v>
      </c>
      <c r="AT62" s="11">
        <f>IF(('OddsRatio_working_3-way'!X62=0),IF(Q62&gt;0,-Q62^(1/3),(-Q62)^(1/3)),'OddsRatio_working_3-way'!AN62-'OddsRatio_working_3-way'!R62/3)</f>
        <v>-0.35140125337353489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1.86</v>
      </c>
      <c r="B63" s="4">
        <f>IF('True_Odds_Calculator_3-way'!B64="","",'True_Odds_Calculator_3-way'!B64)</f>
        <v>3.48</v>
      </c>
      <c r="C63" s="4">
        <f>IF('True_Odds_Calculator_3-way'!C64="","",'True_Odds_Calculator_3-way'!C64)</f>
        <v>4.47</v>
      </c>
      <c r="D63" s="9">
        <f t="shared" si="13"/>
        <v>0.51807177912993496</v>
      </c>
      <c r="E63" s="9">
        <f t="shared" si="14"/>
        <v>0.27155195308968721</v>
      </c>
      <c r="F63" s="9">
        <f t="shared" si="15"/>
        <v>0.21037626778037757</v>
      </c>
      <c r="G63" s="9">
        <f t="shared" si="16"/>
        <v>1.0816679748810401</v>
      </c>
      <c r="H63" s="9">
        <f t="shared" si="17"/>
        <v>1.9302344583976945</v>
      </c>
      <c r="I63" s="9">
        <f t="shared" si="18"/>
        <v>3.6825365777049801</v>
      </c>
      <c r="J63" s="9">
        <f t="shared" si="19"/>
        <v>4.7533878728372088</v>
      </c>
      <c r="K63" s="11">
        <f t="shared" si="20"/>
        <v>0.5376344086021505</v>
      </c>
      <c r="L63" s="11">
        <f t="shared" si="21"/>
        <v>0.28735632183908044</v>
      </c>
      <c r="M63" s="11">
        <f t="shared" si="22"/>
        <v>0.2237136465324385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-0.25578784060616955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0.23536799111449541</v>
      </c>
      <c r="Q63" s="11">
        <f>2*'OddsRatio_working_3-way'!K63*'OddsRatio_working_3-way'!L63*'OddsRatio_working_3-way'!M63</f>
        <v>6.9124226465343733E-2</v>
      </c>
      <c r="R63" s="11">
        <f t="shared" si="23"/>
        <v>0</v>
      </c>
      <c r="S63" s="11">
        <f t="shared" si="24"/>
        <v>-0.92016880300766879</v>
      </c>
      <c r="T63" s="11">
        <f t="shared" si="25"/>
        <v>-0.27024047078051949</v>
      </c>
      <c r="U63" s="11">
        <f>'OddsRatio_working_3-way'!S63-'OddsRatio_working_3-way'!R63^2/3</f>
        <v>-0.92016880300766879</v>
      </c>
      <c r="V63" s="11">
        <f>'OddsRatio_working_3-way'!S63*'OddsRatio_working_3-way'!R63/3-2*'OddsRatio_working_3-way'!R63^3/27-'OddsRatio_working_3-way'!T63</f>
        <v>0.27024047078051949</v>
      </c>
      <c r="W63" s="11">
        <f>'OddsRatio_working_3-way'!V63^2+4*'OddsRatio_working_3-way'!U63^3/27</f>
        <v>-4.2394784729594223E-2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0.16987105166660316</v>
      </c>
      <c r="Y63" s="11">
        <f>IF('OddsRatio_working_3-way'!W63&gt;=0,IF('OddsRatio_working_3-way'!V63+SQRT('OddsRatio_working_3-way'!W63)&gt;0,0,PI()),ACOS('OddsRatio_working_3-way'!V63/(2*'OddsRatio_working_3-way'!X63)))</f>
        <v>0.65108242735036137</v>
      </c>
      <c r="Z63" s="11">
        <f>'OddsRatio_working_3-way'!X63^(1/3)*COS('OddsRatio_working_3-way'!Y63/3)</f>
        <v>0.54083398744052014</v>
      </c>
      <c r="AA63" s="11">
        <f>'OddsRatio_working_3-way'!X63^(1/3)*COS(('OddsRatio_working_3-way'!Y63+2*PI())/3)</f>
        <v>-0.37369404477134205</v>
      </c>
      <c r="AB63" s="11">
        <f>'OddsRatio_working_3-way'!X63^(1/3)*COS(('OddsRatio_working_3-way'!Y63+4*PI())/3)</f>
        <v>-0.16713994266917792</v>
      </c>
      <c r="AC63" s="11">
        <f>'OddsRatio_working_3-way'!X63^(1/3)*SIN('OddsRatio_working_3-way'!Y63/3)</f>
        <v>0.11925406645090594</v>
      </c>
      <c r="AD63" s="11">
        <f>'OddsRatio_working_3-way'!X63^(1/3)*SIN(('OddsRatio_working_3-way'!Y63+2*PI())/3)</f>
        <v>0.40874893912807148</v>
      </c>
      <c r="AE63" s="11">
        <f>'OddsRatio_working_3-way'!X63^(1/3)*SIN(('OddsRatio_working_3-way'!Y63+4*PI())/3)</f>
        <v>-0.52800300557897739</v>
      </c>
      <c r="AF63" s="11">
        <f>-'OddsRatio_working_3-way'!U63/(3*'OddsRatio_working_3-way'!X63^(1/3))*COS(('OddsRatio_working_3-way'!Y63)/3)</f>
        <v>0.54083398744051991</v>
      </c>
      <c r="AG63" s="11">
        <f>-'OddsRatio_working_3-way'!U63/(3*'OddsRatio_working_3-way'!X63^(1/3))*COS(('OddsRatio_working_3-way'!Y63+2*PI())/3)</f>
        <v>-0.37369404477134194</v>
      </c>
      <c r="AH63" s="11">
        <f>-'OddsRatio_working_3-way'!U63/(3*'OddsRatio_working_3-way'!X63^(1/3))*COS(('OddsRatio_working_3-way'!Y63+4*PI())/3)</f>
        <v>-0.16713994266917787</v>
      </c>
      <c r="AI63" s="11">
        <f>'OddsRatio_working_3-way'!U63/(3*'OddsRatio_working_3-way'!X63^(1/3))*SIN(('OddsRatio_working_3-way'!Y63)/3)</f>
        <v>-0.1192540664509059</v>
      </c>
      <c r="AJ63" s="11">
        <f>'OddsRatio_working_3-way'!U63/(3*'OddsRatio_working_3-way'!X63^(1/3))*SIN(('OddsRatio_working_3-way'!Y63+2*PI())/3)</f>
        <v>-0.40874893912807131</v>
      </c>
      <c r="AK63" s="11">
        <f>'OddsRatio_working_3-way'!U63/(3*'OddsRatio_working_3-way'!X63^(1/3))*SIN(('OddsRatio_working_3-way'!Y63+4*PI())/3)</f>
        <v>0.52800300557897717</v>
      </c>
      <c r="AL63" s="11">
        <f>'OddsRatio_working_3-way'!Z63+'OddsRatio_working_3-way'!AF63</f>
        <v>1.0816679748810401</v>
      </c>
      <c r="AM63" s="11">
        <f>'OddsRatio_working_3-way'!AA63+'OddsRatio_working_3-way'!AG63</f>
        <v>-0.74738808954268399</v>
      </c>
      <c r="AN63" s="11">
        <f>'OddsRatio_working_3-way'!AB63+'OddsRatio_working_3-way'!AH63</f>
        <v>-0.33427988533835579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1.0816679748810401</v>
      </c>
      <c r="AS63" s="11">
        <f>IF(('OddsRatio_working_3-way'!X63=0),IF(Q63&gt;0,-Q63^(1/3),(-Q63)^(1/3)),'OddsRatio_working_3-way'!AM63-'OddsRatio_working_3-way'!R63/3)</f>
        <v>-0.74738808954268399</v>
      </c>
      <c r="AT63" s="11">
        <f>IF(('OddsRatio_working_3-way'!X63=0),IF(Q63&gt;0,-Q63^(1/3),(-Q63)^(1/3)),'OddsRatio_working_3-way'!AN63-'OddsRatio_working_3-way'!R63/3)</f>
        <v>-0.33427988533835579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2.38</v>
      </c>
      <c r="B64" s="4">
        <f>IF('True_Odds_Calculator_3-way'!B65="","",'True_Odds_Calculator_3-way'!B65)</f>
        <v>3.05</v>
      </c>
      <c r="C64" s="4">
        <f>IF('True_Odds_Calculator_3-way'!C65="","",'True_Odds_Calculator_3-way'!C65)</f>
        <v>3.37</v>
      </c>
      <c r="D64" s="9">
        <f t="shared" si="13"/>
        <v>0.40387847523767617</v>
      </c>
      <c r="E64" s="9">
        <f t="shared" si="14"/>
        <v>0.3132245984887036</v>
      </c>
      <c r="F64" s="9">
        <f t="shared" si="15"/>
        <v>0.28289692627362018</v>
      </c>
      <c r="G64" s="9">
        <f t="shared" si="16"/>
        <v>1.0695596469675177</v>
      </c>
      <c r="H64" s="9">
        <f t="shared" si="17"/>
        <v>2.4759923128151744</v>
      </c>
      <c r="I64" s="9">
        <f t="shared" si="18"/>
        <v>3.1925972762834105</v>
      </c>
      <c r="J64" s="9">
        <f t="shared" si="19"/>
        <v>3.5348563633130179</v>
      </c>
      <c r="K64" s="11">
        <f t="shared" si="20"/>
        <v>0.42016806722689076</v>
      </c>
      <c r="L64" s="11">
        <f t="shared" si="21"/>
        <v>0.32786885245901642</v>
      </c>
      <c r="M64" s="11">
        <f t="shared" si="22"/>
        <v>0.29673590504451036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-0.27407826486142439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0.23709439995290812</v>
      </c>
      <c r="Q64" s="11">
        <f>2*'OddsRatio_working_3-way'!K64*'OddsRatio_working_3-way'!L64*'OddsRatio_working_3-way'!M64</f>
        <v>8.1756689638933844E-2</v>
      </c>
      <c r="R64" s="11">
        <f t="shared" si="23"/>
        <v>0</v>
      </c>
      <c r="S64" s="11">
        <f t="shared" si="24"/>
        <v>-0.86506093459393607</v>
      </c>
      <c r="T64" s="11">
        <f t="shared" si="25"/>
        <v>-0.298296873997909</v>
      </c>
      <c r="U64" s="11">
        <f>'OddsRatio_working_3-way'!S64-'OddsRatio_working_3-way'!R64^2/3</f>
        <v>-0.86506093459393607</v>
      </c>
      <c r="V64" s="11">
        <f>'OddsRatio_working_3-way'!S64*'OddsRatio_working_3-way'!R64/3-2*'OddsRatio_working_3-way'!R64^3/27-'OddsRatio_working_3-way'!T64</f>
        <v>0.298296873997909</v>
      </c>
      <c r="W64" s="11">
        <f>'OddsRatio_working_3-way'!V64^2+4*'OddsRatio_working_3-way'!U64^3/27</f>
        <v>-6.922887999396915E-3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0.15484178460312426</v>
      </c>
      <c r="Y64" s="11">
        <f>IF('OddsRatio_working_3-way'!W64&gt;=0,IF('OddsRatio_working_3-way'!V64+SQRT('OddsRatio_working_3-way'!W64)&gt;0,0,PI()),ACOS('OddsRatio_working_3-way'!V64/(2*'OddsRatio_working_3-way'!X64)))</f>
        <v>0.2720160523720474</v>
      </c>
      <c r="Z64" s="11">
        <f>'OddsRatio_working_3-way'!X64^(1/3)*COS('OddsRatio_working_3-way'!Y64/3)</f>
        <v>0.53477982348375885</v>
      </c>
      <c r="AA64" s="11">
        <f>'OddsRatio_working_3-way'!X64^(1/3)*COS(('OddsRatio_working_3-way'!Y64+2*PI())/3)</f>
        <v>-0.30949856814995991</v>
      </c>
      <c r="AB64" s="11">
        <f>'OddsRatio_working_3-way'!X64^(1/3)*COS(('OddsRatio_working_3-way'!Y64+4*PI())/3)</f>
        <v>-0.22528125533379909</v>
      </c>
      <c r="AC64" s="11">
        <f>'OddsRatio_working_3-way'!X64^(1/3)*SIN('OddsRatio_working_3-way'!Y64/3)</f>
        <v>4.8622888224837645E-2</v>
      </c>
      <c r="AD64" s="11">
        <f>'OddsRatio_working_3-way'!X64^(1/3)*SIN(('OddsRatio_working_3-way'!Y64+2*PI())/3)</f>
        <v>0.43882146845587439</v>
      </c>
      <c r="AE64" s="11">
        <f>'OddsRatio_working_3-way'!X64^(1/3)*SIN(('OddsRatio_working_3-way'!Y64+4*PI())/3)</f>
        <v>-0.48744435668071179</v>
      </c>
      <c r="AF64" s="11">
        <f>-'OddsRatio_working_3-way'!U64/(3*'OddsRatio_working_3-way'!X64^(1/3))*COS(('OddsRatio_working_3-way'!Y64)/3)</f>
        <v>0.53477982348375896</v>
      </c>
      <c r="AG64" s="11">
        <f>-'OddsRatio_working_3-way'!U64/(3*'OddsRatio_working_3-way'!X64^(1/3))*COS(('OddsRatio_working_3-way'!Y64+2*PI())/3)</f>
        <v>-0.30949856814995996</v>
      </c>
      <c r="AH64" s="11">
        <f>-'OddsRatio_working_3-way'!U64/(3*'OddsRatio_working_3-way'!X64^(1/3))*COS(('OddsRatio_working_3-way'!Y64+4*PI())/3)</f>
        <v>-0.22528125533379911</v>
      </c>
      <c r="AI64" s="11">
        <f>'OddsRatio_working_3-way'!U64/(3*'OddsRatio_working_3-way'!X64^(1/3))*SIN(('OddsRatio_working_3-way'!Y64)/3)</f>
        <v>-4.8622888224837651E-2</v>
      </c>
      <c r="AJ64" s="11">
        <f>'OddsRatio_working_3-way'!U64/(3*'OddsRatio_working_3-way'!X64^(1/3))*SIN(('OddsRatio_working_3-way'!Y64+2*PI())/3)</f>
        <v>-0.4388214684558745</v>
      </c>
      <c r="AK64" s="11">
        <f>'OddsRatio_working_3-way'!U64/(3*'OddsRatio_working_3-way'!X64^(1/3))*SIN(('OddsRatio_working_3-way'!Y64+4*PI())/3)</f>
        <v>0.4874443566807119</v>
      </c>
      <c r="AL64" s="11">
        <f>'OddsRatio_working_3-way'!Z64+'OddsRatio_working_3-way'!AF64</f>
        <v>1.0695596469675177</v>
      </c>
      <c r="AM64" s="11">
        <f>'OddsRatio_working_3-way'!AA64+'OddsRatio_working_3-way'!AG64</f>
        <v>-0.61899713629991981</v>
      </c>
      <c r="AN64" s="11">
        <f>'OddsRatio_working_3-way'!AB64+'OddsRatio_working_3-way'!AH64</f>
        <v>-0.45056251066759823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1.0695596469675177</v>
      </c>
      <c r="AS64" s="11">
        <f>IF(('OddsRatio_working_3-way'!X64=0),IF(Q64&gt;0,-Q64^(1/3),(-Q64)^(1/3)),'OddsRatio_working_3-way'!AM64-'OddsRatio_working_3-way'!R64/3)</f>
        <v>-0.61899713629991981</v>
      </c>
      <c r="AT64" s="11">
        <f>IF(('OddsRatio_working_3-way'!X64=0),IF(Q64&gt;0,-Q64^(1/3),(-Q64)^(1/3)),'OddsRatio_working_3-way'!AN64-'OddsRatio_working_3-way'!R64/3)</f>
        <v>-0.45056251066759823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2.41</v>
      </c>
      <c r="B65" s="4">
        <f>IF('True_Odds_Calculator_3-way'!B66="","",'True_Odds_Calculator_3-way'!B66)</f>
        <v>3.15</v>
      </c>
      <c r="C65" s="4">
        <f>IF('True_Odds_Calculator_3-way'!C66="","",'True_Odds_Calculator_3-way'!C66)</f>
        <v>3.11</v>
      </c>
      <c r="D65" s="9">
        <f t="shared" si="13"/>
        <v>0.39551758647286772</v>
      </c>
      <c r="E65" s="9">
        <f t="shared" si="14"/>
        <v>0.30026096844392797</v>
      </c>
      <c r="F65" s="9">
        <f t="shared" si="15"/>
        <v>0.30422144508320448</v>
      </c>
      <c r="G65" s="9">
        <f t="shared" si="16"/>
        <v>1.0839238158855822</v>
      </c>
      <c r="H65" s="9">
        <f t="shared" si="17"/>
        <v>2.5283325803986707</v>
      </c>
      <c r="I65" s="9">
        <f t="shared" si="18"/>
        <v>3.3304362041540019</v>
      </c>
      <c r="J65" s="9">
        <f t="shared" si="19"/>
        <v>3.2870792515185783</v>
      </c>
      <c r="K65" s="11">
        <f t="shared" si="20"/>
        <v>0.41493775933609955</v>
      </c>
      <c r="L65" s="11">
        <f t="shared" si="21"/>
        <v>0.31746031746031744</v>
      </c>
      <c r="M65" s="11">
        <f t="shared" si="22"/>
        <v>0.32154340836012862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-0.27092684680975698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0.24015690250963959</v>
      </c>
      <c r="Q65" s="11">
        <f>2*'OddsRatio_working_3-way'!K65*'OddsRatio_working_3-way'!L65*'OddsRatio_working_3-way'!M65</f>
        <v>8.471142945666299E-2</v>
      </c>
      <c r="R65" s="11">
        <f t="shared" si="23"/>
        <v>0</v>
      </c>
      <c r="S65" s="11">
        <f t="shared" si="24"/>
        <v>-0.88642711247540618</v>
      </c>
      <c r="T65" s="11">
        <f t="shared" si="25"/>
        <v>-0.31267270281319443</v>
      </c>
      <c r="U65" s="11">
        <f>'OddsRatio_working_3-way'!S65-'OddsRatio_working_3-way'!R65^2/3</f>
        <v>-0.88642711247540618</v>
      </c>
      <c r="V65" s="11">
        <f>'OddsRatio_working_3-way'!S65*'OddsRatio_working_3-way'!R65/3-2*'OddsRatio_working_3-way'!R65^3/27-'OddsRatio_working_3-way'!T65</f>
        <v>0.31267270281319443</v>
      </c>
      <c r="W65" s="11">
        <f>'OddsRatio_working_3-way'!V65^2+4*'OddsRatio_working_3-way'!U65^3/27</f>
        <v>-5.4228602811177279E-3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0.16061372868284479</v>
      </c>
      <c r="Y65" s="11">
        <f>IF('OddsRatio_working_3-way'!W65&gt;=0,IF('OddsRatio_working_3-way'!V65+SQRT('OddsRatio_working_3-way'!W65)&gt;0,0,PI()),ACOS('OddsRatio_working_3-way'!V65/(2*'OddsRatio_working_3-way'!X65)))</f>
        <v>0.23130286370391873</v>
      </c>
      <c r="Z65" s="11">
        <f>'OddsRatio_working_3-way'!X65^(1/3)*COS('OddsRatio_working_3-way'!Y65/3)</f>
        <v>0.54196190794279109</v>
      </c>
      <c r="AA65" s="11">
        <f>'OddsRatio_working_3-way'!X65^(1/3)*COS(('OddsRatio_working_3-way'!Y65+2*PI())/3)</f>
        <v>-0.30724037858222891</v>
      </c>
      <c r="AB65" s="11">
        <f>'OddsRatio_working_3-way'!X65^(1/3)*COS(('OddsRatio_working_3-way'!Y65+4*PI())/3)</f>
        <v>-0.23472152936056231</v>
      </c>
      <c r="AC65" s="11">
        <f>'OddsRatio_working_3-way'!X65^(1/3)*SIN('OddsRatio_working_3-way'!Y65/3)</f>
        <v>4.1868777119451348E-2</v>
      </c>
      <c r="AD65" s="11">
        <f>'OddsRatio_working_3-way'!X65^(1/3)*SIN(('OddsRatio_working_3-way'!Y65+2*PI())/3)</f>
        <v>0.44841839160221486</v>
      </c>
      <c r="AE65" s="11">
        <f>'OddsRatio_working_3-way'!X65^(1/3)*SIN(('OddsRatio_working_3-way'!Y65+4*PI())/3)</f>
        <v>-0.490287168721666</v>
      </c>
      <c r="AF65" s="11">
        <f>-'OddsRatio_working_3-way'!U65/(3*'OddsRatio_working_3-way'!X65^(1/3))*COS(('OddsRatio_working_3-way'!Y65)/3)</f>
        <v>0.5419619079427912</v>
      </c>
      <c r="AG65" s="11">
        <f>-'OddsRatio_working_3-way'!U65/(3*'OddsRatio_working_3-way'!X65^(1/3))*COS(('OddsRatio_working_3-way'!Y65+2*PI())/3)</f>
        <v>-0.30724037858222897</v>
      </c>
      <c r="AH65" s="11">
        <f>-'OddsRatio_working_3-way'!U65/(3*'OddsRatio_working_3-way'!X65^(1/3))*COS(('OddsRatio_working_3-way'!Y65+4*PI())/3)</f>
        <v>-0.23472152936056237</v>
      </c>
      <c r="AI65" s="11">
        <f>'OddsRatio_working_3-way'!U65/(3*'OddsRatio_working_3-way'!X65^(1/3))*SIN(('OddsRatio_working_3-way'!Y65)/3)</f>
        <v>-4.1868777119451354E-2</v>
      </c>
      <c r="AJ65" s="11">
        <f>'OddsRatio_working_3-way'!U65/(3*'OddsRatio_working_3-way'!X65^(1/3))*SIN(('OddsRatio_working_3-way'!Y65+2*PI())/3)</f>
        <v>-0.44841839160221497</v>
      </c>
      <c r="AK65" s="11">
        <f>'OddsRatio_working_3-way'!U65/(3*'OddsRatio_working_3-way'!X65^(1/3))*SIN(('OddsRatio_working_3-way'!Y65+4*PI())/3)</f>
        <v>0.49028716872166611</v>
      </c>
      <c r="AL65" s="11">
        <f>'OddsRatio_working_3-way'!Z65+'OddsRatio_working_3-way'!AF65</f>
        <v>1.0839238158855822</v>
      </c>
      <c r="AM65" s="11">
        <f>'OddsRatio_working_3-way'!AA65+'OddsRatio_working_3-way'!AG65</f>
        <v>-0.61448075716445794</v>
      </c>
      <c r="AN65" s="11">
        <f>'OddsRatio_working_3-way'!AB65+'OddsRatio_working_3-way'!AH65</f>
        <v>-0.46944305872112468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1.0839238158855822</v>
      </c>
      <c r="AS65" s="11">
        <f>IF(('OddsRatio_working_3-way'!X65=0),IF(Q65&gt;0,-Q65^(1/3),(-Q65)^(1/3)),'OddsRatio_working_3-way'!AM65-'OddsRatio_working_3-way'!R65/3)</f>
        <v>-0.61448075716445794</v>
      </c>
      <c r="AT65" s="11">
        <f>IF(('OddsRatio_working_3-way'!X65=0),IF(Q65&gt;0,-Q65^(1/3),(-Q65)^(1/3)),'OddsRatio_working_3-way'!AN65-'OddsRatio_working_3-way'!R65/3)</f>
        <v>-0.46944305872112468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3.01</v>
      </c>
      <c r="B66" s="4">
        <f>IF('True_Odds_Calculator_3-way'!B67="","",'True_Odds_Calculator_3-way'!B67)</f>
        <v>3.21</v>
      </c>
      <c r="C66" s="4">
        <f>IF('True_Odds_Calculator_3-way'!C67="","",'True_Odds_Calculator_3-way'!C67)</f>
        <v>2.44</v>
      </c>
      <c r="D66" s="9">
        <f t="shared" si="13"/>
        <v>0.31472555471854224</v>
      </c>
      <c r="E66" s="9">
        <f t="shared" si="14"/>
        <v>0.2946353948418709</v>
      </c>
      <c r="F66" s="9">
        <f t="shared" si="15"/>
        <v>0.39063905043958708</v>
      </c>
      <c r="G66" s="9">
        <f t="shared" si="16"/>
        <v>1.0832693905215796</v>
      </c>
      <c r="H66" s="9">
        <f t="shared" si="17"/>
        <v>3.1773714749483748</v>
      </c>
      <c r="I66" s="9">
        <f t="shared" si="18"/>
        <v>3.3940253530526912</v>
      </c>
      <c r="J66" s="9">
        <f t="shared" si="19"/>
        <v>2.5599079223510746</v>
      </c>
      <c r="K66" s="11">
        <f t="shared" si="20"/>
        <v>0.33222591362126247</v>
      </c>
      <c r="L66" s="11">
        <f t="shared" si="21"/>
        <v>0.3115264797507788</v>
      </c>
      <c r="M66" s="11">
        <f t="shared" si="22"/>
        <v>0.4098360655737705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-0.27132478582448483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0.24007949939946191</v>
      </c>
      <c r="Q66" s="11">
        <f>2*'OddsRatio_working_3-way'!K66*'OddsRatio_working_3-way'!L66*'OddsRatio_working_3-way'!M66</f>
        <v>8.4833745370834601E-2</v>
      </c>
      <c r="R66" s="11">
        <f t="shared" si="23"/>
        <v>0</v>
      </c>
      <c r="S66" s="11">
        <f t="shared" si="24"/>
        <v>-0.88484175402524801</v>
      </c>
      <c r="T66" s="11">
        <f t="shared" si="25"/>
        <v>-0.31266493075097107</v>
      </c>
      <c r="U66" s="11">
        <f>'OddsRatio_working_3-way'!S66-'OddsRatio_working_3-way'!R66^2/3</f>
        <v>-0.88484175402524801</v>
      </c>
      <c r="V66" s="11">
        <f>'OddsRatio_working_3-way'!S66*'OddsRatio_working_3-way'!R66/3-2*'OddsRatio_working_3-way'!R66^3/27-'OddsRatio_working_3-way'!T66</f>
        <v>0.31266493075097107</v>
      </c>
      <c r="W66" s="11">
        <f>'OddsRatio_working_3-way'!V66^2+4*'OddsRatio_working_3-way'!U66^3/27</f>
        <v>-4.8750655038623802E-3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0.16018303938414635</v>
      </c>
      <c r="Y66" s="11">
        <f>IF('OddsRatio_working_3-way'!W66&gt;=0,IF('OddsRatio_working_3-way'!V66+SQRT('OddsRatio_working_3-way'!W66)&gt;0,0,PI()),ACOS('OddsRatio_working_3-way'!V66/(2*'OddsRatio_working_3-way'!X66)))</f>
        <v>0.21970670736409614</v>
      </c>
      <c r="Z66" s="11">
        <f>'OddsRatio_working_3-way'!X66^(1/3)*COS('OddsRatio_working_3-way'!Y66/3)</f>
        <v>0.54163469526078989</v>
      </c>
      <c r="AA66" s="11">
        <f>'OddsRatio_working_3-way'!X66^(1/3)*COS(('OddsRatio_working_3-way'!Y66+2*PI())/3)</f>
        <v>-0.30523146063110196</v>
      </c>
      <c r="AB66" s="11">
        <f>'OddsRatio_working_3-way'!X66^(1/3)*COS(('OddsRatio_working_3-way'!Y66+4*PI())/3)</f>
        <v>-0.2364032346296881</v>
      </c>
      <c r="AC66" s="11">
        <f>'OddsRatio_working_3-way'!X66^(1/3)*SIN('OddsRatio_working_3-way'!Y66/3)</f>
        <v>3.9737994809760806E-2</v>
      </c>
      <c r="AD66" s="11">
        <f>'OddsRatio_working_3-way'!X66^(1/3)*SIN(('OddsRatio_working_3-way'!Y66+2*PI())/3)</f>
        <v>0.44920040826200658</v>
      </c>
      <c r="AE66" s="11">
        <f>'OddsRatio_working_3-way'!X66^(1/3)*SIN(('OddsRatio_working_3-way'!Y66+4*PI())/3)</f>
        <v>-0.48893840307176728</v>
      </c>
      <c r="AF66" s="11">
        <f>-'OddsRatio_working_3-way'!U66/(3*'OddsRatio_working_3-way'!X66^(1/3))*COS(('OddsRatio_working_3-way'!Y66)/3)</f>
        <v>0.54163469526078978</v>
      </c>
      <c r="AG66" s="11">
        <f>-'OddsRatio_working_3-way'!U66/(3*'OddsRatio_working_3-way'!X66^(1/3))*COS(('OddsRatio_working_3-way'!Y66+2*PI())/3)</f>
        <v>-0.3052314606311019</v>
      </c>
      <c r="AH66" s="11">
        <f>-'OddsRatio_working_3-way'!U66/(3*'OddsRatio_working_3-way'!X66^(1/3))*COS(('OddsRatio_working_3-way'!Y66+4*PI())/3)</f>
        <v>-0.23640323462968804</v>
      </c>
      <c r="AI66" s="11">
        <f>'OddsRatio_working_3-way'!U66/(3*'OddsRatio_working_3-way'!X66^(1/3))*SIN(('OddsRatio_working_3-way'!Y66)/3)</f>
        <v>-3.9737994809760799E-2</v>
      </c>
      <c r="AJ66" s="11">
        <f>'OddsRatio_working_3-way'!U66/(3*'OddsRatio_working_3-way'!X66^(1/3))*SIN(('OddsRatio_working_3-way'!Y66+2*PI())/3)</f>
        <v>-0.44920040826200652</v>
      </c>
      <c r="AK66" s="11">
        <f>'OddsRatio_working_3-way'!U66/(3*'OddsRatio_working_3-way'!X66^(1/3))*SIN(('OddsRatio_working_3-way'!Y66+4*PI())/3)</f>
        <v>0.48893840307176722</v>
      </c>
      <c r="AL66" s="11">
        <f>'OddsRatio_working_3-way'!Z66+'OddsRatio_working_3-way'!AF66</f>
        <v>1.0832693905215796</v>
      </c>
      <c r="AM66" s="11">
        <f>'OddsRatio_working_3-way'!AA66+'OddsRatio_working_3-way'!AG66</f>
        <v>-0.61046292126220392</v>
      </c>
      <c r="AN66" s="11">
        <f>'OddsRatio_working_3-way'!AB66+'OddsRatio_working_3-way'!AH66</f>
        <v>-0.47280646925937614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1.0832693905215796</v>
      </c>
      <c r="AS66" s="11">
        <f>IF(('OddsRatio_working_3-way'!X66=0),IF(Q66&gt;0,-Q66^(1/3),(-Q66)^(1/3)),'OddsRatio_working_3-way'!AM66-'OddsRatio_working_3-way'!R66/3)</f>
        <v>-0.61046292126220392</v>
      </c>
      <c r="AT66" s="11">
        <f>IF(('OddsRatio_working_3-way'!X66=0),IF(Q66&gt;0,-Q66^(1/3),(-Q66)^(1/3)),'OddsRatio_working_3-way'!AN66-'OddsRatio_working_3-way'!R66/3)</f>
        <v>-0.47280646925937614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2.2599999999999998</v>
      </c>
      <c r="B67" s="4">
        <f>IF('True_Odds_Calculator_3-way'!B68="","",'True_Odds_Calculator_3-way'!B68)</f>
        <v>3.09</v>
      </c>
      <c r="C67" s="4">
        <f>IF('True_Odds_Calculator_3-way'!C68="","",'True_Odds_Calculator_3-way'!C68)</f>
        <v>3.47</v>
      </c>
      <c r="D67" s="9">
        <f t="shared" si="13"/>
        <v>0.42237170904566429</v>
      </c>
      <c r="E67" s="9">
        <f t="shared" si="14"/>
        <v>0.30595534176547251</v>
      </c>
      <c r="F67" s="9">
        <f t="shared" si="15"/>
        <v>0.2716729491888632</v>
      </c>
      <c r="G67" s="9">
        <f t="shared" si="16"/>
        <v>1.085383186735873</v>
      </c>
      <c r="H67" s="9">
        <f t="shared" si="17"/>
        <v>2.3675828152872</v>
      </c>
      <c r="I67" s="9">
        <f t="shared" si="18"/>
        <v>3.2684508602779734</v>
      </c>
      <c r="J67" s="9">
        <f t="shared" si="19"/>
        <v>3.680896471237606</v>
      </c>
      <c r="K67" s="11">
        <f t="shared" si="20"/>
        <v>0.44247787610619471</v>
      </c>
      <c r="L67" s="11">
        <f t="shared" si="21"/>
        <v>0.3236245954692557</v>
      </c>
      <c r="M67" s="11">
        <f t="shared" si="22"/>
        <v>0.28818443804034583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-0.26842155695858083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0.24017433190062334</v>
      </c>
      <c r="Q67" s="11">
        <f>2*'OddsRatio_working_3-way'!K67*'OddsRatio_working_3-way'!L67*'OddsRatio_working_3-way'!M67</f>
        <v>8.2534134673753728E-2</v>
      </c>
      <c r="R67" s="11">
        <f t="shared" si="23"/>
        <v>0</v>
      </c>
      <c r="S67" s="11">
        <f t="shared" si="24"/>
        <v>-0.89476543770172601</v>
      </c>
      <c r="T67" s="11">
        <f t="shared" si="25"/>
        <v>-0.3074795318562632</v>
      </c>
      <c r="U67" s="11">
        <f>'OddsRatio_working_3-way'!S67-'OddsRatio_working_3-way'!R67^2/3</f>
        <v>-0.89476543770172601</v>
      </c>
      <c r="V67" s="11">
        <f>'OddsRatio_working_3-way'!S67*'OddsRatio_working_3-way'!R67/3-2*'OddsRatio_working_3-way'!R67^3/27-'OddsRatio_working_3-way'!T67</f>
        <v>0.3074795318562632</v>
      </c>
      <c r="W67" s="11">
        <f>'OddsRatio_working_3-way'!V67^2+4*'OddsRatio_working_3-way'!U67^3/27</f>
        <v>-1.1582834070112707E-2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0.16288530978932653</v>
      </c>
      <c r="Y67" s="11">
        <f>IF('OddsRatio_working_3-way'!W67&gt;=0,IF('OddsRatio_working_3-way'!V67+SQRT('OddsRatio_working_3-way'!W67)&gt;0,0,PI()),ACOS('OddsRatio_working_3-way'!V67/(2*'OddsRatio_working_3-way'!X67)))</f>
        <v>0.33669144895962155</v>
      </c>
      <c r="Z67" s="11">
        <f>'OddsRatio_working_3-way'!X67^(1/3)*COS('OddsRatio_working_3-way'!Y67/3)</f>
        <v>0.54269159336793649</v>
      </c>
      <c r="AA67" s="11">
        <f>'OddsRatio_working_3-way'!X67^(1/3)*COS(('OddsRatio_working_3-way'!Y67+2*PI())/3)</f>
        <v>-0.32431498859076657</v>
      </c>
      <c r="AB67" s="11">
        <f>'OddsRatio_working_3-way'!X67^(1/3)*COS(('OddsRatio_working_3-way'!Y67+4*PI())/3)</f>
        <v>-0.21837660477716994</v>
      </c>
      <c r="AC67" s="11">
        <f>'OddsRatio_working_3-way'!X67^(1/3)*SIN('OddsRatio_working_3-way'!Y67/3)</f>
        <v>6.1163554412293965E-2</v>
      </c>
      <c r="AD67" s="11">
        <f>'OddsRatio_working_3-way'!X67^(1/3)*SIN(('OddsRatio_working_3-way'!Y67+2*PI())/3)</f>
        <v>0.43940292907074052</v>
      </c>
      <c r="AE67" s="11">
        <f>'OddsRatio_working_3-way'!X67^(1/3)*SIN(('OddsRatio_working_3-way'!Y67+4*PI())/3)</f>
        <v>-0.50056648348303456</v>
      </c>
      <c r="AF67" s="11">
        <f>-'OddsRatio_working_3-way'!U67/(3*'OddsRatio_working_3-way'!X67^(1/3))*COS(('OddsRatio_working_3-way'!Y67)/3)</f>
        <v>0.54269159336793649</v>
      </c>
      <c r="AG67" s="11">
        <f>-'OddsRatio_working_3-way'!U67/(3*'OddsRatio_working_3-way'!X67^(1/3))*COS(('OddsRatio_working_3-way'!Y67+2*PI())/3)</f>
        <v>-0.32431498859076657</v>
      </c>
      <c r="AH67" s="11">
        <f>-'OddsRatio_working_3-way'!U67/(3*'OddsRatio_working_3-way'!X67^(1/3))*COS(('OddsRatio_working_3-way'!Y67+4*PI())/3)</f>
        <v>-0.21837660477716994</v>
      </c>
      <c r="AI67" s="11">
        <f>'OddsRatio_working_3-way'!U67/(3*'OddsRatio_working_3-way'!X67^(1/3))*SIN(('OddsRatio_working_3-way'!Y67)/3)</f>
        <v>-6.1163554412293965E-2</v>
      </c>
      <c r="AJ67" s="11">
        <f>'OddsRatio_working_3-way'!U67/(3*'OddsRatio_working_3-way'!X67^(1/3))*SIN(('OddsRatio_working_3-way'!Y67+2*PI())/3)</f>
        <v>-0.43940292907074052</v>
      </c>
      <c r="AK67" s="11">
        <f>'OddsRatio_working_3-way'!U67/(3*'OddsRatio_working_3-way'!X67^(1/3))*SIN(('OddsRatio_working_3-way'!Y67+4*PI())/3)</f>
        <v>0.50056648348303456</v>
      </c>
      <c r="AL67" s="11">
        <f>'OddsRatio_working_3-way'!Z67+'OddsRatio_working_3-way'!AF67</f>
        <v>1.085383186735873</v>
      </c>
      <c r="AM67" s="11">
        <f>'OddsRatio_working_3-way'!AA67+'OddsRatio_working_3-way'!AG67</f>
        <v>-0.64862997718153315</v>
      </c>
      <c r="AN67" s="11">
        <f>'OddsRatio_working_3-way'!AB67+'OddsRatio_working_3-way'!AH67</f>
        <v>-0.43675320955433988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1.085383186735873</v>
      </c>
      <c r="AS67" s="11">
        <f>IF(('OddsRatio_working_3-way'!X67=0),IF(Q67&gt;0,-Q67^(1/3),(-Q67)^(1/3)),'OddsRatio_working_3-way'!AM67-'OddsRatio_working_3-way'!R67/3)</f>
        <v>-0.64862997718153315</v>
      </c>
      <c r="AT67" s="11">
        <f>IF(('OddsRatio_working_3-way'!X67=0),IF(Q67&gt;0,-Q67^(1/3),(-Q67)^(1/3)),'OddsRatio_working_3-way'!AN67-'OddsRatio_working_3-way'!R67/3)</f>
        <v>-0.43675320955433988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3.5</v>
      </c>
      <c r="B68" s="4">
        <f>IF('True_Odds_Calculator_3-way'!B69="","",'True_Odds_Calculator_3-way'!B69)</f>
        <v>3.66</v>
      </c>
      <c r="C68" s="4">
        <f>IF('True_Odds_Calculator_3-way'!C69="","",'True_Odds_Calculator_3-way'!C69)</f>
        <v>2.0099999999999998</v>
      </c>
      <c r="D68" s="9">
        <f t="shared" ref="D68:D131" si="26">(K68/(AR68+K68-(AR68*K68)))</f>
        <v>0.26818100781000553</v>
      </c>
      <c r="E68" s="9">
        <f t="shared" ref="E68:E131" si="27">(L68/(AR68+L68-(AR68*L68)))</f>
        <v>0.25618234505328463</v>
      </c>
      <c r="F68" s="9">
        <f t="shared" ref="F68:F131" si="28">(M68/(AR68+M68-(AR68*M68)))</f>
        <v>0.47563664713670972</v>
      </c>
      <c r="G68" s="9">
        <f t="shared" ref="G68:G131" si="29">AR68</f>
        <v>1.0915299307226942</v>
      </c>
      <c r="H68" s="9">
        <f t="shared" ref="H68:H131" si="30">IF(A68="","",1/D68)</f>
        <v>3.7288248268067368</v>
      </c>
      <c r="I68" s="9">
        <f t="shared" ref="I68:I131" si="31">IF(B68="","",1/E68)</f>
        <v>3.9034696157223676</v>
      </c>
      <c r="J68" s="9">
        <f t="shared" ref="J68:J131" si="32">IF(C68="","",1/F68)</f>
        <v>2.1024452300299208</v>
      </c>
      <c r="K68" s="11">
        <f t="shared" ref="K68:K131" si="33">1/A68</f>
        <v>0.2857142857142857</v>
      </c>
      <c r="L68" s="11">
        <f t="shared" ref="L68:L131" si="34">1/B68</f>
        <v>0.27322404371584696</v>
      </c>
      <c r="M68" s="11">
        <f t="shared" ref="M68:M131" si="35">1/C68</f>
        <v>0.49751243781094534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-0.26085419895060213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0.2396293318730314</v>
      </c>
      <c r="Q68" s="11">
        <f>2*'OddsRatio_working_3-way'!K68*'OddsRatio_working_3-way'!L68*'OddsRatio_working_3-way'!M68</f>
        <v>7.7675634318648754E-2</v>
      </c>
      <c r="R68" s="11">
        <f t="shared" ref="R68:R131" si="36">O68/N68</f>
        <v>0</v>
      </c>
      <c r="S68" s="11">
        <f t="shared" ref="S68:S131" si="37">P68/N68</f>
        <v>-0.91863321670512932</v>
      </c>
      <c r="T68" s="11">
        <f t="shared" ref="T68:T131" si="38">Q68/N68</f>
        <v>-0.29777413831608729</v>
      </c>
      <c r="U68" s="11">
        <f>'OddsRatio_working_3-way'!S68-'OddsRatio_working_3-way'!R68^2/3</f>
        <v>-0.91863321670512932</v>
      </c>
      <c r="V68" s="11">
        <f>'OddsRatio_working_3-way'!S68*'OddsRatio_working_3-way'!R68/3-2*'OddsRatio_working_3-way'!R68^3/27-'OddsRatio_working_3-way'!T68</f>
        <v>0.29777413831608729</v>
      </c>
      <c r="W68" s="11">
        <f>'OddsRatio_working_3-way'!V68^2+4*'OddsRatio_working_3-way'!U68^3/27</f>
        <v>-2.6178357698397423E-2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0.16944600552114358</v>
      </c>
      <c r="Y68" s="11">
        <f>IF('OddsRatio_working_3-way'!W68&gt;=0,IF('OddsRatio_working_3-way'!V68+SQRT('OddsRatio_working_3-way'!W68)&gt;0,0,PI()),ACOS('OddsRatio_working_3-way'!V68/(2*'OddsRatio_working_3-way'!X68)))</f>
        <v>0.49772770813665335</v>
      </c>
      <c r="Z68" s="11">
        <f>'OddsRatio_working_3-way'!X68^(1/3)*COS('OddsRatio_working_3-way'!Y68/3)</f>
        <v>0.54576496536134711</v>
      </c>
      <c r="AA68" s="11">
        <f>'OddsRatio_working_3-way'!X68^(1/3)*COS(('OddsRatio_working_3-way'!Y68+2*PI())/3)</f>
        <v>-0.35202637767187284</v>
      </c>
      <c r="AB68" s="11">
        <f>'OddsRatio_working_3-way'!X68^(1/3)*COS(('OddsRatio_working_3-way'!Y68+4*PI())/3)</f>
        <v>-0.19373858768947444</v>
      </c>
      <c r="AC68" s="11">
        <f>'OddsRatio_working_3-way'!X68^(1/3)*SIN('OddsRatio_working_3-way'!Y68/3)</f>
        <v>9.1387498155768798E-2</v>
      </c>
      <c r="AD68" s="11">
        <f>'OddsRatio_working_3-way'!X68^(1/3)*SIN(('OddsRatio_working_3-way'!Y68+2*PI())/3)</f>
        <v>0.42695257542057646</v>
      </c>
      <c r="AE68" s="11">
        <f>'OddsRatio_working_3-way'!X68^(1/3)*SIN(('OddsRatio_working_3-way'!Y68+4*PI())/3)</f>
        <v>-0.51834007357634515</v>
      </c>
      <c r="AF68" s="11">
        <f>-'OddsRatio_working_3-way'!U68/(3*'OddsRatio_working_3-way'!X68^(1/3))*COS(('OddsRatio_working_3-way'!Y68)/3)</f>
        <v>0.54576496536134711</v>
      </c>
      <c r="AG68" s="11">
        <f>-'OddsRatio_working_3-way'!U68/(3*'OddsRatio_working_3-way'!X68^(1/3))*COS(('OddsRatio_working_3-way'!Y68+2*PI())/3)</f>
        <v>-0.35202637767187284</v>
      </c>
      <c r="AH68" s="11">
        <f>-'OddsRatio_working_3-way'!U68/(3*'OddsRatio_working_3-way'!X68^(1/3))*COS(('OddsRatio_working_3-way'!Y68+4*PI())/3)</f>
        <v>-0.19373858768947444</v>
      </c>
      <c r="AI68" s="11">
        <f>'OddsRatio_working_3-way'!U68/(3*'OddsRatio_working_3-way'!X68^(1/3))*SIN(('OddsRatio_working_3-way'!Y68)/3)</f>
        <v>-9.1387498155768798E-2</v>
      </c>
      <c r="AJ68" s="11">
        <f>'OddsRatio_working_3-way'!U68/(3*'OddsRatio_working_3-way'!X68^(1/3))*SIN(('OddsRatio_working_3-way'!Y68+2*PI())/3)</f>
        <v>-0.42695257542057646</v>
      </c>
      <c r="AK68" s="11">
        <f>'OddsRatio_working_3-way'!U68/(3*'OddsRatio_working_3-way'!X68^(1/3))*SIN(('OddsRatio_working_3-way'!Y68+4*PI())/3)</f>
        <v>0.51834007357634515</v>
      </c>
      <c r="AL68" s="11">
        <f>'OddsRatio_working_3-way'!Z68+'OddsRatio_working_3-way'!AF68</f>
        <v>1.0915299307226942</v>
      </c>
      <c r="AM68" s="11">
        <f>'OddsRatio_working_3-way'!AA68+'OddsRatio_working_3-way'!AG68</f>
        <v>-0.70405275534374567</v>
      </c>
      <c r="AN68" s="11">
        <f>'OddsRatio_working_3-way'!AB68+'OddsRatio_working_3-way'!AH68</f>
        <v>-0.38747717537894888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1.0915299307226942</v>
      </c>
      <c r="AS68" s="11">
        <f>IF(('OddsRatio_working_3-way'!X68=0),IF(Q68&gt;0,-Q68^(1/3),(-Q68)^(1/3)),'OddsRatio_working_3-way'!AM68-'OddsRatio_working_3-way'!R68/3)</f>
        <v>-0.70405275534374567</v>
      </c>
      <c r="AT68" s="11">
        <f>IF(('OddsRatio_working_3-way'!X68=0),IF(Q68&gt;0,-Q68^(1/3),(-Q68)^(1/3)),'OddsRatio_working_3-way'!AN68-'OddsRatio_working_3-way'!R68/3)</f>
        <v>-0.38747717537894888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1.66</v>
      </c>
      <c r="B69" s="4">
        <f>IF('True_Odds_Calculator_3-way'!B70="","",'True_Odds_Calculator_3-way'!B70)</f>
        <v>3.96</v>
      </c>
      <c r="C69" s="4">
        <f>IF('True_Odds_Calculator_3-way'!C70="","",'True_Odds_Calculator_3-way'!C70)</f>
        <v>4.88</v>
      </c>
      <c r="D69" s="9">
        <f t="shared" si="26"/>
        <v>0.57761448586598541</v>
      </c>
      <c r="E69" s="9">
        <f t="shared" si="27"/>
        <v>0.23366758966457354</v>
      </c>
      <c r="F69" s="9">
        <f t="shared" si="28"/>
        <v>0.18871792446944094</v>
      </c>
      <c r="G69" s="9">
        <f t="shared" si="29"/>
        <v>1.1079674547266944</v>
      </c>
      <c r="H69" s="9">
        <f t="shared" si="30"/>
        <v>1.7312585201196182</v>
      </c>
      <c r="I69" s="9">
        <f t="shared" si="31"/>
        <v>4.2795836659910158</v>
      </c>
      <c r="J69" s="9">
        <f t="shared" si="32"/>
        <v>5.2989137243395756</v>
      </c>
      <c r="K69" s="11">
        <f t="shared" si="33"/>
        <v>0.60240963855421692</v>
      </c>
      <c r="L69" s="11">
        <f t="shared" si="34"/>
        <v>0.25252525252525254</v>
      </c>
      <c r="M69" s="11">
        <f t="shared" si="35"/>
        <v>0.20491803278688525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-0.23628941997498176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0.23379658724316044</v>
      </c>
      <c r="Q69" s="11">
        <f>2*'OddsRatio_working_3-way'!K69*'OddsRatio_working_3-way'!L69*'OddsRatio_working_3-way'!M69</f>
        <v>6.2345756598176122E-2</v>
      </c>
      <c r="R69" s="11">
        <f t="shared" si="36"/>
        <v>0</v>
      </c>
      <c r="S69" s="11">
        <f t="shared" si="37"/>
        <v>-0.98945008738823237</v>
      </c>
      <c r="T69" s="11">
        <f t="shared" si="38"/>
        <v>-0.26385335663686199</v>
      </c>
      <c r="U69" s="11">
        <f>'OddsRatio_working_3-way'!S69-'OddsRatio_working_3-way'!R69^2/3</f>
        <v>-0.98945008738823237</v>
      </c>
      <c r="V69" s="11">
        <f>'OddsRatio_working_3-way'!S69*'OddsRatio_working_3-way'!R69/3-2*'OddsRatio_working_3-way'!R69^3/27-'OddsRatio_working_3-way'!T69</f>
        <v>0.26385335663686199</v>
      </c>
      <c r="W69" s="11">
        <f>'OddsRatio_working_3-way'!V69^2+4*'OddsRatio_working_3-way'!U69^3/27</f>
        <v>-7.3889997290845985E-2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0.18941263889943108</v>
      </c>
      <c r="Y69" s="11">
        <f>IF('OddsRatio_working_3-way'!W69&gt;=0,IF('OddsRatio_working_3-way'!V69+SQRT('OddsRatio_working_3-way'!W69)&gt;0,0,PI()),ACOS('OddsRatio_working_3-way'!V69/(2*'OddsRatio_working_3-way'!X69)))</f>
        <v>0.80028240961177799</v>
      </c>
      <c r="Z69" s="11">
        <f>'OddsRatio_working_3-way'!X69^(1/3)*COS('OddsRatio_working_3-way'!Y69/3)</f>
        <v>0.55398372736334722</v>
      </c>
      <c r="AA69" s="11">
        <f>'OddsRatio_working_3-way'!X69^(1/3)*COS(('OddsRatio_working_3-way'!Y69+2*PI())/3)</f>
        <v>-0.40809885895468512</v>
      </c>
      <c r="AB69" s="11">
        <f>'OddsRatio_working_3-way'!X69^(1/3)*COS(('OddsRatio_working_3-way'!Y69+4*PI())/3)</f>
        <v>-0.14588486840866224</v>
      </c>
      <c r="AC69" s="11">
        <f>'OddsRatio_working_3-way'!X69^(1/3)*SIN('OddsRatio_working_3-way'!Y69/3)</f>
        <v>0.15138931802703243</v>
      </c>
      <c r="AD69" s="11">
        <f>'OddsRatio_working_3-way'!X69^(1/3)*SIN(('OddsRatio_working_3-way'!Y69+2*PI())/3)</f>
        <v>0.40406932216633495</v>
      </c>
      <c r="AE69" s="11">
        <f>'OddsRatio_working_3-way'!X69^(1/3)*SIN(('OddsRatio_working_3-way'!Y69+4*PI())/3)</f>
        <v>-0.55545864019336733</v>
      </c>
      <c r="AF69" s="11">
        <f>-'OddsRatio_working_3-way'!U69/(3*'OddsRatio_working_3-way'!X69^(1/3))*COS(('OddsRatio_working_3-way'!Y69)/3)</f>
        <v>0.55398372736334722</v>
      </c>
      <c r="AG69" s="11">
        <f>-'OddsRatio_working_3-way'!U69/(3*'OddsRatio_working_3-way'!X69^(1/3))*COS(('OddsRatio_working_3-way'!Y69+2*PI())/3)</f>
        <v>-0.40809885895468512</v>
      </c>
      <c r="AH69" s="11">
        <f>-'OddsRatio_working_3-way'!U69/(3*'OddsRatio_working_3-way'!X69^(1/3))*COS(('OddsRatio_working_3-way'!Y69+4*PI())/3)</f>
        <v>-0.14588486840866224</v>
      </c>
      <c r="AI69" s="11">
        <f>'OddsRatio_working_3-way'!U69/(3*'OddsRatio_working_3-way'!X69^(1/3))*SIN(('OddsRatio_working_3-way'!Y69)/3)</f>
        <v>-0.15138931802703243</v>
      </c>
      <c r="AJ69" s="11">
        <f>'OddsRatio_working_3-way'!U69/(3*'OddsRatio_working_3-way'!X69^(1/3))*SIN(('OddsRatio_working_3-way'!Y69+2*PI())/3)</f>
        <v>-0.40406932216633495</v>
      </c>
      <c r="AK69" s="11">
        <f>'OddsRatio_working_3-way'!U69/(3*'OddsRatio_working_3-way'!X69^(1/3))*SIN(('OddsRatio_working_3-way'!Y69+4*PI())/3)</f>
        <v>0.55545864019336733</v>
      </c>
      <c r="AL69" s="11">
        <f>'OddsRatio_working_3-way'!Z69+'OddsRatio_working_3-way'!AF69</f>
        <v>1.1079674547266944</v>
      </c>
      <c r="AM69" s="11">
        <f>'OddsRatio_working_3-way'!AA69+'OddsRatio_working_3-way'!AG69</f>
        <v>-0.81619771790937024</v>
      </c>
      <c r="AN69" s="11">
        <f>'OddsRatio_working_3-way'!AB69+'OddsRatio_working_3-way'!AH69</f>
        <v>-0.29176973681732449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1.1079674547266944</v>
      </c>
      <c r="AS69" s="11">
        <f>IF(('OddsRatio_working_3-way'!X69=0),IF(Q69&gt;0,-Q69^(1/3),(-Q69)^(1/3)),'OddsRatio_working_3-way'!AM69-'OddsRatio_working_3-way'!R69/3)</f>
        <v>-0.81619771790937024</v>
      </c>
      <c r="AT69" s="11">
        <f>IF(('OddsRatio_working_3-way'!X69=0),IF(Q69&gt;0,-Q69^(1/3),(-Q69)^(1/3)),'OddsRatio_working_3-way'!AN69-'OddsRatio_working_3-way'!R69/3)</f>
        <v>-0.29176973681732449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1.44</v>
      </c>
      <c r="B70" s="4">
        <f>IF('True_Odds_Calculator_3-way'!B71="","",'True_Odds_Calculator_3-way'!B71)</f>
        <v>4.5199999999999996</v>
      </c>
      <c r="C70" s="4">
        <f>IF('True_Odds_Calculator_3-way'!C71="","",'True_Odds_Calculator_3-way'!C71)</f>
        <v>6.84</v>
      </c>
      <c r="D70" s="9">
        <f t="shared" si="26"/>
        <v>0.66773194581512463</v>
      </c>
      <c r="E70" s="9">
        <f t="shared" si="27"/>
        <v>0.20076872068132662</v>
      </c>
      <c r="F70" s="9">
        <f t="shared" si="28"/>
        <v>0.13149933350354867</v>
      </c>
      <c r="G70" s="9">
        <f t="shared" si="29"/>
        <v>1.130924876868284</v>
      </c>
      <c r="H70" s="9">
        <f t="shared" si="30"/>
        <v>1.4976069458220449</v>
      </c>
      <c r="I70" s="9">
        <f t="shared" si="31"/>
        <v>4.9808555665763601</v>
      </c>
      <c r="J70" s="9">
        <f t="shared" si="32"/>
        <v>7.6046012809107797</v>
      </c>
      <c r="K70" s="11">
        <f t="shared" si="33"/>
        <v>0.69444444444444442</v>
      </c>
      <c r="L70" s="11">
        <f t="shared" si="34"/>
        <v>0.22123893805309736</v>
      </c>
      <c r="M70" s="11">
        <f t="shared" si="35"/>
        <v>0.14619883040935672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-0.20316606002058568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0.2201248368380801</v>
      </c>
      <c r="Q70" s="11">
        <f>2*'OddsRatio_working_3-way'!K70*'OddsRatio_working_3-way'!L70*'OddsRatio_working_3-way'!M70</f>
        <v>4.4923436089404099E-2</v>
      </c>
      <c r="R70" s="11">
        <f t="shared" si="36"/>
        <v>0</v>
      </c>
      <c r="S70" s="11">
        <f t="shared" si="37"/>
        <v>-1.0834724895279069</v>
      </c>
      <c r="T70" s="11">
        <f t="shared" si="38"/>
        <v>-0.22111683459753198</v>
      </c>
      <c r="U70" s="11">
        <f>'OddsRatio_working_3-way'!S70-'OddsRatio_working_3-way'!R70^2/3</f>
        <v>-1.0834724895279069</v>
      </c>
      <c r="V70" s="11">
        <f>'OddsRatio_working_3-way'!S70*'OddsRatio_working_3-way'!R70/3-2*'OddsRatio_working_3-way'!R70^3/27-'OddsRatio_working_3-way'!T70</f>
        <v>0.22111683459753198</v>
      </c>
      <c r="W70" s="11">
        <f>'OddsRatio_working_3-way'!V70^2+4*'OddsRatio_working_3-way'!U70^3/27</f>
        <v>-0.1395372781601717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0.21704258378403765</v>
      </c>
      <c r="Y70" s="11">
        <f>IF('OddsRatio_working_3-way'!W70&gt;=0,IF('OddsRatio_working_3-way'!V70+SQRT('OddsRatio_working_3-way'!W70)&gt;0,0,PI()),ACOS('OddsRatio_working_3-way'!V70/(2*'OddsRatio_working_3-way'!X70)))</f>
        <v>1.0363253885996861</v>
      </c>
      <c r="Z70" s="11">
        <f>'OddsRatio_working_3-way'!X70^(1/3)*COS('OddsRatio_working_3-way'!Y70/3)</f>
        <v>0.5654624384341419</v>
      </c>
      <c r="AA70" s="11">
        <f>'OddsRatio_working_3-way'!X70^(1/3)*COS(('OddsRatio_working_3-way'!Y70+2*PI())/3)</f>
        <v>-0.45896202078723453</v>
      </c>
      <c r="AB70" s="11">
        <f>'OddsRatio_working_3-way'!X70^(1/3)*COS(('OddsRatio_working_3-way'!Y70+4*PI())/3)</f>
        <v>-0.10650041764690756</v>
      </c>
      <c r="AC70" s="11">
        <f>'OddsRatio_working_3-way'!X70^(1/3)*SIN('OddsRatio_working_3-way'!Y70/3)</f>
        <v>0.20349380145207502</v>
      </c>
      <c r="AD70" s="11">
        <f>'OddsRatio_working_3-way'!X70^(1/3)*SIN(('OddsRatio_working_3-way'!Y70+2*PI())/3)</f>
        <v>0.3879579358438236</v>
      </c>
      <c r="AE70" s="11">
        <f>'OddsRatio_working_3-way'!X70^(1/3)*SIN(('OddsRatio_working_3-way'!Y70+4*PI())/3)</f>
        <v>-0.59145173729589851</v>
      </c>
      <c r="AF70" s="11">
        <f>-'OddsRatio_working_3-way'!U70/(3*'OddsRatio_working_3-way'!X70^(1/3))*COS(('OddsRatio_working_3-way'!Y70)/3)</f>
        <v>0.56546243843414201</v>
      </c>
      <c r="AG70" s="11">
        <f>-'OddsRatio_working_3-way'!U70/(3*'OddsRatio_working_3-way'!X70^(1/3))*COS(('OddsRatio_working_3-way'!Y70+2*PI())/3)</f>
        <v>-0.45896202078723458</v>
      </c>
      <c r="AH70" s="11">
        <f>-'OddsRatio_working_3-way'!U70/(3*'OddsRatio_working_3-way'!X70^(1/3))*COS(('OddsRatio_working_3-way'!Y70+4*PI())/3)</f>
        <v>-0.10650041764690757</v>
      </c>
      <c r="AI70" s="11">
        <f>'OddsRatio_working_3-way'!U70/(3*'OddsRatio_working_3-way'!X70^(1/3))*SIN(('OddsRatio_working_3-way'!Y70)/3)</f>
        <v>-0.20349380145207505</v>
      </c>
      <c r="AJ70" s="11">
        <f>'OddsRatio_working_3-way'!U70/(3*'OddsRatio_working_3-way'!X70^(1/3))*SIN(('OddsRatio_working_3-way'!Y70+2*PI())/3)</f>
        <v>-0.38795793584382365</v>
      </c>
      <c r="AK70" s="11">
        <f>'OddsRatio_working_3-way'!U70/(3*'OddsRatio_working_3-way'!X70^(1/3))*SIN(('OddsRatio_working_3-way'!Y70+4*PI())/3)</f>
        <v>0.59145173729589862</v>
      </c>
      <c r="AL70" s="11">
        <f>'OddsRatio_working_3-way'!Z70+'OddsRatio_working_3-way'!AF70</f>
        <v>1.130924876868284</v>
      </c>
      <c r="AM70" s="11">
        <f>'OddsRatio_working_3-way'!AA70+'OddsRatio_working_3-way'!AG70</f>
        <v>-0.91792404157446916</v>
      </c>
      <c r="AN70" s="11">
        <f>'OddsRatio_working_3-way'!AB70+'OddsRatio_working_3-way'!AH70</f>
        <v>-0.21300083529381514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1.130924876868284</v>
      </c>
      <c r="AS70" s="11">
        <f>IF(('OddsRatio_working_3-way'!X70=0),IF(Q70&gt;0,-Q70^(1/3),(-Q70)^(1/3)),'OddsRatio_working_3-way'!AM70-'OddsRatio_working_3-way'!R70/3)</f>
        <v>-0.91792404157446916</v>
      </c>
      <c r="AT70" s="11">
        <f>IF(('OddsRatio_working_3-way'!X70=0),IF(Q70&gt;0,-Q70^(1/3),(-Q70)^(1/3)),'OddsRatio_working_3-way'!AN70-'OddsRatio_working_3-way'!R70/3)</f>
        <v>-0.21300083529381514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3.38</v>
      </c>
      <c r="B71" s="4">
        <f>IF('True_Odds_Calculator_3-way'!B72="","",'True_Odds_Calculator_3-way'!B72)</f>
        <v>3.42</v>
      </c>
      <c r="C71" s="4">
        <f>IF('True_Odds_Calculator_3-way'!C72="","",'True_Odds_Calculator_3-way'!C72)</f>
        <v>2.14</v>
      </c>
      <c r="D71" s="9">
        <f t="shared" si="26"/>
        <v>0.27852751025846351</v>
      </c>
      <c r="E71" s="9">
        <f t="shared" si="27"/>
        <v>0.275190661656465</v>
      </c>
      <c r="F71" s="9">
        <f t="shared" si="28"/>
        <v>0.44628182808507122</v>
      </c>
      <c r="G71" s="9">
        <f t="shared" si="29"/>
        <v>1.0883653872853403</v>
      </c>
      <c r="H71" s="9">
        <f t="shared" si="30"/>
        <v>3.5903096217391095</v>
      </c>
      <c r="I71" s="9">
        <f t="shared" si="31"/>
        <v>3.6338442372305231</v>
      </c>
      <c r="J71" s="9">
        <f t="shared" si="32"/>
        <v>2.2407365415052882</v>
      </c>
      <c r="K71" s="11">
        <f t="shared" si="33"/>
        <v>0.29585798816568049</v>
      </c>
      <c r="L71" s="11">
        <f t="shared" si="34"/>
        <v>0.29239766081871343</v>
      </c>
      <c r="M71" s="11">
        <f t="shared" si="35"/>
        <v>0.46728971962616822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-0.26542424745156579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0.24012084627317898</v>
      </c>
      <c r="Q71" s="11">
        <f>2*'OddsRatio_working_3-way'!K71*'OddsRatio_working_3-way'!L71*'OddsRatio_working_3-way'!M71</f>
        <v>8.0848769788949143E-2</v>
      </c>
      <c r="R71" s="11">
        <f t="shared" si="36"/>
        <v>0</v>
      </c>
      <c r="S71" s="11">
        <f t="shared" si="37"/>
        <v>-0.90466808733062665</v>
      </c>
      <c r="T71" s="11">
        <f t="shared" si="38"/>
        <v>-0.30460204960627157</v>
      </c>
      <c r="U71" s="11">
        <f>'OddsRatio_working_3-way'!S71-'OddsRatio_working_3-way'!R71^2/3</f>
        <v>-0.90466808733062665</v>
      </c>
      <c r="V71" s="11">
        <f>'OddsRatio_working_3-way'!S71*'OddsRatio_working_3-way'!R71/3-2*'OddsRatio_working_3-way'!R71^3/27-'OddsRatio_working_3-way'!T71</f>
        <v>0.30460204960627157</v>
      </c>
      <c r="W71" s="11">
        <f>'OddsRatio_working_3-way'!V71^2+4*'OddsRatio_working_3-way'!U71^3/27</f>
        <v>-1.6906834300410831E-2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0.16559683188753369</v>
      </c>
      <c r="Y71" s="11">
        <f>IF('OddsRatio_working_3-way'!W71&gt;=0,IF('OddsRatio_working_3-way'!V71+SQRT('OddsRatio_working_3-way'!W71)&gt;0,0,PI()),ACOS('OddsRatio_working_3-way'!V71/(2*'OddsRatio_working_3-way'!X71)))</f>
        <v>0.40345572622013992</v>
      </c>
      <c r="Z71" s="11">
        <f>'OddsRatio_working_3-way'!X71^(1/3)*COS('OddsRatio_working_3-way'!Y71/3)</f>
        <v>0.54418269364267013</v>
      </c>
      <c r="AA71" s="11">
        <f>'OddsRatio_working_3-way'!X71^(1/3)*COS(('OddsRatio_working_3-way'!Y71+2*PI())/3)</f>
        <v>-0.33585590427696721</v>
      </c>
      <c r="AB71" s="11">
        <f>'OddsRatio_working_3-way'!X71^(1/3)*COS(('OddsRatio_working_3-way'!Y71+4*PI())/3)</f>
        <v>-0.20832678936570323</v>
      </c>
      <c r="AC71" s="11">
        <f>'OddsRatio_working_3-way'!X71^(1/3)*SIN('OddsRatio_working_3-way'!Y71/3)</f>
        <v>7.3628968823533203E-2</v>
      </c>
      <c r="AD71" s="11">
        <f>'OddsRatio_working_3-way'!X71^(1/3)*SIN(('OddsRatio_working_3-way'!Y71+2*PI())/3)</f>
        <v>0.43446155258263031</v>
      </c>
      <c r="AE71" s="11">
        <f>'OddsRatio_working_3-way'!X71^(1/3)*SIN(('OddsRatio_working_3-way'!Y71+4*PI())/3)</f>
        <v>-0.50809052140616329</v>
      </c>
      <c r="AF71" s="11">
        <f>-'OddsRatio_working_3-way'!U71/(3*'OddsRatio_working_3-way'!X71^(1/3))*COS(('OddsRatio_working_3-way'!Y71)/3)</f>
        <v>0.54418269364267002</v>
      </c>
      <c r="AG71" s="11">
        <f>-'OddsRatio_working_3-way'!U71/(3*'OddsRatio_working_3-way'!X71^(1/3))*COS(('OddsRatio_working_3-way'!Y71+2*PI())/3)</f>
        <v>-0.33585590427696715</v>
      </c>
      <c r="AH71" s="11">
        <f>-'OddsRatio_working_3-way'!U71/(3*'OddsRatio_working_3-way'!X71^(1/3))*COS(('OddsRatio_working_3-way'!Y71+4*PI())/3)</f>
        <v>-0.2083267893657032</v>
      </c>
      <c r="AI71" s="11">
        <f>'OddsRatio_working_3-way'!U71/(3*'OddsRatio_working_3-way'!X71^(1/3))*SIN(('OddsRatio_working_3-way'!Y71)/3)</f>
        <v>-7.3628968823533189E-2</v>
      </c>
      <c r="AJ71" s="11">
        <f>'OddsRatio_working_3-way'!U71/(3*'OddsRatio_working_3-way'!X71^(1/3))*SIN(('OddsRatio_working_3-way'!Y71+2*PI())/3)</f>
        <v>-0.43446155258263019</v>
      </c>
      <c r="AK71" s="11">
        <f>'OddsRatio_working_3-way'!U71/(3*'OddsRatio_working_3-way'!X71^(1/3))*SIN(('OddsRatio_working_3-way'!Y71+4*PI())/3)</f>
        <v>0.50809052140616318</v>
      </c>
      <c r="AL71" s="11">
        <f>'OddsRatio_working_3-way'!Z71+'OddsRatio_working_3-way'!AF71</f>
        <v>1.0883653872853403</v>
      </c>
      <c r="AM71" s="11">
        <f>'OddsRatio_working_3-way'!AA71+'OddsRatio_working_3-way'!AG71</f>
        <v>-0.67171180855393442</v>
      </c>
      <c r="AN71" s="11">
        <f>'OddsRatio_working_3-way'!AB71+'OddsRatio_working_3-way'!AH71</f>
        <v>-0.4166535787314064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1.0883653872853403</v>
      </c>
      <c r="AS71" s="11">
        <f>IF(('OddsRatio_working_3-way'!X71=0),IF(Q71&gt;0,-Q71^(1/3),(-Q71)^(1/3)),'OddsRatio_working_3-way'!AM71-'OddsRatio_working_3-way'!R71/3)</f>
        <v>-0.67171180855393442</v>
      </c>
      <c r="AT71" s="11">
        <f>IF(('OddsRatio_working_3-way'!X71=0),IF(Q71&gt;0,-Q71^(1/3),(-Q71)^(1/3)),'OddsRatio_working_3-way'!AN71-'OddsRatio_working_3-way'!R71/3)</f>
        <v>-0.4166535787314064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1.96</v>
      </c>
      <c r="B72" s="4">
        <f>IF('True_Odds_Calculator_3-way'!B73="","",'True_Odds_Calculator_3-way'!B73)</f>
        <v>3.36</v>
      </c>
      <c r="C72" s="4">
        <f>IF('True_Odds_Calculator_3-way'!C73="","",'True_Odds_Calculator_3-way'!C73)</f>
        <v>4</v>
      </c>
      <c r="D72" s="9">
        <f t="shared" si="26"/>
        <v>0.48756153596696783</v>
      </c>
      <c r="E72" s="9">
        <f t="shared" si="27"/>
        <v>0.27903613328756027</v>
      </c>
      <c r="F72" s="9">
        <f t="shared" si="28"/>
        <v>0.23340233074547184</v>
      </c>
      <c r="G72" s="9">
        <f t="shared" si="29"/>
        <v>1.0948157869804545</v>
      </c>
      <c r="H72" s="9">
        <f t="shared" si="30"/>
        <v>2.0510231555012366</v>
      </c>
      <c r="I72" s="9">
        <f t="shared" si="31"/>
        <v>3.5837652572738725</v>
      </c>
      <c r="J72" s="9">
        <f t="shared" si="32"/>
        <v>4.2844473609413631</v>
      </c>
      <c r="K72" s="11">
        <f t="shared" si="33"/>
        <v>0.51020408163265307</v>
      </c>
      <c r="L72" s="11">
        <f t="shared" si="34"/>
        <v>0.29761904761904762</v>
      </c>
      <c r="M72" s="11">
        <f t="shared" si="35"/>
        <v>0.25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-0.25801749271137031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0.23991739552964042</v>
      </c>
      <c r="Q72" s="11">
        <f>2*'OddsRatio_working_3-way'!K72*'OddsRatio_working_3-way'!L72*'OddsRatio_working_3-way'!M72</f>
        <v>7.592322643343051E-2</v>
      </c>
      <c r="R72" s="11">
        <f t="shared" si="36"/>
        <v>0</v>
      </c>
      <c r="S72" s="11">
        <f t="shared" si="37"/>
        <v>-0.92984934086628979</v>
      </c>
      <c r="T72" s="11">
        <f t="shared" si="38"/>
        <v>-0.29425612052730687</v>
      </c>
      <c r="U72" s="11">
        <f>'OddsRatio_working_3-way'!S72-'OddsRatio_working_3-way'!R72^2/3</f>
        <v>-0.92984934086628979</v>
      </c>
      <c r="V72" s="11">
        <f>'OddsRatio_working_3-way'!S72*'OddsRatio_working_3-way'!R72/3-2*'OddsRatio_working_3-way'!R72^3/27-'OddsRatio_working_3-way'!T72</f>
        <v>0.29425612052730687</v>
      </c>
      <c r="W72" s="11">
        <f>'OddsRatio_working_3-way'!V72^2+4*'OddsRatio_working_3-way'!U72^3/27</f>
        <v>-3.2519431542626376E-2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0.17255875521862643</v>
      </c>
      <c r="Y72" s="11">
        <f>IF('OddsRatio_working_3-way'!W72&gt;=0,IF('OddsRatio_working_3-way'!V72+SQRT('OddsRatio_working_3-way'!W72)&gt;0,0,PI()),ACOS('OddsRatio_working_3-way'!V72/(2*'OddsRatio_working_3-way'!X72)))</f>
        <v>0.54980605516315784</v>
      </c>
      <c r="Z72" s="11">
        <f>'OddsRatio_working_3-way'!X72^(1/3)*COS('OddsRatio_working_3-way'!Y72/3)</f>
        <v>0.54740789349022723</v>
      </c>
      <c r="AA72" s="11">
        <f>'OddsRatio_working_3-way'!X72^(1/3)*COS(('OddsRatio_working_3-way'!Y72+2*PI())/3)</f>
        <v>-0.36157193764633166</v>
      </c>
      <c r="AB72" s="11">
        <f>'OddsRatio_working_3-way'!X72^(1/3)*COS(('OddsRatio_working_3-way'!Y72+4*PI())/3)</f>
        <v>-0.18583595584389542</v>
      </c>
      <c r="AC72" s="11">
        <f>'OddsRatio_working_3-way'!X72^(1/3)*SIN('OddsRatio_working_3-way'!Y72/3)</f>
        <v>0.10146121639993969</v>
      </c>
      <c r="AD72" s="11">
        <f>'OddsRatio_working_3-way'!X72^(1/3)*SIN(('OddsRatio_working_3-way'!Y72+2*PI())/3)</f>
        <v>0.42333853379469311</v>
      </c>
      <c r="AE72" s="11">
        <f>'OddsRatio_working_3-way'!X72^(1/3)*SIN(('OddsRatio_working_3-way'!Y72+4*PI())/3)</f>
        <v>-0.52479975019463287</v>
      </c>
      <c r="AF72" s="11">
        <f>-'OddsRatio_working_3-way'!U72/(3*'OddsRatio_working_3-way'!X72^(1/3))*COS(('OddsRatio_working_3-way'!Y72)/3)</f>
        <v>0.54740789349022723</v>
      </c>
      <c r="AG72" s="11">
        <f>-'OddsRatio_working_3-way'!U72/(3*'OddsRatio_working_3-way'!X72^(1/3))*COS(('OddsRatio_working_3-way'!Y72+2*PI())/3)</f>
        <v>-0.36157193764633166</v>
      </c>
      <c r="AH72" s="11">
        <f>-'OddsRatio_working_3-way'!U72/(3*'OddsRatio_working_3-way'!X72^(1/3))*COS(('OddsRatio_working_3-way'!Y72+4*PI())/3)</f>
        <v>-0.18583595584389542</v>
      </c>
      <c r="AI72" s="11">
        <f>'OddsRatio_working_3-way'!U72/(3*'OddsRatio_working_3-way'!X72^(1/3))*SIN(('OddsRatio_working_3-way'!Y72)/3)</f>
        <v>-0.10146121639993969</v>
      </c>
      <c r="AJ72" s="11">
        <f>'OddsRatio_working_3-way'!U72/(3*'OddsRatio_working_3-way'!X72^(1/3))*SIN(('OddsRatio_working_3-way'!Y72+2*PI())/3)</f>
        <v>-0.42333853379469311</v>
      </c>
      <c r="AK72" s="11">
        <f>'OddsRatio_working_3-way'!U72/(3*'OddsRatio_working_3-way'!X72^(1/3))*SIN(('OddsRatio_working_3-way'!Y72+4*PI())/3)</f>
        <v>0.52479975019463287</v>
      </c>
      <c r="AL72" s="11">
        <f>'OddsRatio_working_3-way'!Z72+'OddsRatio_working_3-way'!AF72</f>
        <v>1.0948157869804545</v>
      </c>
      <c r="AM72" s="11">
        <f>'OddsRatio_working_3-way'!AA72+'OddsRatio_working_3-way'!AG72</f>
        <v>-0.72314387529266333</v>
      </c>
      <c r="AN72" s="11">
        <f>'OddsRatio_working_3-way'!AB72+'OddsRatio_working_3-way'!AH72</f>
        <v>-0.37167191168779085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1.0948157869804545</v>
      </c>
      <c r="AS72" s="11">
        <f>IF(('OddsRatio_working_3-way'!X72=0),IF(Q72&gt;0,-Q72^(1/3),(-Q72)^(1/3)),'OddsRatio_working_3-way'!AM72-'OddsRatio_working_3-way'!R72/3)</f>
        <v>-0.72314387529266333</v>
      </c>
      <c r="AT72" s="11">
        <f>IF(('OddsRatio_working_3-way'!X72=0),IF(Q72&gt;0,-Q72^(1/3),(-Q72)^(1/3)),'OddsRatio_working_3-way'!AN72-'OddsRatio_working_3-way'!R72/3)</f>
        <v>-0.37167191168779085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3.22</v>
      </c>
      <c r="B73" s="4">
        <f>IF('True_Odds_Calculator_3-way'!B74="","",'True_Odds_Calculator_3-way'!B74)</f>
        <v>3.48</v>
      </c>
      <c r="C73" s="4">
        <f>IF('True_Odds_Calculator_3-way'!C74="","",'True_Odds_Calculator_3-way'!C74)</f>
        <v>2.36</v>
      </c>
      <c r="D73" s="9">
        <f t="shared" si="26"/>
        <v>0.30357786105162604</v>
      </c>
      <c r="E73" s="9">
        <f t="shared" si="27"/>
        <v>0.28068441152739315</v>
      </c>
      <c r="F73" s="9">
        <f t="shared" si="28"/>
        <v>0.41573772742098092</v>
      </c>
      <c r="G73" s="9">
        <f t="shared" si="29"/>
        <v>1.0333548866384998</v>
      </c>
      <c r="H73" s="9">
        <f t="shared" si="30"/>
        <v>3.2940478483374696</v>
      </c>
      <c r="I73" s="9">
        <f t="shared" si="31"/>
        <v>3.5627201188634796</v>
      </c>
      <c r="J73" s="9">
        <f t="shared" si="32"/>
        <v>2.4053626458283595</v>
      </c>
      <c r="K73" s="11">
        <f t="shared" si="33"/>
        <v>0.3105590062111801</v>
      </c>
      <c r="L73" s="11">
        <f t="shared" si="34"/>
        <v>0.28735632183908044</v>
      </c>
      <c r="M73" s="11">
        <f t="shared" si="35"/>
        <v>0.42372881355932207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-0.28313688192223507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0.22915297799042367</v>
      </c>
      <c r="Q73" s="11">
        <f>2*'OddsRatio_working_3-way'!K73*'OddsRatio_working_3-way'!L73*'OddsRatio_working_3-way'!M73</f>
        <v>7.5628045541393948E-2</v>
      </c>
      <c r="R73" s="11">
        <f t="shared" si="36"/>
        <v>0</v>
      </c>
      <c r="S73" s="11">
        <f t="shared" si="37"/>
        <v>-0.80933637622442156</v>
      </c>
      <c r="T73" s="11">
        <f t="shared" si="38"/>
        <v>-0.26710771492555169</v>
      </c>
      <c r="U73" s="11">
        <f>'OddsRatio_working_3-way'!S73-'OddsRatio_working_3-way'!R73^2/3</f>
        <v>-0.80933637622442156</v>
      </c>
      <c r="V73" s="11">
        <f>'OddsRatio_working_3-way'!S73*'OddsRatio_working_3-way'!R73/3-2*'OddsRatio_working_3-way'!R73^3/27-'OddsRatio_working_3-way'!T73</f>
        <v>0.26710771492555169</v>
      </c>
      <c r="W73" s="11">
        <f>'OddsRatio_working_3-way'!V73^2+4*'OddsRatio_working_3-way'!U73^3/27</f>
        <v>-7.1921144337396964E-3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0.14012373621775281</v>
      </c>
      <c r="Y73" s="11">
        <f>IF('OddsRatio_working_3-way'!W73&gt;=0,IF('OddsRatio_working_3-way'!V73+SQRT('OddsRatio_working_3-way'!W73)&gt;0,0,PI()),ACOS('OddsRatio_working_3-way'!V73/(2*'OddsRatio_working_3-way'!X73)))</f>
        <v>0.3074322820846469</v>
      </c>
      <c r="Z73" s="11">
        <f>'OddsRatio_working_3-way'!X73^(1/3)*COS('OddsRatio_working_3-way'!Y73/3)</f>
        <v>0.51667744331924992</v>
      </c>
      <c r="AA73" s="11">
        <f>'OddsRatio_working_3-way'!X73^(1/3)*COS(('OddsRatio_working_3-way'!Y73+2*PI())/3)</f>
        <v>-0.30435403139364564</v>
      </c>
      <c r="AB73" s="11">
        <f>'OddsRatio_working_3-way'!X73^(1/3)*COS(('OddsRatio_working_3-way'!Y73+4*PI())/3)</f>
        <v>-0.21232341192560439</v>
      </c>
      <c r="AC73" s="11">
        <f>'OddsRatio_working_3-way'!X73^(1/3)*SIN('OddsRatio_working_3-way'!Y73/3)</f>
        <v>5.3133902923561696E-2</v>
      </c>
      <c r="AD73" s="11">
        <f>'OddsRatio_working_3-way'!X73^(1/3)*SIN(('OddsRatio_working_3-way'!Y73+2*PI())/3)</f>
        <v>0.42088884001508398</v>
      </c>
      <c r="AE73" s="11">
        <f>'OddsRatio_working_3-way'!X73^(1/3)*SIN(('OddsRatio_working_3-way'!Y73+4*PI())/3)</f>
        <v>-0.4740227429386456</v>
      </c>
      <c r="AF73" s="11">
        <f>-'OddsRatio_working_3-way'!U73/(3*'OddsRatio_working_3-way'!X73^(1/3))*COS(('OddsRatio_working_3-way'!Y73)/3)</f>
        <v>0.51667744331924992</v>
      </c>
      <c r="AG73" s="11">
        <f>-'OddsRatio_working_3-way'!U73/(3*'OddsRatio_working_3-way'!X73^(1/3))*COS(('OddsRatio_working_3-way'!Y73+2*PI())/3)</f>
        <v>-0.30435403139364564</v>
      </c>
      <c r="AH73" s="11">
        <f>-'OddsRatio_working_3-way'!U73/(3*'OddsRatio_working_3-way'!X73^(1/3))*COS(('OddsRatio_working_3-way'!Y73+4*PI())/3)</f>
        <v>-0.21232341192560439</v>
      </c>
      <c r="AI73" s="11">
        <f>'OddsRatio_working_3-way'!U73/(3*'OddsRatio_working_3-way'!X73^(1/3))*SIN(('OddsRatio_working_3-way'!Y73)/3)</f>
        <v>-5.3133902923561696E-2</v>
      </c>
      <c r="AJ73" s="11">
        <f>'OddsRatio_working_3-way'!U73/(3*'OddsRatio_working_3-way'!X73^(1/3))*SIN(('OddsRatio_working_3-way'!Y73+2*PI())/3)</f>
        <v>-0.42088884001508398</v>
      </c>
      <c r="AK73" s="11">
        <f>'OddsRatio_working_3-way'!U73/(3*'OddsRatio_working_3-way'!X73^(1/3))*SIN(('OddsRatio_working_3-way'!Y73+4*PI())/3)</f>
        <v>0.4740227429386456</v>
      </c>
      <c r="AL73" s="11">
        <f>'OddsRatio_working_3-way'!Z73+'OddsRatio_working_3-way'!AF73</f>
        <v>1.0333548866384998</v>
      </c>
      <c r="AM73" s="11">
        <f>'OddsRatio_working_3-way'!AA73+'OddsRatio_working_3-way'!AG73</f>
        <v>-0.60870806278729128</v>
      </c>
      <c r="AN73" s="11">
        <f>'OddsRatio_working_3-way'!AB73+'OddsRatio_working_3-way'!AH73</f>
        <v>-0.42464682385120878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1.0333548866384998</v>
      </c>
      <c r="AS73" s="11">
        <f>IF(('OddsRatio_working_3-way'!X73=0),IF(Q73&gt;0,-Q73^(1/3),(-Q73)^(1/3)),'OddsRatio_working_3-way'!AM73-'OddsRatio_working_3-way'!R73/3)</f>
        <v>-0.60870806278729128</v>
      </c>
      <c r="AT73" s="11">
        <f>IF(('OddsRatio_working_3-way'!X73=0),IF(Q73&gt;0,-Q73^(1/3),(-Q73)^(1/3)),'OddsRatio_working_3-way'!AN73-'OddsRatio_working_3-way'!R73/3)</f>
        <v>-0.42464682385120878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1.52</v>
      </c>
      <c r="B74" s="4">
        <f>IF('True_Odds_Calculator_3-way'!B75="","",'True_Odds_Calculator_3-way'!B75)</f>
        <v>4.5999999999999996</v>
      </c>
      <c r="C74" s="4">
        <f>IF('True_Odds_Calculator_3-way'!C75="","",'True_Odds_Calculator_3-way'!C75)</f>
        <v>6.76</v>
      </c>
      <c r="D74" s="9">
        <f t="shared" si="26"/>
        <v>0.647751168978696</v>
      </c>
      <c r="E74" s="9">
        <f t="shared" si="27"/>
        <v>0.20987293122244399</v>
      </c>
      <c r="F74" s="9">
        <f t="shared" si="28"/>
        <v>0.14237589979885987</v>
      </c>
      <c r="G74" s="9">
        <f t="shared" si="29"/>
        <v>1.0457744123965784</v>
      </c>
      <c r="H74" s="9">
        <f t="shared" si="30"/>
        <v>1.5438026944462206</v>
      </c>
      <c r="I74" s="9">
        <f t="shared" si="31"/>
        <v>4.7647878846276823</v>
      </c>
      <c r="J74" s="9">
        <f t="shared" si="32"/>
        <v>7.0236606154042924</v>
      </c>
      <c r="K74" s="11">
        <f t="shared" si="33"/>
        <v>0.65789473684210531</v>
      </c>
      <c r="L74" s="11">
        <f t="shared" si="34"/>
        <v>0.21739130434782611</v>
      </c>
      <c r="M74" s="11">
        <f t="shared" si="35"/>
        <v>0.14792899408284024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-0.22812885055447962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0.20903010033444819</v>
      </c>
      <c r="Q74" s="11">
        <f>2*'OddsRatio_working_3-way'!K74*'OddsRatio_working_3-way'!L74*'OddsRatio_working_3-way'!M74</f>
        <v>4.2313785492803277E-2</v>
      </c>
      <c r="R74" s="11">
        <f t="shared" si="36"/>
        <v>0</v>
      </c>
      <c r="S74" s="11">
        <f t="shared" si="37"/>
        <v>-0.91628086419753185</v>
      </c>
      <c r="T74" s="11">
        <f t="shared" si="38"/>
        <v>-0.18548195631528985</v>
      </c>
      <c r="U74" s="11">
        <f>'OddsRatio_working_3-way'!S74-'OddsRatio_working_3-way'!R74^2/3</f>
        <v>-0.91628086419753185</v>
      </c>
      <c r="V74" s="11">
        <f>'OddsRatio_working_3-way'!S74*'OddsRatio_working_3-way'!R74/3-2*'OddsRatio_working_3-way'!R74^3/27-'OddsRatio_working_3-way'!T74</f>
        <v>0.18548195631528985</v>
      </c>
      <c r="W74" s="11">
        <f>'OddsRatio_working_3-way'!V74^2+4*'OddsRatio_working_3-way'!U74^3/27</f>
        <v>-7.9564220943331029E-2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0.16879556944857743</v>
      </c>
      <c r="Y74" s="11">
        <f>IF('OddsRatio_working_3-way'!W74&gt;=0,IF('OddsRatio_working_3-way'!V74+SQRT('OddsRatio_working_3-way'!W74)&gt;0,0,PI()),ACOS('OddsRatio_working_3-way'!V74/(2*'OddsRatio_working_3-way'!X74)))</f>
        <v>0.98911707036187668</v>
      </c>
      <c r="Z74" s="11">
        <f>'OddsRatio_working_3-way'!X74^(1/3)*COS('OddsRatio_working_3-way'!Y74/3)</f>
        <v>0.52288720619828932</v>
      </c>
      <c r="AA74" s="11">
        <f>'OddsRatio_working_3-way'!X74^(1/3)*COS(('OddsRatio_working_3-way'!Y74+2*PI())/3)</f>
        <v>-0.41640147881055772</v>
      </c>
      <c r="AB74" s="11">
        <f>'OddsRatio_working_3-way'!X74^(1/3)*COS(('OddsRatio_working_3-way'!Y74+4*PI())/3)</f>
        <v>-0.10648572738773146</v>
      </c>
      <c r="AC74" s="11">
        <f>'OddsRatio_working_3-way'!X74^(1/3)*SIN('OddsRatio_working_3-way'!Y74/3)</f>
        <v>0.17892994251007388</v>
      </c>
      <c r="AD74" s="11">
        <f>'OddsRatio_working_3-way'!X74^(1/3)*SIN(('OddsRatio_working_3-way'!Y74+2*PI())/3)</f>
        <v>0.36336863262655361</v>
      </c>
      <c r="AE74" s="11">
        <f>'OddsRatio_working_3-way'!X74^(1/3)*SIN(('OddsRatio_working_3-way'!Y74+4*PI())/3)</f>
        <v>-0.54229857513662749</v>
      </c>
      <c r="AF74" s="11">
        <f>-'OddsRatio_working_3-way'!U74/(3*'OddsRatio_working_3-way'!X74^(1/3))*COS(('OddsRatio_working_3-way'!Y74)/3)</f>
        <v>0.52288720619828921</v>
      </c>
      <c r="AG74" s="11">
        <f>-'OddsRatio_working_3-way'!U74/(3*'OddsRatio_working_3-way'!X74^(1/3))*COS(('OddsRatio_working_3-way'!Y74+2*PI())/3)</f>
        <v>-0.41640147881055761</v>
      </c>
      <c r="AH74" s="11">
        <f>-'OddsRatio_working_3-way'!U74/(3*'OddsRatio_working_3-way'!X74^(1/3))*COS(('OddsRatio_working_3-way'!Y74+4*PI())/3)</f>
        <v>-0.10648572738773145</v>
      </c>
      <c r="AI74" s="11">
        <f>'OddsRatio_working_3-way'!U74/(3*'OddsRatio_working_3-way'!X74^(1/3))*SIN(('OddsRatio_working_3-way'!Y74)/3)</f>
        <v>-0.17892994251007385</v>
      </c>
      <c r="AJ74" s="11">
        <f>'OddsRatio_working_3-way'!U74/(3*'OddsRatio_working_3-way'!X74^(1/3))*SIN(('OddsRatio_working_3-way'!Y74+2*PI())/3)</f>
        <v>-0.36336863262655356</v>
      </c>
      <c r="AK74" s="11">
        <f>'OddsRatio_working_3-way'!U74/(3*'OddsRatio_working_3-way'!X74^(1/3))*SIN(('OddsRatio_working_3-way'!Y74+4*PI())/3)</f>
        <v>0.54229857513662738</v>
      </c>
      <c r="AL74" s="11">
        <f>'OddsRatio_working_3-way'!Z74+'OddsRatio_working_3-way'!AF74</f>
        <v>1.0457744123965784</v>
      </c>
      <c r="AM74" s="11">
        <f>'OddsRatio_working_3-way'!AA74+'OddsRatio_working_3-way'!AG74</f>
        <v>-0.83280295762111534</v>
      </c>
      <c r="AN74" s="11">
        <f>'OddsRatio_working_3-way'!AB74+'OddsRatio_working_3-way'!AH74</f>
        <v>-0.21297145477546292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1.0457744123965784</v>
      </c>
      <c r="AS74" s="11">
        <f>IF(('OddsRatio_working_3-way'!X74=0),IF(Q74&gt;0,-Q74^(1/3),(-Q74)^(1/3)),'OddsRatio_working_3-way'!AM74-'OddsRatio_working_3-way'!R74/3)</f>
        <v>-0.83280295762111534</v>
      </c>
      <c r="AT74" s="11">
        <f>IF(('OddsRatio_working_3-way'!X74=0),IF(Q74&gt;0,-Q74^(1/3),(-Q74)^(1/3)),'OddsRatio_working_3-way'!AN74-'OddsRatio_working_3-way'!R74/3)</f>
        <v>-0.21297145477546292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3.69</v>
      </c>
      <c r="B75" s="4">
        <f>IF('True_Odds_Calculator_3-way'!B76="","",'True_Odds_Calculator_3-way'!B76)</f>
        <v>3.55</v>
      </c>
      <c r="C75" s="4">
        <f>IF('True_Odds_Calculator_3-way'!C76="","",'True_Odds_Calculator_3-way'!C76)</f>
        <v>2.13</v>
      </c>
      <c r="D75" s="9">
        <f t="shared" si="26"/>
        <v>0.2642700967194706</v>
      </c>
      <c r="E75" s="9">
        <f t="shared" si="27"/>
        <v>0.27479209934175097</v>
      </c>
      <c r="F75" s="9">
        <f t="shared" si="28"/>
        <v>0.46093780393877876</v>
      </c>
      <c r="G75" s="9">
        <f t="shared" si="29"/>
        <v>1.034946986617703</v>
      </c>
      <c r="H75" s="9">
        <f t="shared" si="30"/>
        <v>3.7840073940016201</v>
      </c>
      <c r="I75" s="9">
        <f t="shared" si="31"/>
        <v>3.6391148158751427</v>
      </c>
      <c r="J75" s="9">
        <f t="shared" si="32"/>
        <v>2.1694900948780043</v>
      </c>
      <c r="K75" s="11">
        <f t="shared" si="33"/>
        <v>0.2710027100271003</v>
      </c>
      <c r="L75" s="11">
        <f t="shared" si="34"/>
        <v>0.28169014084507044</v>
      </c>
      <c r="M75" s="11">
        <f t="shared" si="35"/>
        <v>0.46948356807511737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-0.27780277604402726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0.22829957850593519</v>
      </c>
      <c r="Q75" s="11">
        <f>2*'OddsRatio_working_3-way'!K75*'OddsRatio_working_3-way'!L75*'OddsRatio_working_3-way'!M75</f>
        <v>7.1679616485379974E-2</v>
      </c>
      <c r="R75" s="11">
        <f t="shared" si="36"/>
        <v>0</v>
      </c>
      <c r="S75" s="11">
        <f t="shared" si="37"/>
        <v>-0.82180452534338022</v>
      </c>
      <c r="T75" s="11">
        <f t="shared" si="38"/>
        <v>-0.25802339885192477</v>
      </c>
      <c r="U75" s="11">
        <f>'OddsRatio_working_3-way'!S75-'OddsRatio_working_3-way'!R75^2/3</f>
        <v>-0.82180452534338022</v>
      </c>
      <c r="V75" s="11">
        <f>'OddsRatio_working_3-way'!S75*'OddsRatio_working_3-way'!R75/3-2*'OddsRatio_working_3-way'!R75^3/27-'OddsRatio_working_3-way'!T75</f>
        <v>0.25802339885192477</v>
      </c>
      <c r="W75" s="11">
        <f>'OddsRatio_working_3-way'!V75^2+4*'OddsRatio_working_3-way'!U75^3/27</f>
        <v>-1.5648533782023855E-2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0.14337416794625463</v>
      </c>
      <c r="Y75" s="11">
        <f>IF('OddsRatio_working_3-way'!W75&gt;=0,IF('OddsRatio_working_3-way'!V75+SQRT('OddsRatio_working_3-way'!W75)&gt;0,0,PI()),ACOS('OddsRatio_working_3-way'!V75/(2*'OddsRatio_working_3-way'!X75)))</f>
        <v>0.45142750348446703</v>
      </c>
      <c r="Z75" s="11">
        <f>'OddsRatio_working_3-way'!X75^(1/3)*COS('OddsRatio_working_3-way'!Y75/3)</f>
        <v>0.51747349330885151</v>
      </c>
      <c r="AA75" s="11">
        <f>'OddsRatio_working_3-way'!X75^(1/3)*COS(('OddsRatio_working_3-way'!Y75+2*PI())/3)</f>
        <v>-0.32668539732458673</v>
      </c>
      <c r="AB75" s="11">
        <f>'OddsRatio_working_3-way'!X75^(1/3)*COS(('OddsRatio_working_3-way'!Y75+4*PI())/3)</f>
        <v>-0.19078809598426491</v>
      </c>
      <c r="AC75" s="11">
        <f>'OddsRatio_working_3-way'!X75^(1/3)*SIN('OddsRatio_working_3-way'!Y75/3)</f>
        <v>7.8460343510978484E-2</v>
      </c>
      <c r="AD75" s="11">
        <f>'OddsRatio_working_3-way'!X75^(1/3)*SIN(('OddsRatio_working_3-way'!Y75+2*PI())/3)</f>
        <v>0.40891501923505286</v>
      </c>
      <c r="AE75" s="11">
        <f>'OddsRatio_working_3-way'!X75^(1/3)*SIN(('OddsRatio_working_3-way'!Y75+4*PI())/3)</f>
        <v>-0.48737536274603138</v>
      </c>
      <c r="AF75" s="11">
        <f>-'OddsRatio_working_3-way'!U75/(3*'OddsRatio_working_3-way'!X75^(1/3))*COS(('OddsRatio_working_3-way'!Y75)/3)</f>
        <v>0.51747349330885151</v>
      </c>
      <c r="AG75" s="11">
        <f>-'OddsRatio_working_3-way'!U75/(3*'OddsRatio_working_3-way'!X75^(1/3))*COS(('OddsRatio_working_3-way'!Y75+2*PI())/3)</f>
        <v>-0.32668539732458673</v>
      </c>
      <c r="AH75" s="11">
        <f>-'OddsRatio_working_3-way'!U75/(3*'OddsRatio_working_3-way'!X75^(1/3))*COS(('OddsRatio_working_3-way'!Y75+4*PI())/3)</f>
        <v>-0.19078809598426491</v>
      </c>
      <c r="AI75" s="11">
        <f>'OddsRatio_working_3-way'!U75/(3*'OddsRatio_working_3-way'!X75^(1/3))*SIN(('OddsRatio_working_3-way'!Y75)/3)</f>
        <v>-7.8460343510978484E-2</v>
      </c>
      <c r="AJ75" s="11">
        <f>'OddsRatio_working_3-way'!U75/(3*'OddsRatio_working_3-way'!X75^(1/3))*SIN(('OddsRatio_working_3-way'!Y75+2*PI())/3)</f>
        <v>-0.40891501923505286</v>
      </c>
      <c r="AK75" s="11">
        <f>'OddsRatio_working_3-way'!U75/(3*'OddsRatio_working_3-way'!X75^(1/3))*SIN(('OddsRatio_working_3-way'!Y75+4*PI())/3)</f>
        <v>0.48737536274603138</v>
      </c>
      <c r="AL75" s="11">
        <f>'OddsRatio_working_3-way'!Z75+'OddsRatio_working_3-way'!AF75</f>
        <v>1.034946986617703</v>
      </c>
      <c r="AM75" s="11">
        <f>'OddsRatio_working_3-way'!AA75+'OddsRatio_working_3-way'!AG75</f>
        <v>-0.65337079464917347</v>
      </c>
      <c r="AN75" s="11">
        <f>'OddsRatio_working_3-way'!AB75+'OddsRatio_working_3-way'!AH75</f>
        <v>-0.38157619196852982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1.034946986617703</v>
      </c>
      <c r="AS75" s="11">
        <f>IF(('OddsRatio_working_3-way'!X75=0),IF(Q75&gt;0,-Q75^(1/3),(-Q75)^(1/3)),'OddsRatio_working_3-way'!AM75-'OddsRatio_working_3-way'!R75/3)</f>
        <v>-0.65337079464917347</v>
      </c>
      <c r="AT75" s="11">
        <f>IF(('OddsRatio_working_3-way'!X75=0),IF(Q75&gt;0,-Q75^(1/3),(-Q75)^(1/3)),'OddsRatio_working_3-way'!AN75-'OddsRatio_working_3-way'!R75/3)</f>
        <v>-0.38157619196852982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1.75</v>
      </c>
      <c r="B76" s="4">
        <f>IF('True_Odds_Calculator_3-way'!B77="","",'True_Odds_Calculator_3-way'!B77)</f>
        <v>3.76</v>
      </c>
      <c r="C76" s="4">
        <f>IF('True_Odds_Calculator_3-way'!C77="","",'True_Odds_Calculator_3-way'!C77)</f>
        <v>4.75</v>
      </c>
      <c r="D76" s="9">
        <f t="shared" si="26"/>
        <v>0.55177347661260878</v>
      </c>
      <c r="E76" s="9">
        <f t="shared" si="27"/>
        <v>0.25066403538001664</v>
      </c>
      <c r="F76" s="9">
        <f t="shared" si="28"/>
        <v>0.19756248800737444</v>
      </c>
      <c r="G76" s="9">
        <f t="shared" si="29"/>
        <v>1.0831172389536794</v>
      </c>
      <c r="H76" s="9">
        <f t="shared" si="30"/>
        <v>1.8123379292152599</v>
      </c>
      <c r="I76" s="9">
        <f t="shared" si="31"/>
        <v>3.9894035795121559</v>
      </c>
      <c r="J76" s="9">
        <f t="shared" si="32"/>
        <v>5.0616896460762977</v>
      </c>
      <c r="K76" s="11">
        <f t="shared" si="33"/>
        <v>0.5714285714285714</v>
      </c>
      <c r="L76" s="11">
        <f t="shared" si="34"/>
        <v>0.26595744680851063</v>
      </c>
      <c r="M76" s="11">
        <f t="shared" si="35"/>
        <v>0.21052631578947367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-0.24836026235802267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0.23228283474644051</v>
      </c>
      <c r="Q76" s="11">
        <f>2*'OddsRatio_working_3-way'!K76*'OddsRatio_working_3-way'!L76*'OddsRatio_working_3-way'!M76</f>
        <v>6.3989761638137896E-2</v>
      </c>
      <c r="R76" s="11">
        <f t="shared" si="36"/>
        <v>0</v>
      </c>
      <c r="S76" s="11">
        <f t="shared" si="37"/>
        <v>-0.93526570048309177</v>
      </c>
      <c r="T76" s="11">
        <f t="shared" si="38"/>
        <v>-0.25764895330112725</v>
      </c>
      <c r="U76" s="11">
        <f>'OddsRatio_working_3-way'!S76-'OddsRatio_working_3-way'!R76^2/3</f>
        <v>-0.93526570048309177</v>
      </c>
      <c r="V76" s="11">
        <f>'OddsRatio_working_3-way'!S76*'OddsRatio_working_3-way'!R76/3-2*'OddsRatio_working_3-way'!R76^3/27-'OddsRatio_working_3-way'!T76</f>
        <v>0.25764895330112725</v>
      </c>
      <c r="W76" s="11">
        <f>'OddsRatio_working_3-way'!V76^2+4*'OddsRatio_working_3-way'!U76^3/27</f>
        <v>-5.4816634500926123E-2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0.17406867727860503</v>
      </c>
      <c r="Y76" s="11">
        <f>IF('OddsRatio_working_3-way'!W76&gt;=0,IF('OddsRatio_working_3-way'!V76+SQRT('OddsRatio_working_3-way'!W76)&gt;0,0,PI()),ACOS('OddsRatio_working_3-way'!V76/(2*'OddsRatio_working_3-way'!X76)))</f>
        <v>0.73760932713616012</v>
      </c>
      <c r="Z76" s="11">
        <f>'OddsRatio_working_3-way'!X76^(1/3)*COS('OddsRatio_working_3-way'!Y76/3)</f>
        <v>0.54155861947683981</v>
      </c>
      <c r="AA76" s="11">
        <f>'OddsRatio_working_3-way'!X76^(1/3)*COS(('OddsRatio_working_3-way'!Y76+2*PI())/3)</f>
        <v>-0.38847434520520413</v>
      </c>
      <c r="AB76" s="11">
        <f>'OddsRatio_working_3-way'!X76^(1/3)*COS(('OddsRatio_working_3-way'!Y76+4*PI())/3)</f>
        <v>-0.15308427427163573</v>
      </c>
      <c r="AC76" s="11">
        <f>'OddsRatio_working_3-way'!X76^(1/3)*SIN('OddsRatio_working_3-way'!Y76/3)</f>
        <v>0.13590252081806092</v>
      </c>
      <c r="AD76" s="11">
        <f>'OddsRatio_working_3-way'!X76^(1/3)*SIN(('OddsRatio_working_3-way'!Y76+2*PI())/3)</f>
        <v>0.40105226169634284</v>
      </c>
      <c r="AE76" s="11">
        <f>'OddsRatio_working_3-way'!X76^(1/3)*SIN(('OddsRatio_working_3-way'!Y76+4*PI())/3)</f>
        <v>-0.53695478251440376</v>
      </c>
      <c r="AF76" s="11">
        <f>-'OddsRatio_working_3-way'!U76/(3*'OddsRatio_working_3-way'!X76^(1/3))*COS(('OddsRatio_working_3-way'!Y76)/3)</f>
        <v>0.54155861947683959</v>
      </c>
      <c r="AG76" s="11">
        <f>-'OddsRatio_working_3-way'!U76/(3*'OddsRatio_working_3-way'!X76^(1/3))*COS(('OddsRatio_working_3-way'!Y76+2*PI())/3)</f>
        <v>-0.38847434520520396</v>
      </c>
      <c r="AH76" s="11">
        <f>-'OddsRatio_working_3-way'!U76/(3*'OddsRatio_working_3-way'!X76^(1/3))*COS(('OddsRatio_working_3-way'!Y76+4*PI())/3)</f>
        <v>-0.15308427427163568</v>
      </c>
      <c r="AI76" s="11">
        <f>'OddsRatio_working_3-way'!U76/(3*'OddsRatio_working_3-way'!X76^(1/3))*SIN(('OddsRatio_working_3-way'!Y76)/3)</f>
        <v>-0.13590252081806087</v>
      </c>
      <c r="AJ76" s="11">
        <f>'OddsRatio_working_3-way'!U76/(3*'OddsRatio_working_3-way'!X76^(1/3))*SIN(('OddsRatio_working_3-way'!Y76+2*PI())/3)</f>
        <v>-0.40105226169634273</v>
      </c>
      <c r="AK76" s="11">
        <f>'OddsRatio_working_3-way'!U76/(3*'OddsRatio_working_3-way'!X76^(1/3))*SIN(('OddsRatio_working_3-way'!Y76+4*PI())/3)</f>
        <v>0.53695478251440354</v>
      </c>
      <c r="AL76" s="11">
        <f>'OddsRatio_working_3-way'!Z76+'OddsRatio_working_3-way'!AF76</f>
        <v>1.0831172389536794</v>
      </c>
      <c r="AM76" s="11">
        <f>'OddsRatio_working_3-way'!AA76+'OddsRatio_working_3-way'!AG76</f>
        <v>-0.77694869041040815</v>
      </c>
      <c r="AN76" s="11">
        <f>'OddsRatio_working_3-way'!AB76+'OddsRatio_working_3-way'!AH76</f>
        <v>-0.30616854854327141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1.0831172389536794</v>
      </c>
      <c r="AS76" s="11">
        <f>IF(('OddsRatio_working_3-way'!X76=0),IF(Q76&gt;0,-Q76^(1/3),(-Q76)^(1/3)),'OddsRatio_working_3-way'!AM76-'OddsRatio_working_3-way'!R76/3)</f>
        <v>-0.77694869041040815</v>
      </c>
      <c r="AT76" s="11">
        <f>IF(('OddsRatio_working_3-way'!X76=0),IF(Q76&gt;0,-Q76^(1/3),(-Q76)^(1/3)),'OddsRatio_working_3-way'!AN76-'OddsRatio_working_3-way'!R76/3)</f>
        <v>-0.30616854854327141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2.84</v>
      </c>
      <c r="B77" s="4">
        <f>IF('True_Odds_Calculator_3-way'!B78="","",'True_Odds_Calculator_3-way'!B78)</f>
        <v>2.91</v>
      </c>
      <c r="C77" s="4">
        <f>IF('True_Odds_Calculator_3-way'!C78="","",'True_Odds_Calculator_3-way'!C78)</f>
        <v>2.88</v>
      </c>
      <c r="D77" s="9">
        <f t="shared" si="26"/>
        <v>0.33769757469351963</v>
      </c>
      <c r="E77" s="9">
        <f t="shared" si="27"/>
        <v>0.32939796863575099</v>
      </c>
      <c r="F77" s="9">
        <f t="shared" si="28"/>
        <v>0.33290445667072904</v>
      </c>
      <c r="G77" s="9">
        <f t="shared" si="29"/>
        <v>1.0658855652189216</v>
      </c>
      <c r="H77" s="9">
        <f t="shared" si="30"/>
        <v>2.9612294400028154</v>
      </c>
      <c r="I77" s="9">
        <f t="shared" si="31"/>
        <v>3.0358414295681411</v>
      </c>
      <c r="J77" s="9">
        <f t="shared" si="32"/>
        <v>3.0038648626115734</v>
      </c>
      <c r="K77" s="11">
        <f t="shared" si="33"/>
        <v>0.35211267605633806</v>
      </c>
      <c r="L77" s="11">
        <f t="shared" si="34"/>
        <v>0.3436426116838488</v>
      </c>
      <c r="M77" s="11">
        <f t="shared" si="35"/>
        <v>0.34722222222222221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-0.27759089857971786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0.23653999214838475</v>
      </c>
      <c r="Q77" s="11">
        <f>2*'OddsRatio_working_3-way'!K77*'OddsRatio_working_3-way'!L77*'OddsRatio_working_3-way'!M77</f>
        <v>8.4028416393742381E-2</v>
      </c>
      <c r="R77" s="11">
        <f t="shared" si="36"/>
        <v>0</v>
      </c>
      <c r="S77" s="11">
        <f t="shared" si="37"/>
        <v>-0.85211724648982246</v>
      </c>
      <c r="T77" s="11">
        <f t="shared" si="38"/>
        <v>-0.30270594901947517</v>
      </c>
      <c r="U77" s="11">
        <f>'OddsRatio_working_3-way'!S77-'OddsRatio_working_3-way'!R77^2/3</f>
        <v>-0.85211724648982246</v>
      </c>
      <c r="V77" s="11">
        <f>'OddsRatio_working_3-way'!S77*'OddsRatio_working_3-way'!R77/3-2*'OddsRatio_working_3-way'!R77^3/27-'OddsRatio_working_3-way'!T77</f>
        <v>0.30270594901947517</v>
      </c>
      <c r="W77" s="11">
        <f>'OddsRatio_working_3-way'!V77^2+4*'OddsRatio_working_3-way'!U77^3/27</f>
        <v>-3.2156165422125849E-5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0.15137952944272487</v>
      </c>
      <c r="Y77" s="11">
        <f>IF('OddsRatio_working_3-way'!W77&gt;=0,IF('OddsRatio_working_3-way'!V77+SQRT('OddsRatio_working_3-way'!W77)&gt;0,0,PI()),ACOS('OddsRatio_working_3-way'!V77/(2*'OddsRatio_working_3-way'!X77)))</f>
        <v>1.8730974650908783E-2</v>
      </c>
      <c r="Z77" s="11">
        <f>'OddsRatio_working_3-way'!X77^(1/3)*COS('OddsRatio_working_3-way'!Y77/3)</f>
        <v>0.53294278260946093</v>
      </c>
      <c r="AA77" s="11">
        <f>'OddsRatio_working_3-way'!X77^(1/3)*COS(('OddsRatio_working_3-way'!Y77+2*PI())/3)</f>
        <v>-0.2693531391804731</v>
      </c>
      <c r="AB77" s="11">
        <f>'OddsRatio_working_3-way'!X77^(1/3)*COS(('OddsRatio_working_3-way'!Y77+4*PI())/3)</f>
        <v>-0.26358964342898766</v>
      </c>
      <c r="AC77" s="11">
        <f>'OddsRatio_working_3-way'!X77^(1/3)*SIN('OddsRatio_working_3-way'!Y77/3)</f>
        <v>3.3275558235933179E-3</v>
      </c>
      <c r="AD77" s="11">
        <f>'OddsRatio_working_3-way'!X77^(1/3)*SIN(('OddsRatio_working_3-way'!Y77+2*PI())/3)</f>
        <v>0.45987821059156408</v>
      </c>
      <c r="AE77" s="11">
        <f>'OddsRatio_working_3-way'!X77^(1/3)*SIN(('OddsRatio_working_3-way'!Y77+4*PI())/3)</f>
        <v>-0.46320576641515737</v>
      </c>
      <c r="AF77" s="11">
        <f>-'OddsRatio_working_3-way'!U77/(3*'OddsRatio_working_3-way'!X77^(1/3))*COS(('OddsRatio_working_3-way'!Y77)/3)</f>
        <v>0.53294278260946071</v>
      </c>
      <c r="AG77" s="11">
        <f>-'OddsRatio_working_3-way'!U77/(3*'OddsRatio_working_3-way'!X77^(1/3))*COS(('OddsRatio_working_3-way'!Y77+2*PI())/3)</f>
        <v>-0.26935313918047299</v>
      </c>
      <c r="AH77" s="11">
        <f>-'OddsRatio_working_3-way'!U77/(3*'OddsRatio_working_3-way'!X77^(1/3))*COS(('OddsRatio_working_3-way'!Y77+4*PI())/3)</f>
        <v>-0.26358964342898755</v>
      </c>
      <c r="AI77" s="11">
        <f>'OddsRatio_working_3-way'!U77/(3*'OddsRatio_working_3-way'!X77^(1/3))*SIN(('OddsRatio_working_3-way'!Y77)/3)</f>
        <v>-3.3275558235933162E-3</v>
      </c>
      <c r="AJ77" s="11">
        <f>'OddsRatio_working_3-way'!U77/(3*'OddsRatio_working_3-way'!X77^(1/3))*SIN(('OddsRatio_working_3-way'!Y77+2*PI())/3)</f>
        <v>-0.45987821059156386</v>
      </c>
      <c r="AK77" s="11">
        <f>'OddsRatio_working_3-way'!U77/(3*'OddsRatio_working_3-way'!X77^(1/3))*SIN(('OddsRatio_working_3-way'!Y77+4*PI())/3)</f>
        <v>0.46320576641515721</v>
      </c>
      <c r="AL77" s="11">
        <f>'OddsRatio_working_3-way'!Z77+'OddsRatio_working_3-way'!AF77</f>
        <v>1.0658855652189216</v>
      </c>
      <c r="AM77" s="11">
        <f>'OddsRatio_working_3-way'!AA77+'OddsRatio_working_3-way'!AG77</f>
        <v>-0.53870627836094609</v>
      </c>
      <c r="AN77" s="11">
        <f>'OddsRatio_working_3-way'!AB77+'OddsRatio_working_3-way'!AH77</f>
        <v>-0.52717928685797522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1.0658855652189216</v>
      </c>
      <c r="AS77" s="11">
        <f>IF(('OddsRatio_working_3-way'!X77=0),IF(Q77&gt;0,-Q77^(1/3),(-Q77)^(1/3)),'OddsRatio_working_3-way'!AM77-'OddsRatio_working_3-way'!R77/3)</f>
        <v>-0.53870627836094609</v>
      </c>
      <c r="AT77" s="11">
        <f>IF(('OddsRatio_working_3-way'!X77=0),IF(Q77&gt;0,-Q77^(1/3),(-Q77)^(1/3)),'OddsRatio_working_3-way'!AN77-'OddsRatio_working_3-way'!R77/3)</f>
        <v>-0.52717928685797522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1.62</v>
      </c>
      <c r="B78" s="4">
        <f>IF('True_Odds_Calculator_3-way'!B79="","",'True_Odds_Calculator_3-way'!B79)</f>
        <v>3.79</v>
      </c>
      <c r="C78" s="4">
        <f>IF('True_Odds_Calculator_3-way'!C79="","",'True_Odds_Calculator_3-way'!C79)</f>
        <v>5.95</v>
      </c>
      <c r="D78" s="9">
        <f t="shared" si="26"/>
        <v>0.59649419609366905</v>
      </c>
      <c r="E78" s="9">
        <f t="shared" si="27"/>
        <v>0.24727502250178435</v>
      </c>
      <c r="F78" s="9">
        <f t="shared" si="28"/>
        <v>0.1562307814045463</v>
      </c>
      <c r="G78" s="9">
        <f t="shared" si="29"/>
        <v>1.0910681394961084</v>
      </c>
      <c r="H78" s="9">
        <f t="shared" si="30"/>
        <v>1.6764622464875876</v>
      </c>
      <c r="I78" s="9">
        <f t="shared" si="31"/>
        <v>4.0440801091941418</v>
      </c>
      <c r="J78" s="9">
        <f t="shared" si="32"/>
        <v>6.400787290505737</v>
      </c>
      <c r="K78" s="11">
        <f t="shared" si="33"/>
        <v>0.61728395061728392</v>
      </c>
      <c r="L78" s="11">
        <f t="shared" si="34"/>
        <v>0.26385224274406333</v>
      </c>
      <c r="M78" s="11">
        <f t="shared" si="35"/>
        <v>0.16806722689075629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-0.23438504689474726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0.22884165881734297</v>
      </c>
      <c r="Q78" s="11">
        <f>2*'OddsRatio_working_3-way'!K78*'OddsRatio_working_3-way'!L78*'OddsRatio_working_3-way'!M78</f>
        <v>5.4746808329507887E-2</v>
      </c>
      <c r="R78" s="11">
        <f t="shared" si="36"/>
        <v>0</v>
      </c>
      <c r="S78" s="11">
        <f t="shared" si="37"/>
        <v>-0.97634922470163554</v>
      </c>
      <c r="T78" s="11">
        <f t="shared" si="38"/>
        <v>-0.23357636954584582</v>
      </c>
      <c r="U78" s="11">
        <f>'OddsRatio_working_3-way'!S78-'OddsRatio_working_3-way'!R78^2/3</f>
        <v>-0.97634922470163554</v>
      </c>
      <c r="V78" s="11">
        <f>'OddsRatio_working_3-way'!S78*'OddsRatio_working_3-way'!R78/3-2*'OddsRatio_working_3-way'!R78^3/27-'OddsRatio_working_3-way'!T78</f>
        <v>0.23357636954584582</v>
      </c>
      <c r="W78" s="11">
        <f>'OddsRatio_working_3-way'!V78^2+4*'OddsRatio_working_3-way'!U78^3/27</f>
        <v>-8.3325416233257232E-2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0.18566322781010969</v>
      </c>
      <c r="Y78" s="11">
        <f>IF('OddsRatio_working_3-way'!W78&gt;=0,IF('OddsRatio_working_3-way'!V78+SQRT('OddsRatio_working_3-way'!W78)&gt;0,0,PI()),ACOS('OddsRatio_working_3-way'!V78/(2*'OddsRatio_working_3-way'!X78)))</f>
        <v>0.89048844516379411</v>
      </c>
      <c r="Z78" s="11">
        <f>'OddsRatio_working_3-way'!X78^(1/3)*COS('OddsRatio_working_3-way'!Y78/3)</f>
        <v>0.54553406974805407</v>
      </c>
      <c r="AA78" s="11">
        <f>'OddsRatio_working_3-way'!X78^(1/3)*COS(('OddsRatio_working_3-way'!Y78+2*PI())/3)</f>
        <v>-0.41727219129933535</v>
      </c>
      <c r="AB78" s="11">
        <f>'OddsRatio_working_3-way'!X78^(1/3)*COS(('OddsRatio_working_3-way'!Y78+4*PI())/3)</f>
        <v>-0.12826187844871906</v>
      </c>
      <c r="AC78" s="11">
        <f>'OddsRatio_working_3-way'!X78^(1/3)*SIN('OddsRatio_working_3-way'!Y78/3)</f>
        <v>0.16686018192288155</v>
      </c>
      <c r="AD78" s="11">
        <f>'OddsRatio_working_3-way'!X78^(1/3)*SIN(('OddsRatio_working_3-way'!Y78+2*PI())/3)</f>
        <v>0.38901627207028583</v>
      </c>
      <c r="AE78" s="11">
        <f>'OddsRatio_working_3-way'!X78^(1/3)*SIN(('OddsRatio_working_3-way'!Y78+4*PI())/3)</f>
        <v>-0.55587645399316721</v>
      </c>
      <c r="AF78" s="11">
        <f>-'OddsRatio_working_3-way'!U78/(3*'OddsRatio_working_3-way'!X78^(1/3))*COS(('OddsRatio_working_3-way'!Y78)/3)</f>
        <v>0.54553406974805418</v>
      </c>
      <c r="AG78" s="11">
        <f>-'OddsRatio_working_3-way'!U78/(3*'OddsRatio_working_3-way'!X78^(1/3))*COS(('OddsRatio_working_3-way'!Y78+2*PI())/3)</f>
        <v>-0.4172721912993354</v>
      </c>
      <c r="AH78" s="11">
        <f>-'OddsRatio_working_3-way'!U78/(3*'OddsRatio_working_3-way'!X78^(1/3))*COS(('OddsRatio_working_3-way'!Y78+4*PI())/3)</f>
        <v>-0.12826187844871909</v>
      </c>
      <c r="AI78" s="11">
        <f>'OddsRatio_working_3-way'!U78/(3*'OddsRatio_working_3-way'!X78^(1/3))*SIN(('OddsRatio_working_3-way'!Y78)/3)</f>
        <v>-0.16686018192288157</v>
      </c>
      <c r="AJ78" s="11">
        <f>'OddsRatio_working_3-way'!U78/(3*'OddsRatio_working_3-way'!X78^(1/3))*SIN(('OddsRatio_working_3-way'!Y78+2*PI())/3)</f>
        <v>-0.38901627207028588</v>
      </c>
      <c r="AK78" s="11">
        <f>'OddsRatio_working_3-way'!U78/(3*'OddsRatio_working_3-way'!X78^(1/3))*SIN(('OddsRatio_working_3-way'!Y78+4*PI())/3)</f>
        <v>0.55587645399316732</v>
      </c>
      <c r="AL78" s="11">
        <f>'OddsRatio_working_3-way'!Z78+'OddsRatio_working_3-way'!AF78</f>
        <v>1.0910681394961084</v>
      </c>
      <c r="AM78" s="11">
        <f>'OddsRatio_working_3-way'!AA78+'OddsRatio_working_3-way'!AG78</f>
        <v>-0.8345443825986707</v>
      </c>
      <c r="AN78" s="11">
        <f>'OddsRatio_working_3-way'!AB78+'OddsRatio_working_3-way'!AH78</f>
        <v>-0.25652375689743812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1.0910681394961084</v>
      </c>
      <c r="AS78" s="11">
        <f>IF(('OddsRatio_working_3-way'!X78=0),IF(Q78&gt;0,-Q78^(1/3),(-Q78)^(1/3)),'OddsRatio_working_3-way'!AM78-'OddsRatio_working_3-way'!R78/3)</f>
        <v>-0.8345443825986707</v>
      </c>
      <c r="AT78" s="11">
        <f>IF(('OddsRatio_working_3-way'!X78=0),IF(Q78&gt;0,-Q78^(1/3),(-Q78)^(1/3)),'OddsRatio_working_3-way'!AN78-'OddsRatio_working_3-way'!R78/3)</f>
        <v>-0.25652375689743812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1.78</v>
      </c>
      <c r="B79" s="4">
        <f>IF('True_Odds_Calculator_3-way'!B80="","",'True_Odds_Calculator_3-way'!B80)</f>
        <v>3.34</v>
      </c>
      <c r="C79" s="4">
        <f>IF('True_Odds_Calculator_3-way'!C80="","",'True_Odds_Calculator_3-way'!C80)</f>
        <v>5.34</v>
      </c>
      <c r="D79" s="9">
        <f t="shared" si="26"/>
        <v>0.54188950018294368</v>
      </c>
      <c r="E79" s="9">
        <f t="shared" si="27"/>
        <v>0.28279071165925707</v>
      </c>
      <c r="F79" s="9">
        <f t="shared" si="28"/>
        <v>0.17531978815779956</v>
      </c>
      <c r="G79" s="9">
        <f t="shared" si="29"/>
        <v>1.0838393314750134</v>
      </c>
      <c r="H79" s="9">
        <f t="shared" si="30"/>
        <v>1.8453946785505102</v>
      </c>
      <c r="I79" s="9">
        <f t="shared" si="31"/>
        <v>3.5361840356515306</v>
      </c>
      <c r="J79" s="9">
        <f t="shared" si="32"/>
        <v>5.7038626986015579</v>
      </c>
      <c r="K79" s="11">
        <f t="shared" si="33"/>
        <v>0.5617977528089888</v>
      </c>
      <c r="L79" s="11">
        <f t="shared" si="34"/>
        <v>0.29940119760479045</v>
      </c>
      <c r="M79" s="11">
        <f t="shared" si="35"/>
        <v>0.18726591760299627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-0.24951258951608213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0.23498010921724283</v>
      </c>
      <c r="Q79" s="11">
        <f>2*'OddsRatio_working_3-way'!K79*'OddsRatio_working_3-way'!L79*'OddsRatio_working_3-way'!M79</f>
        <v>6.299734831561471E-2</v>
      </c>
      <c r="R79" s="11">
        <f t="shared" si="36"/>
        <v>0</v>
      </c>
      <c r="S79" s="11">
        <f t="shared" si="37"/>
        <v>-0.9417565248830756</v>
      </c>
      <c r="T79" s="11">
        <f t="shared" si="38"/>
        <v>-0.25248164205980583</v>
      </c>
      <c r="U79" s="11">
        <f>'OddsRatio_working_3-way'!S79-'OddsRatio_working_3-way'!R79^2/3</f>
        <v>-0.9417565248830756</v>
      </c>
      <c r="V79" s="11">
        <f>'OddsRatio_working_3-way'!S79*'OddsRatio_working_3-way'!R79/3-2*'OddsRatio_working_3-way'!R79^3/27-'OddsRatio_working_3-way'!T79</f>
        <v>0.25248164205980583</v>
      </c>
      <c r="W79" s="11">
        <f>'OddsRatio_working_3-way'!V79^2+4*'OddsRatio_working_3-way'!U79^3/27</f>
        <v>-5.9993598548748209E-2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0.17588389503161178</v>
      </c>
      <c r="Y79" s="11">
        <f>IF('OddsRatio_working_3-way'!W79&gt;=0,IF('OddsRatio_working_3-way'!V79+SQRT('OddsRatio_working_3-way'!W79)&gt;0,0,PI()),ACOS('OddsRatio_working_3-way'!V79/(2*'OddsRatio_working_3-way'!X79)))</f>
        <v>0.77022950617047048</v>
      </c>
      <c r="Z79" s="11">
        <f>'OddsRatio_working_3-way'!X79^(1/3)*COS('OddsRatio_working_3-way'!Y79/3)</f>
        <v>0.54191966573750683</v>
      </c>
      <c r="AA79" s="11">
        <f>'OddsRatio_working_3-way'!X79^(1/3)*COS(('OddsRatio_working_3-way'!Y79+2*PI())/3)</f>
        <v>-0.39417281163308887</v>
      </c>
      <c r="AB79" s="11">
        <f>'OddsRatio_working_3-way'!X79^(1/3)*COS(('OddsRatio_working_3-way'!Y79+4*PI())/3)</f>
        <v>-0.14774685410441812</v>
      </c>
      <c r="AC79" s="11">
        <f>'OddsRatio_working_3-way'!X79^(1/3)*SIN('OddsRatio_working_3-way'!Y79/3)</f>
        <v>0.14227409291448936</v>
      </c>
      <c r="AD79" s="11">
        <f>'OddsRatio_working_3-way'!X79^(1/3)*SIN(('OddsRatio_working_3-way'!Y79+2*PI())/3)</f>
        <v>0.39817915088180772</v>
      </c>
      <c r="AE79" s="11">
        <f>'OddsRatio_working_3-way'!X79^(1/3)*SIN(('OddsRatio_working_3-way'!Y79+4*PI())/3)</f>
        <v>-0.54045324379629711</v>
      </c>
      <c r="AF79" s="11">
        <f>-'OddsRatio_working_3-way'!U79/(3*'OddsRatio_working_3-way'!X79^(1/3))*COS(('OddsRatio_working_3-way'!Y79)/3)</f>
        <v>0.54191966573750672</v>
      </c>
      <c r="AG79" s="11">
        <f>-'OddsRatio_working_3-way'!U79/(3*'OddsRatio_working_3-way'!X79^(1/3))*COS(('OddsRatio_working_3-way'!Y79+2*PI())/3)</f>
        <v>-0.39417281163308876</v>
      </c>
      <c r="AH79" s="11">
        <f>-'OddsRatio_working_3-way'!U79/(3*'OddsRatio_working_3-way'!X79^(1/3))*COS(('OddsRatio_working_3-way'!Y79+4*PI())/3)</f>
        <v>-0.1477468541044181</v>
      </c>
      <c r="AI79" s="11">
        <f>'OddsRatio_working_3-way'!U79/(3*'OddsRatio_working_3-way'!X79^(1/3))*SIN(('OddsRatio_working_3-way'!Y79)/3)</f>
        <v>-0.14227409291448934</v>
      </c>
      <c r="AJ79" s="11">
        <f>'OddsRatio_working_3-way'!U79/(3*'OddsRatio_working_3-way'!X79^(1/3))*SIN(('OddsRatio_working_3-way'!Y79+2*PI())/3)</f>
        <v>-0.39817915088180761</v>
      </c>
      <c r="AK79" s="11">
        <f>'OddsRatio_working_3-way'!U79/(3*'OddsRatio_working_3-way'!X79^(1/3))*SIN(('OddsRatio_working_3-way'!Y79+4*PI())/3)</f>
        <v>0.540453243796297</v>
      </c>
      <c r="AL79" s="11">
        <f>'OddsRatio_working_3-way'!Z79+'OddsRatio_working_3-way'!AF79</f>
        <v>1.0838393314750134</v>
      </c>
      <c r="AM79" s="11">
        <f>'OddsRatio_working_3-way'!AA79+'OddsRatio_working_3-way'!AG79</f>
        <v>-0.78834562326617763</v>
      </c>
      <c r="AN79" s="11">
        <f>'OddsRatio_working_3-way'!AB79+'OddsRatio_working_3-way'!AH79</f>
        <v>-0.29549370820883625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1.0838393314750134</v>
      </c>
      <c r="AS79" s="11">
        <f>IF(('OddsRatio_working_3-way'!X79=0),IF(Q79&gt;0,-Q79^(1/3),(-Q79)^(1/3)),'OddsRatio_working_3-way'!AM79-'OddsRatio_working_3-way'!R79/3)</f>
        <v>-0.78834562326617763</v>
      </c>
      <c r="AT79" s="11">
        <f>IF(('OddsRatio_working_3-way'!X79=0),IF(Q79&gt;0,-Q79^(1/3),(-Q79)^(1/3)),'OddsRatio_working_3-way'!AN79-'OddsRatio_working_3-way'!R79/3)</f>
        <v>-0.29549370820883625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2.74</v>
      </c>
      <c r="B80" s="4">
        <f>IF('True_Odds_Calculator_3-way'!B81="","",'True_Odds_Calculator_3-way'!B81)</f>
        <v>2.99</v>
      </c>
      <c r="C80" s="4">
        <f>IF('True_Odds_Calculator_3-way'!C81="","",'True_Odds_Calculator_3-way'!C81)</f>
        <v>2.9</v>
      </c>
      <c r="D80" s="9">
        <f t="shared" si="26"/>
        <v>0.34987523269480114</v>
      </c>
      <c r="E80" s="9">
        <f t="shared" si="27"/>
        <v>0.31998576817264374</v>
      </c>
      <c r="F80" s="9">
        <f t="shared" si="28"/>
        <v>0.33013899913255529</v>
      </c>
      <c r="G80" s="9">
        <f t="shared" si="29"/>
        <v>1.0679090396334074</v>
      </c>
      <c r="H80" s="9">
        <f t="shared" si="30"/>
        <v>2.8581617289621288</v>
      </c>
      <c r="I80" s="9">
        <f t="shared" si="31"/>
        <v>3.1251389888704812</v>
      </c>
      <c r="J80" s="9">
        <f t="shared" si="32"/>
        <v>3.0290271753034741</v>
      </c>
      <c r="K80" s="11">
        <f t="shared" si="33"/>
        <v>0.36496350364963503</v>
      </c>
      <c r="L80" s="11">
        <f t="shared" si="34"/>
        <v>0.33444816053511706</v>
      </c>
      <c r="M80" s="11">
        <f t="shared" si="35"/>
        <v>0.34482758620689657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-0.27690842955838202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0.2369674230823948</v>
      </c>
      <c r="Q80" s="11">
        <f>2*'OddsRatio_working_3-way'!K80*'OddsRatio_working_3-way'!L80*'OddsRatio_working_3-way'!M80</f>
        <v>8.4180256867635805E-2</v>
      </c>
      <c r="R80" s="11">
        <f t="shared" si="36"/>
        <v>0</v>
      </c>
      <c r="S80" s="11">
        <f t="shared" si="37"/>
        <v>-0.85576095845227329</v>
      </c>
      <c r="T80" s="11">
        <f t="shared" si="38"/>
        <v>-0.30400034048038127</v>
      </c>
      <c r="U80" s="11">
        <f>'OddsRatio_working_3-way'!S80-'OddsRatio_working_3-way'!R80^2/3</f>
        <v>-0.85576095845227329</v>
      </c>
      <c r="V80" s="11">
        <f>'OddsRatio_working_3-way'!S80*'OddsRatio_working_3-way'!R80/3-2*'OddsRatio_working_3-way'!R80^3/27-'OddsRatio_working_3-way'!T80</f>
        <v>0.30400034048038127</v>
      </c>
      <c r="W80" s="11">
        <f>'OddsRatio_working_3-way'!V80^2+4*'OddsRatio_working_3-way'!U80^3/27</f>
        <v>-4.2774849618680555E-4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0.15235153060305509</v>
      </c>
      <c r="Y80" s="11">
        <f>IF('OddsRatio_working_3-way'!W80&gt;=0,IF('OddsRatio_working_3-way'!V80+SQRT('OddsRatio_working_3-way'!W80)&gt;0,0,PI()),ACOS('OddsRatio_working_3-way'!V80/(2*'OddsRatio_working_3-way'!X80)))</f>
        <v>6.7928413512971186E-2</v>
      </c>
      <c r="Z80" s="11">
        <f>'OddsRatio_working_3-way'!X80^(1/3)*COS('OddsRatio_working_3-way'!Y80/3)</f>
        <v>0.53395451981670372</v>
      </c>
      <c r="AA80" s="11">
        <f>'OddsRatio_working_3-way'!X80^(1/3)*COS(('OddsRatio_working_3-way'!Y80+2*PI())/3)</f>
        <v>-0.2774494940803548</v>
      </c>
      <c r="AB80" s="11">
        <f>'OddsRatio_working_3-way'!X80^(1/3)*COS(('OddsRatio_working_3-way'!Y80+4*PI())/3)</f>
        <v>-0.25650502573634909</v>
      </c>
      <c r="AC80" s="11">
        <f>'OddsRatio_working_3-way'!X80^(1/3)*SIN('OddsRatio_working_3-way'!Y80/3)</f>
        <v>1.2092294436445397E-2</v>
      </c>
      <c r="AD80" s="11">
        <f>'OddsRatio_working_3-way'!X80^(1/3)*SIN(('OddsRatio_working_3-way'!Y80+2*PI())/3)</f>
        <v>0.4563720314085643</v>
      </c>
      <c r="AE80" s="11">
        <f>'OddsRatio_working_3-way'!X80^(1/3)*SIN(('OddsRatio_working_3-way'!Y80+4*PI())/3)</f>
        <v>-0.46846432584500958</v>
      </c>
      <c r="AF80" s="11">
        <f>-'OddsRatio_working_3-way'!U80/(3*'OddsRatio_working_3-way'!X80^(1/3))*COS(('OddsRatio_working_3-way'!Y80)/3)</f>
        <v>0.53395451981670372</v>
      </c>
      <c r="AG80" s="11">
        <f>-'OddsRatio_working_3-way'!U80/(3*'OddsRatio_working_3-way'!X80^(1/3))*COS(('OddsRatio_working_3-way'!Y80+2*PI())/3)</f>
        <v>-0.2774494940803548</v>
      </c>
      <c r="AH80" s="11">
        <f>-'OddsRatio_working_3-way'!U80/(3*'OddsRatio_working_3-way'!X80^(1/3))*COS(('OddsRatio_working_3-way'!Y80+4*PI())/3)</f>
        <v>-0.25650502573634909</v>
      </c>
      <c r="AI80" s="11">
        <f>'OddsRatio_working_3-way'!U80/(3*'OddsRatio_working_3-way'!X80^(1/3))*SIN(('OddsRatio_working_3-way'!Y80)/3)</f>
        <v>-1.2092294436445397E-2</v>
      </c>
      <c r="AJ80" s="11">
        <f>'OddsRatio_working_3-way'!U80/(3*'OddsRatio_working_3-way'!X80^(1/3))*SIN(('OddsRatio_working_3-way'!Y80+2*PI())/3)</f>
        <v>-0.4563720314085643</v>
      </c>
      <c r="AK80" s="11">
        <f>'OddsRatio_working_3-way'!U80/(3*'OddsRatio_working_3-way'!X80^(1/3))*SIN(('OddsRatio_working_3-way'!Y80+4*PI())/3)</f>
        <v>0.46846432584500958</v>
      </c>
      <c r="AL80" s="11">
        <f>'OddsRatio_working_3-way'!Z80+'OddsRatio_working_3-way'!AF80</f>
        <v>1.0679090396334074</v>
      </c>
      <c r="AM80" s="11">
        <f>'OddsRatio_working_3-way'!AA80+'OddsRatio_working_3-way'!AG80</f>
        <v>-0.55489898816070959</v>
      </c>
      <c r="AN80" s="11">
        <f>'OddsRatio_working_3-way'!AB80+'OddsRatio_working_3-way'!AH80</f>
        <v>-0.51301005147269818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1.0679090396334074</v>
      </c>
      <c r="AS80" s="11">
        <f>IF(('OddsRatio_working_3-way'!X80=0),IF(Q80&gt;0,-Q80^(1/3),(-Q80)^(1/3)),'OddsRatio_working_3-way'!AM80-'OddsRatio_working_3-way'!R80/3)</f>
        <v>-0.55489898816070959</v>
      </c>
      <c r="AT80" s="11">
        <f>IF(('OddsRatio_working_3-way'!X80=0),IF(Q80&gt;0,-Q80^(1/3),(-Q80)^(1/3)),'OddsRatio_working_3-way'!AN80-'OddsRatio_working_3-way'!R80/3)</f>
        <v>-0.51301005147269818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2.73</v>
      </c>
      <c r="B81" s="4">
        <f>IF('True_Odds_Calculator_3-way'!B82="","",'True_Odds_Calculator_3-way'!B82)</f>
        <v>2.77</v>
      </c>
      <c r="C81" s="4">
        <f>IF('True_Odds_Calculator_3-way'!C82="","",'True_Odds_Calculator_3-way'!C82)</f>
        <v>3.16</v>
      </c>
      <c r="D81" s="9">
        <f t="shared" si="26"/>
        <v>0.35132369166757349</v>
      </c>
      <c r="E81" s="9">
        <f t="shared" si="27"/>
        <v>0.34613229697175257</v>
      </c>
      <c r="F81" s="9">
        <f t="shared" si="28"/>
        <v>0.3025440113606741</v>
      </c>
      <c r="G81" s="9">
        <f t="shared" si="29"/>
        <v>1.0672704760689782</v>
      </c>
      <c r="H81" s="9">
        <f t="shared" si="30"/>
        <v>2.8463779235993325</v>
      </c>
      <c r="I81" s="9">
        <f t="shared" si="31"/>
        <v>2.8890687426420909</v>
      </c>
      <c r="J81" s="9">
        <f t="shared" si="32"/>
        <v>3.3053042283089926</v>
      </c>
      <c r="K81" s="11">
        <f t="shared" si="33"/>
        <v>0.36630036630036628</v>
      </c>
      <c r="L81" s="11">
        <f t="shared" si="34"/>
        <v>0.36101083032490977</v>
      </c>
      <c r="M81" s="11">
        <f t="shared" si="35"/>
        <v>0.31645569620253161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-0.27678568290001826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0.23685738624275385</v>
      </c>
      <c r="Q81" s="11">
        <f>2*'OddsRatio_working_3-way'!K81*'OddsRatio_working_3-way'!L81*'OddsRatio_working_3-way'!M81</f>
        <v>8.3695189485072027E-2</v>
      </c>
      <c r="R81" s="11">
        <f t="shared" si="36"/>
        <v>0</v>
      </c>
      <c r="S81" s="11">
        <f t="shared" si="37"/>
        <v>-0.85574291184819884</v>
      </c>
      <c r="T81" s="11">
        <f t="shared" si="38"/>
        <v>-0.30238265436332112</v>
      </c>
      <c r="U81" s="11">
        <f>'OddsRatio_working_3-way'!S81-'OddsRatio_working_3-way'!R81^2/3</f>
        <v>-0.85574291184819884</v>
      </c>
      <c r="V81" s="11">
        <f>'OddsRatio_working_3-way'!S81*'OddsRatio_working_3-way'!R81/3-2*'OddsRatio_working_3-way'!R81^3/27-'OddsRatio_working_3-way'!T81</f>
        <v>0.30238265436332112</v>
      </c>
      <c r="W81" s="11">
        <f>'OddsRatio_working_3-way'!V81^2+4*'OddsRatio_working_3-way'!U81^3/27</f>
        <v>-1.4028121892621231E-3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0.15234671136019792</v>
      </c>
      <c r="Y81" s="11">
        <f>IF('OddsRatio_working_3-way'!W81&gt;=0,IF('OddsRatio_working_3-way'!V81+SQRT('OddsRatio_working_3-way'!W81)&gt;0,0,PI()),ACOS('OddsRatio_working_3-way'!V81/(2*'OddsRatio_working_3-way'!X81)))</f>
        <v>0.1232356946431945</v>
      </c>
      <c r="Z81" s="11">
        <f>'OddsRatio_working_3-way'!X81^(1/3)*COS('OddsRatio_working_3-way'!Y81/3)</f>
        <v>0.53363523803448909</v>
      </c>
      <c r="AA81" s="11">
        <f>'OddsRatio_working_3-way'!X81^(1/3)*COS(('OddsRatio_working_3-way'!Y81+2*PI())/3)</f>
        <v>-0.28581242114717742</v>
      </c>
      <c r="AB81" s="11">
        <f>'OddsRatio_working_3-way'!X81^(1/3)*COS(('OddsRatio_working_3-way'!Y81+4*PI())/3)</f>
        <v>-0.24782281688731178</v>
      </c>
      <c r="AC81" s="11">
        <f>'OddsRatio_working_3-way'!X81^(1/3)*SIN('OddsRatio_working_3-way'!Y81/3)</f>
        <v>2.1933308245840791E-2</v>
      </c>
      <c r="AD81" s="11">
        <f>'OddsRatio_working_3-way'!X81^(1/3)*SIN(('OddsRatio_working_3-way'!Y81+2*PI())/3)</f>
        <v>0.45117501836950302</v>
      </c>
      <c r="AE81" s="11">
        <f>'OddsRatio_working_3-way'!X81^(1/3)*SIN(('OddsRatio_working_3-way'!Y81+4*PI())/3)</f>
        <v>-0.47310832661534385</v>
      </c>
      <c r="AF81" s="11">
        <f>-'OddsRatio_working_3-way'!U81/(3*'OddsRatio_working_3-way'!X81^(1/3))*COS(('OddsRatio_working_3-way'!Y81)/3)</f>
        <v>0.53363523803448909</v>
      </c>
      <c r="AG81" s="11">
        <f>-'OddsRatio_working_3-way'!U81/(3*'OddsRatio_working_3-way'!X81^(1/3))*COS(('OddsRatio_working_3-way'!Y81+2*PI())/3)</f>
        <v>-0.28581242114717742</v>
      </c>
      <c r="AH81" s="11">
        <f>-'OddsRatio_working_3-way'!U81/(3*'OddsRatio_working_3-way'!X81^(1/3))*COS(('OddsRatio_working_3-way'!Y81+4*PI())/3)</f>
        <v>-0.24782281688731178</v>
      </c>
      <c r="AI81" s="11">
        <f>'OddsRatio_working_3-way'!U81/(3*'OddsRatio_working_3-way'!X81^(1/3))*SIN(('OddsRatio_working_3-way'!Y81)/3)</f>
        <v>-2.1933308245840791E-2</v>
      </c>
      <c r="AJ81" s="11">
        <f>'OddsRatio_working_3-way'!U81/(3*'OddsRatio_working_3-way'!X81^(1/3))*SIN(('OddsRatio_working_3-way'!Y81+2*PI())/3)</f>
        <v>-0.45117501836950302</v>
      </c>
      <c r="AK81" s="11">
        <f>'OddsRatio_working_3-way'!U81/(3*'OddsRatio_working_3-way'!X81^(1/3))*SIN(('OddsRatio_working_3-way'!Y81+4*PI())/3)</f>
        <v>0.47310832661534385</v>
      </c>
      <c r="AL81" s="11">
        <f>'OddsRatio_working_3-way'!Z81+'OddsRatio_working_3-way'!AF81</f>
        <v>1.0672704760689782</v>
      </c>
      <c r="AM81" s="11">
        <f>'OddsRatio_working_3-way'!AA81+'OddsRatio_working_3-way'!AG81</f>
        <v>-0.57162484229435484</v>
      </c>
      <c r="AN81" s="11">
        <f>'OddsRatio_working_3-way'!AB81+'OddsRatio_working_3-way'!AH81</f>
        <v>-0.49564563377462356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1.0672704760689782</v>
      </c>
      <c r="AS81" s="11">
        <f>IF(('OddsRatio_working_3-way'!X81=0),IF(Q81&gt;0,-Q81^(1/3),(-Q81)^(1/3)),'OddsRatio_working_3-way'!AM81-'OddsRatio_working_3-way'!R81/3)</f>
        <v>-0.57162484229435484</v>
      </c>
      <c r="AT81" s="11">
        <f>IF(('OddsRatio_working_3-way'!X81=0),IF(Q81&gt;0,-Q81^(1/3),(-Q81)^(1/3)),'OddsRatio_working_3-way'!AN81-'OddsRatio_working_3-way'!R81/3)</f>
        <v>-0.49564563377462356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4.4000000000000004</v>
      </c>
      <c r="B82" s="4">
        <f>IF('True_Odds_Calculator_3-way'!B83="","",'True_Odds_Calculator_3-way'!B83)</f>
        <v>3.21</v>
      </c>
      <c r="C82" s="4">
        <f>IF('True_Odds_Calculator_3-way'!C83="","",'True_Odds_Calculator_3-way'!C83)</f>
        <v>1.97</v>
      </c>
      <c r="D82" s="9">
        <f t="shared" si="26"/>
        <v>0.21466424259383288</v>
      </c>
      <c r="E82" s="9">
        <f t="shared" si="27"/>
        <v>0.29603451377732032</v>
      </c>
      <c r="F82" s="9">
        <f t="shared" si="28"/>
        <v>0.48930124362884664</v>
      </c>
      <c r="G82" s="9">
        <f t="shared" si="29"/>
        <v>1.0760110874939763</v>
      </c>
      <c r="H82" s="9">
        <f t="shared" si="30"/>
        <v>4.6584376974795205</v>
      </c>
      <c r="I82" s="9">
        <f t="shared" si="31"/>
        <v>3.3779845033616875</v>
      </c>
      <c r="J82" s="9">
        <f t="shared" si="32"/>
        <v>2.043730754869157</v>
      </c>
      <c r="K82" s="11">
        <f t="shared" si="33"/>
        <v>0.22727272727272727</v>
      </c>
      <c r="L82" s="11">
        <f t="shared" si="34"/>
        <v>0.3115264797507788</v>
      </c>
      <c r="M82" s="11">
        <f t="shared" si="35"/>
        <v>0.50761421319796951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-0.26195035415112256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0.23648410668667799</v>
      </c>
      <c r="Q82" s="11">
        <f>2*'OddsRatio_working_3-way'!K82*'OddsRatio_working_3-way'!L82*'OddsRatio_working_3-way'!M82</f>
        <v>7.1879667685920343E-2</v>
      </c>
      <c r="R82" s="11">
        <f t="shared" si="36"/>
        <v>0</v>
      </c>
      <c r="S82" s="11">
        <f t="shared" si="37"/>
        <v>-0.90278216058546434</v>
      </c>
      <c r="T82" s="11">
        <f t="shared" si="38"/>
        <v>-0.27440187251837816</v>
      </c>
      <c r="U82" s="11">
        <f>'OddsRatio_working_3-way'!S82-'OddsRatio_working_3-way'!R82^2/3</f>
        <v>-0.90278216058546434</v>
      </c>
      <c r="V82" s="11">
        <f>'OddsRatio_working_3-way'!S82*'OddsRatio_working_3-way'!R82/3-2*'OddsRatio_working_3-way'!R82^3/27-'OddsRatio_working_3-way'!T82</f>
        <v>0.27440187251837816</v>
      </c>
      <c r="W82" s="11">
        <f>'OddsRatio_working_3-way'!V82^2+4*'OddsRatio_working_3-way'!U82^3/27</f>
        <v>-3.3708289526567112E-2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0.16507928183766685</v>
      </c>
      <c r="Y82" s="11">
        <f>IF('OddsRatio_working_3-way'!W82&gt;=0,IF('OddsRatio_working_3-way'!V82+SQRT('OddsRatio_working_3-way'!W82)&gt;0,0,PI()),ACOS('OddsRatio_working_3-way'!V82/(2*'OddsRatio_working_3-way'!X82)))</f>
        <v>0.58967495911592971</v>
      </c>
      <c r="Z82" s="11">
        <f>'OddsRatio_working_3-way'!X82^(1/3)*COS('OddsRatio_working_3-way'!Y82/3)</f>
        <v>0.53800554374698817</v>
      </c>
      <c r="AA82" s="11">
        <f>'OddsRatio_working_3-way'!X82^(1/3)*COS(('OddsRatio_working_3-way'!Y82+2*PI())/3)</f>
        <v>-0.36178243731531801</v>
      </c>
      <c r="AB82" s="11">
        <f>'OddsRatio_working_3-way'!X82^(1/3)*COS(('OddsRatio_working_3-way'!Y82+4*PI())/3)</f>
        <v>-0.17622310643166986</v>
      </c>
      <c r="AC82" s="11">
        <f>'OddsRatio_working_3-way'!X82^(1/3)*SIN('OddsRatio_working_3-way'!Y82/3)</f>
        <v>0.10713272963632112</v>
      </c>
      <c r="AD82" s="11">
        <f>'OddsRatio_working_3-way'!X82^(1/3)*SIN(('OddsRatio_working_3-way'!Y82+2*PI())/3)</f>
        <v>0.41236010344359147</v>
      </c>
      <c r="AE82" s="11">
        <f>'OddsRatio_working_3-way'!X82^(1/3)*SIN(('OddsRatio_working_3-way'!Y82+4*PI())/3)</f>
        <v>-0.51949283307991256</v>
      </c>
      <c r="AF82" s="11">
        <f>-'OddsRatio_working_3-way'!U82/(3*'OddsRatio_working_3-way'!X82^(1/3))*COS(('OddsRatio_working_3-way'!Y82)/3)</f>
        <v>0.53800554374698806</v>
      </c>
      <c r="AG82" s="11">
        <f>-'OddsRatio_working_3-way'!U82/(3*'OddsRatio_working_3-way'!X82^(1/3))*COS(('OddsRatio_working_3-way'!Y82+2*PI())/3)</f>
        <v>-0.36178243731531795</v>
      </c>
      <c r="AH82" s="11">
        <f>-'OddsRatio_working_3-way'!U82/(3*'OddsRatio_working_3-way'!X82^(1/3))*COS(('OddsRatio_working_3-way'!Y82+4*PI())/3)</f>
        <v>-0.1762231064316698</v>
      </c>
      <c r="AI82" s="11">
        <f>'OddsRatio_working_3-way'!U82/(3*'OddsRatio_working_3-way'!X82^(1/3))*SIN(('OddsRatio_working_3-way'!Y82)/3)</f>
        <v>-0.1071327296363211</v>
      </c>
      <c r="AJ82" s="11">
        <f>'OddsRatio_working_3-way'!U82/(3*'OddsRatio_working_3-way'!X82^(1/3))*SIN(('OddsRatio_working_3-way'!Y82+2*PI())/3)</f>
        <v>-0.41236010344359136</v>
      </c>
      <c r="AK82" s="11">
        <f>'OddsRatio_working_3-way'!U82/(3*'OddsRatio_working_3-way'!X82^(1/3))*SIN(('OddsRatio_working_3-way'!Y82+4*PI())/3)</f>
        <v>0.51949283307991245</v>
      </c>
      <c r="AL82" s="11">
        <f>'OddsRatio_working_3-way'!Z82+'OddsRatio_working_3-way'!AF82</f>
        <v>1.0760110874939763</v>
      </c>
      <c r="AM82" s="11">
        <f>'OddsRatio_working_3-way'!AA82+'OddsRatio_working_3-way'!AG82</f>
        <v>-0.72356487463063601</v>
      </c>
      <c r="AN82" s="11">
        <f>'OddsRatio_working_3-way'!AB82+'OddsRatio_working_3-way'!AH82</f>
        <v>-0.35244621286333966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1.0760110874939763</v>
      </c>
      <c r="AS82" s="11">
        <f>IF(('OddsRatio_working_3-way'!X82=0),IF(Q82&gt;0,-Q82^(1/3),(-Q82)^(1/3)),'OddsRatio_working_3-way'!AM82-'OddsRatio_working_3-way'!R82/3)</f>
        <v>-0.72356487463063601</v>
      </c>
      <c r="AT82" s="11">
        <f>IF(('OddsRatio_working_3-way'!X82=0),IF(Q82&gt;0,-Q82^(1/3),(-Q82)^(1/3)),'OddsRatio_working_3-way'!AN82-'OddsRatio_working_3-way'!R82/3)</f>
        <v>-0.35244621286333966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2.5</v>
      </c>
      <c r="B83" s="4">
        <f>IF('True_Odds_Calculator_3-way'!B84="","",'True_Odds_Calculator_3-way'!B84)</f>
        <v>2.92</v>
      </c>
      <c r="C83" s="4">
        <f>IF('True_Odds_Calculator_3-way'!C84="","",'True_Odds_Calculator_3-way'!C84)</f>
        <v>3.32</v>
      </c>
      <c r="D83" s="9">
        <f t="shared" si="26"/>
        <v>0.38443779584464355</v>
      </c>
      <c r="E83" s="9">
        <f t="shared" si="27"/>
        <v>0.3279185939513094</v>
      </c>
      <c r="F83" s="9">
        <f t="shared" si="28"/>
        <v>0.28764361020404744</v>
      </c>
      <c r="G83" s="9">
        <f t="shared" si="29"/>
        <v>1.067467369769427</v>
      </c>
      <c r="H83" s="9">
        <f t="shared" si="30"/>
        <v>2.6012010546541404</v>
      </c>
      <c r="I83" s="9">
        <f t="shared" si="31"/>
        <v>3.0495373499573</v>
      </c>
      <c r="J83" s="9">
        <f t="shared" si="32"/>
        <v>3.4765242978650703</v>
      </c>
      <c r="K83" s="11">
        <f t="shared" si="33"/>
        <v>0.4</v>
      </c>
      <c r="L83" s="11">
        <f t="shared" si="34"/>
        <v>0.34246575342465752</v>
      </c>
      <c r="M83" s="11">
        <f t="shared" si="35"/>
        <v>0.30120481927710846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-0.2756890576002643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0.2368377620069318</v>
      </c>
      <c r="Q83" s="11">
        <f>2*'OddsRatio_working_3-way'!K83*'OddsRatio_working_3-way'!L83*'OddsRatio_working_3-way'!M83</f>
        <v>8.2521868295098208E-2</v>
      </c>
      <c r="R83" s="11">
        <f t="shared" si="36"/>
        <v>0</v>
      </c>
      <c r="S83" s="11">
        <f t="shared" si="37"/>
        <v>-0.85907567049808342</v>
      </c>
      <c r="T83" s="11">
        <f t="shared" si="38"/>
        <v>-0.29932950191570856</v>
      </c>
      <c r="U83" s="11">
        <f>'OddsRatio_working_3-way'!S83-'OddsRatio_working_3-way'!R83^2/3</f>
        <v>-0.85907567049808342</v>
      </c>
      <c r="V83" s="11">
        <f>'OddsRatio_working_3-way'!S83*'OddsRatio_working_3-way'!R83/3-2*'OddsRatio_working_3-way'!R83^3/27-'OddsRatio_working_3-way'!T83</f>
        <v>0.29932950191570856</v>
      </c>
      <c r="W83" s="11">
        <f>'OddsRatio_working_3-way'!V83^2+4*'OddsRatio_working_3-way'!U83^3/27</f>
        <v>-4.3288568717511078E-3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0.15323756686013493</v>
      </c>
      <c r="Y83" s="11">
        <f>IF('OddsRatio_working_3-way'!W83&gt;=0,IF('OddsRatio_working_3-way'!V83+SQRT('OddsRatio_working_3-way'!W83)&gt;0,0,PI()),ACOS('OddsRatio_working_3-way'!V83/(2*'OddsRatio_working_3-way'!X83)))</f>
        <v>0.21636406937497576</v>
      </c>
      <c r="Z83" s="11">
        <f>'OddsRatio_working_3-way'!X83^(1/3)*COS('OddsRatio_working_3-way'!Y83/3)</f>
        <v>0.53373368488471351</v>
      </c>
      <c r="AA83" s="11">
        <f>'OddsRatio_working_3-way'!X83^(1/3)*COS(('OddsRatio_working_3-way'!Y83+2*PI())/3)</f>
        <v>-0.30026119584319055</v>
      </c>
      <c r="AB83" s="11">
        <f>'OddsRatio_working_3-way'!X83^(1/3)*COS(('OddsRatio_working_3-way'!Y83+4*PI())/3)</f>
        <v>-0.23347248904152312</v>
      </c>
      <c r="AC83" s="11">
        <f>'OddsRatio_working_3-way'!X83^(1/3)*SIN('OddsRatio_working_3-way'!Y83/3)</f>
        <v>3.8560477850769929E-2</v>
      </c>
      <c r="AD83" s="11">
        <f>'OddsRatio_working_3-way'!X83^(1/3)*SIN(('OddsRatio_working_3-way'!Y83+2*PI())/3)</f>
        <v>0.44294669104025552</v>
      </c>
      <c r="AE83" s="11">
        <f>'OddsRatio_working_3-way'!X83^(1/3)*SIN(('OddsRatio_working_3-way'!Y83+4*PI())/3)</f>
        <v>-0.48150716889102529</v>
      </c>
      <c r="AF83" s="11">
        <f>-'OddsRatio_working_3-way'!U83/(3*'OddsRatio_working_3-way'!X83^(1/3))*COS(('OddsRatio_working_3-way'!Y83)/3)</f>
        <v>0.53373368488471351</v>
      </c>
      <c r="AG83" s="11">
        <f>-'OddsRatio_working_3-way'!U83/(3*'OddsRatio_working_3-way'!X83^(1/3))*COS(('OddsRatio_working_3-way'!Y83+2*PI())/3)</f>
        <v>-0.30026119584319055</v>
      </c>
      <c r="AH83" s="11">
        <f>-'OddsRatio_working_3-way'!U83/(3*'OddsRatio_working_3-way'!X83^(1/3))*COS(('OddsRatio_working_3-way'!Y83+4*PI())/3)</f>
        <v>-0.23347248904152312</v>
      </c>
      <c r="AI83" s="11">
        <f>'OddsRatio_working_3-way'!U83/(3*'OddsRatio_working_3-way'!X83^(1/3))*SIN(('OddsRatio_working_3-way'!Y83)/3)</f>
        <v>-3.8560477850769929E-2</v>
      </c>
      <c r="AJ83" s="11">
        <f>'OddsRatio_working_3-way'!U83/(3*'OddsRatio_working_3-way'!X83^(1/3))*SIN(('OddsRatio_working_3-way'!Y83+2*PI())/3)</f>
        <v>-0.44294669104025552</v>
      </c>
      <c r="AK83" s="11">
        <f>'OddsRatio_working_3-way'!U83/(3*'OddsRatio_working_3-way'!X83^(1/3))*SIN(('OddsRatio_working_3-way'!Y83+4*PI())/3)</f>
        <v>0.48150716889102529</v>
      </c>
      <c r="AL83" s="11">
        <f>'OddsRatio_working_3-way'!Z83+'OddsRatio_working_3-way'!AF83</f>
        <v>1.067467369769427</v>
      </c>
      <c r="AM83" s="11">
        <f>'OddsRatio_working_3-way'!AA83+'OddsRatio_working_3-way'!AG83</f>
        <v>-0.60052239168638111</v>
      </c>
      <c r="AN83" s="11">
        <f>'OddsRatio_working_3-way'!AB83+'OddsRatio_working_3-way'!AH83</f>
        <v>-0.46694497808304625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1.067467369769427</v>
      </c>
      <c r="AS83" s="11">
        <f>IF(('OddsRatio_working_3-way'!X83=0),IF(Q83&gt;0,-Q83^(1/3),(-Q83)^(1/3)),'OddsRatio_working_3-way'!AM83-'OddsRatio_working_3-way'!R83/3)</f>
        <v>-0.60052239168638111</v>
      </c>
      <c r="AT83" s="11">
        <f>IF(('OddsRatio_working_3-way'!X83=0),IF(Q83&gt;0,-Q83^(1/3),(-Q83)^(1/3)),'OddsRatio_working_3-way'!AN83-'OddsRatio_working_3-way'!R83/3)</f>
        <v>-0.46694497808304625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2.5299999999999998</v>
      </c>
      <c r="B84" s="4">
        <f>IF('True_Odds_Calculator_3-way'!B85="","",'True_Odds_Calculator_3-way'!B85)</f>
        <v>2.95</v>
      </c>
      <c r="C84" s="4">
        <f>IF('True_Odds_Calculator_3-way'!C85="","",'True_Odds_Calculator_3-way'!C85)</f>
        <v>3.23</v>
      </c>
      <c r="D84" s="9">
        <f t="shared" si="26"/>
        <v>0.37972988144354747</v>
      </c>
      <c r="E84" s="9">
        <f t="shared" si="27"/>
        <v>0.32448051070242695</v>
      </c>
      <c r="F84" s="9">
        <f t="shared" si="28"/>
        <v>0.29578960785402569</v>
      </c>
      <c r="G84" s="9">
        <f t="shared" si="29"/>
        <v>1.0676149706862539</v>
      </c>
      <c r="H84" s="9">
        <f t="shared" si="30"/>
        <v>2.6334509051499677</v>
      </c>
      <c r="I84" s="9">
        <f t="shared" si="31"/>
        <v>3.0818491928381957</v>
      </c>
      <c r="J84" s="9">
        <f t="shared" si="32"/>
        <v>3.3807813846303456</v>
      </c>
      <c r="K84" s="11">
        <f t="shared" si="33"/>
        <v>0.39525691699604748</v>
      </c>
      <c r="L84" s="11">
        <f t="shared" si="34"/>
        <v>0.33898305084745761</v>
      </c>
      <c r="M84" s="11">
        <f t="shared" si="35"/>
        <v>0.30959752321981426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-0.27598523339903336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0.23685963121660608</v>
      </c>
      <c r="Q84" s="11">
        <f>2*'OddsRatio_working_3-way'!K84*'OddsRatio_working_3-way'!L84*'OddsRatio_working_3-way'!M84</f>
        <v>8.2963093245746439E-2</v>
      </c>
      <c r="R84" s="11">
        <f t="shared" si="36"/>
        <v>0</v>
      </c>
      <c r="S84" s="11">
        <f t="shared" si="37"/>
        <v>-0.85823298695891637</v>
      </c>
      <c r="T84" s="11">
        <f t="shared" si="38"/>
        <v>-0.30060700068613533</v>
      </c>
      <c r="U84" s="11">
        <f>'OddsRatio_working_3-way'!S84-'OddsRatio_working_3-way'!R84^2/3</f>
        <v>-0.85823298695891637</v>
      </c>
      <c r="V84" s="11">
        <f>'OddsRatio_working_3-way'!S84*'OddsRatio_working_3-way'!R84/3-2*'OddsRatio_working_3-way'!R84^3/27-'OddsRatio_working_3-way'!T84</f>
        <v>0.30060700068613533</v>
      </c>
      <c r="W84" s="11">
        <f>'OddsRatio_working_3-way'!V84^2+4*'OddsRatio_working_3-way'!U84^3/27</f>
        <v>-3.2863054454135565E-3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0.15301215172897847</v>
      </c>
      <c r="Y84" s="11">
        <f>IF('OddsRatio_working_3-way'!W84&gt;=0,IF('OddsRatio_working_3-way'!V84+SQRT('OddsRatio_working_3-way'!W84)&gt;0,0,PI()),ACOS('OddsRatio_working_3-way'!V84/(2*'OddsRatio_working_3-way'!X84)))</f>
        <v>0.18843924110037946</v>
      </c>
      <c r="Z84" s="11">
        <f>'OddsRatio_working_3-way'!X84^(1/3)*COS('OddsRatio_working_3-way'!Y84/3)</f>
        <v>0.53380748534312694</v>
      </c>
      <c r="AA84" s="11">
        <f>'OddsRatio_working_3-way'!X84^(1/3)*COS(('OddsRatio_working_3-way'!Y84+2*PI())/3)</f>
        <v>-0.29597990444482108</v>
      </c>
      <c r="AB84" s="11">
        <f>'OddsRatio_working_3-way'!X84^(1/3)*COS(('OddsRatio_working_3-way'!Y84+4*PI())/3)</f>
        <v>-0.23782758089830597</v>
      </c>
      <c r="AC84" s="11">
        <f>'OddsRatio_working_3-way'!X84^(1/3)*SIN('OddsRatio_working_3-way'!Y84/3)</f>
        <v>3.3574259653582739E-2</v>
      </c>
      <c r="AD84" s="11">
        <f>'OddsRatio_working_3-way'!X84^(1/3)*SIN(('OddsRatio_working_3-way'!Y84+2*PI())/3)</f>
        <v>0.44550371321064591</v>
      </c>
      <c r="AE84" s="11">
        <f>'OddsRatio_working_3-way'!X84^(1/3)*SIN(('OddsRatio_working_3-way'!Y84+4*PI())/3)</f>
        <v>-0.4790779728642286</v>
      </c>
      <c r="AF84" s="11">
        <f>-'OddsRatio_working_3-way'!U84/(3*'OddsRatio_working_3-way'!X84^(1/3))*COS(('OddsRatio_working_3-way'!Y84)/3)</f>
        <v>0.53380748534312683</v>
      </c>
      <c r="AG84" s="11">
        <f>-'OddsRatio_working_3-way'!U84/(3*'OddsRatio_working_3-way'!X84^(1/3))*COS(('OddsRatio_working_3-way'!Y84+2*PI())/3)</f>
        <v>-0.29597990444482103</v>
      </c>
      <c r="AH84" s="11">
        <f>-'OddsRatio_working_3-way'!U84/(3*'OddsRatio_working_3-way'!X84^(1/3))*COS(('OddsRatio_working_3-way'!Y84+4*PI())/3)</f>
        <v>-0.23782758089830591</v>
      </c>
      <c r="AI84" s="11">
        <f>'OddsRatio_working_3-way'!U84/(3*'OddsRatio_working_3-way'!X84^(1/3))*SIN(('OddsRatio_working_3-way'!Y84)/3)</f>
        <v>-3.3574259653582732E-2</v>
      </c>
      <c r="AJ84" s="11">
        <f>'OddsRatio_working_3-way'!U84/(3*'OddsRatio_working_3-way'!X84^(1/3))*SIN(('OddsRatio_working_3-way'!Y84+2*PI())/3)</f>
        <v>-0.44550371321064586</v>
      </c>
      <c r="AK84" s="11">
        <f>'OddsRatio_working_3-way'!U84/(3*'OddsRatio_working_3-way'!X84^(1/3))*SIN(('OddsRatio_working_3-way'!Y84+4*PI())/3)</f>
        <v>0.47907797286422854</v>
      </c>
      <c r="AL84" s="11">
        <f>'OddsRatio_working_3-way'!Z84+'OddsRatio_working_3-way'!AF84</f>
        <v>1.0676149706862539</v>
      </c>
      <c r="AM84" s="11">
        <f>'OddsRatio_working_3-way'!AA84+'OddsRatio_working_3-way'!AG84</f>
        <v>-0.59195980888964206</v>
      </c>
      <c r="AN84" s="11">
        <f>'OddsRatio_working_3-way'!AB84+'OddsRatio_working_3-way'!AH84</f>
        <v>-0.47565516179661188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1.0676149706862539</v>
      </c>
      <c r="AS84" s="11">
        <f>IF(('OddsRatio_working_3-way'!X84=0),IF(Q84&gt;0,-Q84^(1/3),(-Q84)^(1/3)),'OddsRatio_working_3-way'!AM84-'OddsRatio_working_3-way'!R84/3)</f>
        <v>-0.59195980888964206</v>
      </c>
      <c r="AT84" s="11">
        <f>IF(('OddsRatio_working_3-way'!X84=0),IF(Q84&gt;0,-Q84^(1/3),(-Q84)^(1/3)),'OddsRatio_working_3-way'!AN84-'OddsRatio_working_3-way'!R84/3)</f>
        <v>-0.47565516179661188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2.21</v>
      </c>
      <c r="B85" s="4">
        <f>IF('True_Odds_Calculator_3-way'!B86="","",'True_Odds_Calculator_3-way'!B86)</f>
        <v>3.18</v>
      </c>
      <c r="C85" s="4">
        <f>IF('True_Odds_Calculator_3-way'!C86="","",'True_Odds_Calculator_3-way'!C86)</f>
        <v>3.6</v>
      </c>
      <c r="D85" s="9">
        <f t="shared" si="26"/>
        <v>0.43568731228294072</v>
      </c>
      <c r="E85" s="9">
        <f t="shared" si="27"/>
        <v>0.29998102618639227</v>
      </c>
      <c r="F85" s="9">
        <f t="shared" si="28"/>
        <v>0.26433166153066734</v>
      </c>
      <c r="G85" s="9">
        <f t="shared" si="29"/>
        <v>1.0704331040453738</v>
      </c>
      <c r="H85" s="9">
        <f t="shared" si="30"/>
        <v>2.2952240558949022</v>
      </c>
      <c r="I85" s="9">
        <f t="shared" si="31"/>
        <v>3.3335441668189145</v>
      </c>
      <c r="J85" s="9">
        <f t="shared" si="32"/>
        <v>3.7831260705179717</v>
      </c>
      <c r="K85" s="11">
        <f t="shared" si="33"/>
        <v>0.45248868778280543</v>
      </c>
      <c r="L85" s="11">
        <f t="shared" si="34"/>
        <v>0.31446540880503143</v>
      </c>
      <c r="M85" s="11">
        <f t="shared" si="35"/>
        <v>0.27777777777777779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-0.27107740370781441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0.23675814463827777</v>
      </c>
      <c r="Q85" s="11">
        <f>2*'OddsRatio_working_3-way'!K85*'OddsRatio_working_3-way'!L85*'OddsRatio_working_3-way'!M85</f>
        <v>7.9051133435151189E-2</v>
      </c>
      <c r="R85" s="11">
        <f t="shared" si="36"/>
        <v>0</v>
      </c>
      <c r="S85" s="11">
        <f t="shared" si="37"/>
        <v>-0.87339682835929666</v>
      </c>
      <c r="T85" s="11">
        <f t="shared" si="38"/>
        <v>-0.291618306630817</v>
      </c>
      <c r="U85" s="11">
        <f>'OddsRatio_working_3-way'!S85-'OddsRatio_working_3-way'!R85^2/3</f>
        <v>-0.87339682835929666</v>
      </c>
      <c r="V85" s="11">
        <f>'OddsRatio_working_3-way'!S85*'OddsRatio_working_3-way'!R85/3-2*'OddsRatio_working_3-way'!R85^3/27-'OddsRatio_working_3-way'!T85</f>
        <v>0.291618306630817</v>
      </c>
      <c r="W85" s="11">
        <f>'OddsRatio_working_3-way'!V85^2+4*'OddsRatio_working_3-way'!U85^3/27</f>
        <v>-1.366192363563265E-2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0.15708529561822285</v>
      </c>
      <c r="Y85" s="11">
        <f>IF('OddsRatio_working_3-way'!W85&gt;=0,IF('OddsRatio_working_3-way'!V85+SQRT('OddsRatio_working_3-way'!W85)&gt;0,0,PI()),ACOS('OddsRatio_working_3-way'!V85/(2*'OddsRatio_working_3-way'!X85)))</f>
        <v>0.38120652096550178</v>
      </c>
      <c r="Z85" s="11">
        <f>'OddsRatio_working_3-way'!X85^(1/3)*COS('OddsRatio_working_3-way'!Y85/3)</f>
        <v>0.53521655202268692</v>
      </c>
      <c r="AA85" s="11">
        <f>'OddsRatio_working_3-way'!X85^(1/3)*COS(('OddsRatio_working_3-way'!Y85+2*PI())/3)</f>
        <v>-0.32682515637947784</v>
      </c>
      <c r="AB85" s="11">
        <f>'OddsRatio_working_3-way'!X85^(1/3)*COS(('OddsRatio_working_3-way'!Y85+4*PI())/3)</f>
        <v>-0.20839139564320885</v>
      </c>
      <c r="AC85" s="11">
        <f>'OddsRatio_working_3-way'!X85^(1/3)*SIN('OddsRatio_working_3-way'!Y85/3)</f>
        <v>6.8377763642224573E-2</v>
      </c>
      <c r="AD85" s="11">
        <f>'OddsRatio_working_3-way'!X85^(1/3)*SIN(('OddsRatio_working_3-way'!Y85+2*PI())/3)</f>
        <v>0.42932224875645031</v>
      </c>
      <c r="AE85" s="11">
        <f>'OddsRatio_working_3-way'!X85^(1/3)*SIN(('OddsRatio_working_3-way'!Y85+4*PI())/3)</f>
        <v>-0.4977000123986749</v>
      </c>
      <c r="AF85" s="11">
        <f>-'OddsRatio_working_3-way'!U85/(3*'OddsRatio_working_3-way'!X85^(1/3))*COS(('OddsRatio_working_3-way'!Y85)/3)</f>
        <v>0.53521655202268692</v>
      </c>
      <c r="AG85" s="11">
        <f>-'OddsRatio_working_3-way'!U85/(3*'OddsRatio_working_3-way'!X85^(1/3))*COS(('OddsRatio_working_3-way'!Y85+2*PI())/3)</f>
        <v>-0.32682515637947784</v>
      </c>
      <c r="AH85" s="11">
        <f>-'OddsRatio_working_3-way'!U85/(3*'OddsRatio_working_3-way'!X85^(1/3))*COS(('OddsRatio_working_3-way'!Y85+4*PI())/3)</f>
        <v>-0.20839139564320885</v>
      </c>
      <c r="AI85" s="11">
        <f>'OddsRatio_working_3-way'!U85/(3*'OddsRatio_working_3-way'!X85^(1/3))*SIN(('OddsRatio_working_3-way'!Y85)/3)</f>
        <v>-6.8377763642224573E-2</v>
      </c>
      <c r="AJ85" s="11">
        <f>'OddsRatio_working_3-way'!U85/(3*'OddsRatio_working_3-way'!X85^(1/3))*SIN(('OddsRatio_working_3-way'!Y85+2*PI())/3)</f>
        <v>-0.42932224875645031</v>
      </c>
      <c r="AK85" s="11">
        <f>'OddsRatio_working_3-way'!U85/(3*'OddsRatio_working_3-way'!X85^(1/3))*SIN(('OddsRatio_working_3-way'!Y85+4*PI())/3)</f>
        <v>0.4977000123986749</v>
      </c>
      <c r="AL85" s="11">
        <f>'OddsRatio_working_3-way'!Z85+'OddsRatio_working_3-way'!AF85</f>
        <v>1.0704331040453738</v>
      </c>
      <c r="AM85" s="11">
        <f>'OddsRatio_working_3-way'!AA85+'OddsRatio_working_3-way'!AG85</f>
        <v>-0.65365031275895569</v>
      </c>
      <c r="AN85" s="11">
        <f>'OddsRatio_working_3-way'!AB85+'OddsRatio_working_3-way'!AH85</f>
        <v>-0.41678279128641771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1.0704331040453738</v>
      </c>
      <c r="AS85" s="11">
        <f>IF(('OddsRatio_working_3-way'!X85=0),IF(Q85&gt;0,-Q85^(1/3),(-Q85)^(1/3)),'OddsRatio_working_3-way'!AM85-'OddsRatio_working_3-way'!R85/3)</f>
        <v>-0.65365031275895569</v>
      </c>
      <c r="AT85" s="11">
        <f>IF(('OddsRatio_working_3-way'!X85=0),IF(Q85&gt;0,-Q85^(1/3),(-Q85)^(1/3)),'OddsRatio_working_3-way'!AN85-'OddsRatio_working_3-way'!R85/3)</f>
        <v>-0.41678279128641771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</v>
      </c>
      <c r="B86" s="4">
        <f>IF('True_Odds_Calculator_3-way'!B87="","",'True_Odds_Calculator_3-way'!B87)</f>
        <v>3.27</v>
      </c>
      <c r="C86" s="4">
        <f>IF('True_Odds_Calculator_3-way'!C87="","",'True_Odds_Calculator_3-way'!C87)</f>
        <v>3.97</v>
      </c>
      <c r="D86" s="9">
        <f t="shared" si="26"/>
        <v>0.47756596036143989</v>
      </c>
      <c r="E86" s="9">
        <f t="shared" si="27"/>
        <v>0.28708655125494797</v>
      </c>
      <c r="F86" s="9">
        <f t="shared" si="28"/>
        <v>0.23534748838361205</v>
      </c>
      <c r="G86" s="9">
        <f t="shared" si="29"/>
        <v>1.093951585751971</v>
      </c>
      <c r="H86" s="9">
        <f t="shared" si="30"/>
        <v>2.093951585751971</v>
      </c>
      <c r="I86" s="9">
        <f t="shared" si="31"/>
        <v>3.4832700996569752</v>
      </c>
      <c r="J86" s="9">
        <f t="shared" si="32"/>
        <v>4.2490362096833536</v>
      </c>
      <c r="K86" s="11">
        <f t="shared" si="33"/>
        <v>0.5</v>
      </c>
      <c r="L86" s="11">
        <f t="shared" si="34"/>
        <v>0.3058103975535168</v>
      </c>
      <c r="M86" s="11">
        <f t="shared" si="35"/>
        <v>0.25188916876574308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-0.25966538026020847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0.24033461973979159</v>
      </c>
      <c r="Q86" s="11">
        <f>2*'OddsRatio_working_3-way'!K86*'OddsRatio_working_3-way'!L86*'OddsRatio_working_3-way'!M86</f>
        <v>7.7030326839676783E-2</v>
      </c>
      <c r="R86" s="11">
        <f t="shared" si="36"/>
        <v>0</v>
      </c>
      <c r="S86" s="11">
        <f t="shared" si="37"/>
        <v>-0.92555511057713702</v>
      </c>
      <c r="T86" s="11">
        <f t="shared" si="38"/>
        <v>-0.29665227903113361</v>
      </c>
      <c r="U86" s="11">
        <f>'OddsRatio_working_3-way'!S86-'OddsRatio_working_3-way'!R86^2/3</f>
        <v>-0.92555511057713702</v>
      </c>
      <c r="V86" s="11">
        <f>'OddsRatio_working_3-way'!S86*'OddsRatio_working_3-way'!R86/3-2*'OddsRatio_working_3-way'!R86^3/27-'OddsRatio_working_3-way'!T86</f>
        <v>0.29665227903113361</v>
      </c>
      <c r="W86" s="11">
        <f>'OddsRatio_working_3-way'!V86^2+4*'OddsRatio_working_3-way'!U86^3/27</f>
        <v>-2.9460963085450556E-2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0.17136477011029436</v>
      </c>
      <c r="Y86" s="11">
        <f>IF('OddsRatio_working_3-way'!W86&gt;=0,IF('OddsRatio_working_3-way'!V86+SQRT('OddsRatio_working_3-way'!W86)&gt;0,0,PI()),ACOS('OddsRatio_working_3-way'!V86/(2*'OddsRatio_working_3-way'!X86)))</f>
        <v>0.52453292295258946</v>
      </c>
      <c r="Z86" s="11">
        <f>'OddsRatio_working_3-way'!X86^(1/3)*COS('OddsRatio_working_3-way'!Y86/3)</f>
        <v>0.54697579287598563</v>
      </c>
      <c r="AA86" s="11">
        <f>'OddsRatio_working_3-way'!X86^(1/3)*COS(('OddsRatio_working_3-way'!Y86+2*PI())/3)</f>
        <v>-0.35716518816071469</v>
      </c>
      <c r="AB86" s="11">
        <f>'OddsRatio_working_3-way'!X86^(1/3)*COS(('OddsRatio_working_3-way'!Y86+4*PI())/3)</f>
        <v>-0.18981060471527098</v>
      </c>
      <c r="AC86" s="11">
        <f>'OddsRatio_working_3-way'!X86^(1/3)*SIN('OddsRatio_working_3-way'!Y86/3)</f>
        <v>9.6622213802344786E-2</v>
      </c>
      <c r="AD86" s="11">
        <f>'OddsRatio_working_3-way'!X86^(1/3)*SIN(('OddsRatio_working_3-way'!Y86+2*PI())/3)</f>
        <v>0.42538382498456651</v>
      </c>
      <c r="AE86" s="11">
        <f>'OddsRatio_working_3-way'!X86^(1/3)*SIN(('OddsRatio_working_3-way'!Y86+4*PI())/3)</f>
        <v>-0.52200603878691121</v>
      </c>
      <c r="AF86" s="11">
        <f>-'OddsRatio_working_3-way'!U86/(3*'OddsRatio_working_3-way'!X86^(1/3))*COS(('OddsRatio_working_3-way'!Y86)/3)</f>
        <v>0.54697579287598552</v>
      </c>
      <c r="AG86" s="11">
        <f>-'OddsRatio_working_3-way'!U86/(3*'OddsRatio_working_3-way'!X86^(1/3))*COS(('OddsRatio_working_3-way'!Y86+2*PI())/3)</f>
        <v>-0.35716518816071463</v>
      </c>
      <c r="AH86" s="11">
        <f>-'OddsRatio_working_3-way'!U86/(3*'OddsRatio_working_3-way'!X86^(1/3))*COS(('OddsRatio_working_3-way'!Y86+4*PI())/3)</f>
        <v>-0.18981060471527092</v>
      </c>
      <c r="AI86" s="11">
        <f>'OddsRatio_working_3-way'!U86/(3*'OddsRatio_working_3-way'!X86^(1/3))*SIN(('OddsRatio_working_3-way'!Y86)/3)</f>
        <v>-9.6622213802344772E-2</v>
      </c>
      <c r="AJ86" s="11">
        <f>'OddsRatio_working_3-way'!U86/(3*'OddsRatio_working_3-way'!X86^(1/3))*SIN(('OddsRatio_working_3-way'!Y86+2*PI())/3)</f>
        <v>-0.42538382498456645</v>
      </c>
      <c r="AK86" s="11">
        <f>'OddsRatio_working_3-way'!U86/(3*'OddsRatio_working_3-way'!X86^(1/3))*SIN(('OddsRatio_working_3-way'!Y86+4*PI())/3)</f>
        <v>0.5220060387869111</v>
      </c>
      <c r="AL86" s="11">
        <f>'OddsRatio_working_3-way'!Z86+'OddsRatio_working_3-way'!AF86</f>
        <v>1.093951585751971</v>
      </c>
      <c r="AM86" s="11">
        <f>'OddsRatio_working_3-way'!AA86+'OddsRatio_working_3-way'!AG86</f>
        <v>-0.71433037632142926</v>
      </c>
      <c r="AN86" s="11">
        <f>'OddsRatio_working_3-way'!AB86+'OddsRatio_working_3-way'!AH86</f>
        <v>-0.37962120943054189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1.093951585751971</v>
      </c>
      <c r="AS86" s="11">
        <f>IF(('OddsRatio_working_3-way'!X86=0),IF(Q86&gt;0,-Q86^(1/3),(-Q86)^(1/3)),'OddsRatio_working_3-way'!AM86-'OddsRatio_working_3-way'!R86/3)</f>
        <v>-0.71433037632142926</v>
      </c>
      <c r="AT86" s="11">
        <f>IF(('OddsRatio_working_3-way'!X86=0),IF(Q86&gt;0,-Q86^(1/3),(-Q86)^(1/3)),'OddsRatio_working_3-way'!AN86-'OddsRatio_working_3-way'!R86/3)</f>
        <v>-0.37962120943054189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2.25</v>
      </c>
      <c r="B87" s="4">
        <f>IF('True_Odds_Calculator_3-way'!B88="","",'True_Odds_Calculator_3-way'!B88)</f>
        <v>3.14</v>
      </c>
      <c r="C87" s="4">
        <f>IF('True_Odds_Calculator_3-way'!C88="","",'True_Odds_Calculator_3-way'!C88)</f>
        <v>3.41</v>
      </c>
      <c r="D87" s="9">
        <f t="shared" si="26"/>
        <v>0.42362984458387198</v>
      </c>
      <c r="E87" s="9">
        <f t="shared" si="27"/>
        <v>0.30036669622268081</v>
      </c>
      <c r="F87" s="9">
        <f t="shared" si="28"/>
        <v>0.27600345919344732</v>
      </c>
      <c r="G87" s="9">
        <f t="shared" si="29"/>
        <v>1.0884410771054935</v>
      </c>
      <c r="H87" s="9">
        <f t="shared" si="30"/>
        <v>2.3605513463818668</v>
      </c>
      <c r="I87" s="9">
        <f t="shared" si="31"/>
        <v>3.3292639050057562</v>
      </c>
      <c r="J87" s="9">
        <f t="shared" si="32"/>
        <v>3.6231429958242396</v>
      </c>
      <c r="K87" s="11">
        <f t="shared" si="33"/>
        <v>0.44444444444444442</v>
      </c>
      <c r="L87" s="11">
        <f t="shared" si="34"/>
        <v>0.31847133757961782</v>
      </c>
      <c r="M87" s="11">
        <f t="shared" si="35"/>
        <v>0.29325513196480935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-0.26759271365805171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0.24074731286566087</v>
      </c>
      <c r="Q87" s="11">
        <f>2*'OddsRatio_working_3-way'!K87*'OddsRatio_working_3-way'!L87*'OddsRatio_working_3-way'!M87</f>
        <v>8.3016314781262368E-2</v>
      </c>
      <c r="R87" s="11">
        <f t="shared" si="36"/>
        <v>0</v>
      </c>
      <c r="S87" s="11">
        <f t="shared" si="37"/>
        <v>-0.89967813239229033</v>
      </c>
      <c r="T87" s="11">
        <f t="shared" si="38"/>
        <v>-0.31023383875596217</v>
      </c>
      <c r="U87" s="11">
        <f>'OddsRatio_working_3-way'!S87-'OddsRatio_working_3-way'!R87^2/3</f>
        <v>-0.89967813239229033</v>
      </c>
      <c r="V87" s="11">
        <f>'OddsRatio_working_3-way'!S87*'OddsRatio_working_3-way'!R87/3-2*'OddsRatio_working_3-way'!R87^3/27-'OddsRatio_working_3-way'!T87</f>
        <v>0.31023383875596217</v>
      </c>
      <c r="W87" s="11">
        <f>'OddsRatio_working_3-way'!V87^2+4*'OddsRatio_working_3-way'!U87^3/27</f>
        <v>-1.1639134386526931E-2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0.16422862805840771</v>
      </c>
      <c r="Y87" s="11">
        <f>IF('OddsRatio_working_3-way'!W87&gt;=0,IF('OddsRatio_working_3-way'!V87+SQRT('OddsRatio_working_3-way'!W87)&gt;0,0,PI()),ACOS('OddsRatio_working_3-way'!V87/(2*'OddsRatio_working_3-way'!X87)))</f>
        <v>0.33467184352531887</v>
      </c>
      <c r="Z87" s="11">
        <f>'OddsRatio_working_3-way'!X87^(1/3)*COS('OddsRatio_working_3-way'!Y87/3)</f>
        <v>0.54422053855274677</v>
      </c>
      <c r="AA87" s="11">
        <f>'OddsRatio_working_3-way'!X87^(1/3)*COS(('OddsRatio_working_3-way'!Y87+2*PI())/3)</f>
        <v>-0.32490740140579222</v>
      </c>
      <c r="AB87" s="11">
        <f>'OddsRatio_working_3-way'!X87^(1/3)*COS(('OddsRatio_working_3-way'!Y87+4*PI())/3)</f>
        <v>-0.21931313714695472</v>
      </c>
      <c r="AC87" s="11">
        <f>'OddsRatio_working_3-way'!X87^(1/3)*SIN('OddsRatio_working_3-way'!Y87/3)</f>
        <v>6.0964876894720271E-2</v>
      </c>
      <c r="AD87" s="11">
        <f>'OddsRatio_working_3-way'!X87^(1/3)*SIN(('OddsRatio_working_3-way'!Y87+2*PI())/3)</f>
        <v>0.440826373200567</v>
      </c>
      <c r="AE87" s="11">
        <f>'OddsRatio_working_3-way'!X87^(1/3)*SIN(('OddsRatio_working_3-way'!Y87+4*PI())/3)</f>
        <v>-0.50179125009528724</v>
      </c>
      <c r="AF87" s="11">
        <f>-'OddsRatio_working_3-way'!U87/(3*'OddsRatio_working_3-way'!X87^(1/3))*COS(('OddsRatio_working_3-way'!Y87)/3)</f>
        <v>0.54422053855274666</v>
      </c>
      <c r="AG87" s="11">
        <f>-'OddsRatio_working_3-way'!U87/(3*'OddsRatio_working_3-way'!X87^(1/3))*COS(('OddsRatio_working_3-way'!Y87+2*PI())/3)</f>
        <v>-0.32490740140579216</v>
      </c>
      <c r="AH87" s="11">
        <f>-'OddsRatio_working_3-way'!U87/(3*'OddsRatio_working_3-way'!X87^(1/3))*COS(('OddsRatio_working_3-way'!Y87+4*PI())/3)</f>
        <v>-0.21931313714695466</v>
      </c>
      <c r="AI87" s="11">
        <f>'OddsRatio_working_3-way'!U87/(3*'OddsRatio_working_3-way'!X87^(1/3))*SIN(('OddsRatio_working_3-way'!Y87)/3)</f>
        <v>-6.0964876894720257E-2</v>
      </c>
      <c r="AJ87" s="11">
        <f>'OddsRatio_working_3-way'!U87/(3*'OddsRatio_working_3-way'!X87^(1/3))*SIN(('OddsRatio_working_3-way'!Y87+2*PI())/3)</f>
        <v>-0.44082637320056689</v>
      </c>
      <c r="AK87" s="11">
        <f>'OddsRatio_working_3-way'!U87/(3*'OddsRatio_working_3-way'!X87^(1/3))*SIN(('OddsRatio_working_3-way'!Y87+4*PI())/3)</f>
        <v>0.50179125009528724</v>
      </c>
      <c r="AL87" s="11">
        <f>'OddsRatio_working_3-way'!Z87+'OddsRatio_working_3-way'!AF87</f>
        <v>1.0884410771054935</v>
      </c>
      <c r="AM87" s="11">
        <f>'OddsRatio_working_3-way'!AA87+'OddsRatio_working_3-way'!AG87</f>
        <v>-0.64981480281158444</v>
      </c>
      <c r="AN87" s="11">
        <f>'OddsRatio_working_3-way'!AB87+'OddsRatio_working_3-way'!AH87</f>
        <v>-0.43862627429390938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1.0884410771054935</v>
      </c>
      <c r="AS87" s="11">
        <f>IF(('OddsRatio_working_3-way'!X87=0),IF(Q87&gt;0,-Q87^(1/3),(-Q87)^(1/3)),'OddsRatio_working_3-way'!AM87-'OddsRatio_working_3-way'!R87/3)</f>
        <v>-0.64981480281158444</v>
      </c>
      <c r="AT87" s="11">
        <f>IF(('OddsRatio_working_3-way'!X87=0),IF(Q87&gt;0,-Q87^(1/3),(-Q87)^(1/3)),'OddsRatio_working_3-way'!AN87-'OddsRatio_working_3-way'!R87/3)</f>
        <v>-0.43862627429390938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2.8</v>
      </c>
      <c r="B88" s="4">
        <f>IF('True_Odds_Calculator_3-way'!B89="","",'True_Odds_Calculator_3-way'!B89)</f>
        <v>3.04</v>
      </c>
      <c r="C88" s="4">
        <f>IF('True_Odds_Calculator_3-way'!C89="","",'True_Odds_Calculator_3-way'!C89)</f>
        <v>2.72</v>
      </c>
      <c r="D88" s="9">
        <f t="shared" si="26"/>
        <v>0.33906622997059627</v>
      </c>
      <c r="E88" s="9">
        <f t="shared" si="27"/>
        <v>0.3116060975912453</v>
      </c>
      <c r="F88" s="9">
        <f t="shared" si="28"/>
        <v>0.34932767243815832</v>
      </c>
      <c r="G88" s="9">
        <f t="shared" si="29"/>
        <v>1.0829312840324896</v>
      </c>
      <c r="H88" s="9">
        <f t="shared" si="30"/>
        <v>2.949276311258481</v>
      </c>
      <c r="I88" s="9">
        <f t="shared" si="31"/>
        <v>3.2091798194262786</v>
      </c>
      <c r="J88" s="9">
        <f t="shared" si="32"/>
        <v>2.8626418085358827</v>
      </c>
      <c r="K88" s="11">
        <f t="shared" si="33"/>
        <v>0.35714285714285715</v>
      </c>
      <c r="L88" s="11">
        <f t="shared" si="34"/>
        <v>0.32894736842105265</v>
      </c>
      <c r="M88" s="11">
        <f t="shared" si="35"/>
        <v>0.36764705882352938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-0.27279135338345861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0.24014540026536935</v>
      </c>
      <c r="Q88" s="11">
        <f>2*'OddsRatio_working_3-way'!K88*'OddsRatio_working_3-way'!L88*'OddsRatio_working_3-way'!M88</f>
        <v>8.6383237505528537E-2</v>
      </c>
      <c r="R88" s="11">
        <f t="shared" si="36"/>
        <v>0</v>
      </c>
      <c r="S88" s="11">
        <f t="shared" si="37"/>
        <v>-0.88032629072300783</v>
      </c>
      <c r="T88" s="11">
        <f t="shared" si="38"/>
        <v>-0.31666413335359994</v>
      </c>
      <c r="U88" s="11">
        <f>'OddsRatio_working_3-way'!S88-'OddsRatio_working_3-way'!R88^2/3</f>
        <v>-0.88032629072300783</v>
      </c>
      <c r="V88" s="11">
        <f>'OddsRatio_working_3-way'!S88*'OddsRatio_working_3-way'!R88/3-2*'OddsRatio_working_3-way'!R88^3/27-'OddsRatio_working_3-way'!T88</f>
        <v>0.31666413335359994</v>
      </c>
      <c r="W88" s="11">
        <f>'OddsRatio_working_3-way'!V88^2+4*'OddsRatio_working_3-way'!U88^3/27</f>
        <v>-7.9498512322227766E-4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0.1589584524929461</v>
      </c>
      <c r="Y88" s="11">
        <f>IF('OddsRatio_working_3-way'!W88&gt;=0,IF('OddsRatio_working_3-way'!V88+SQRT('OddsRatio_working_3-way'!W88)&gt;0,0,PI()),ACOS('OddsRatio_working_3-way'!V88/(2*'OddsRatio_working_3-way'!X88)))</f>
        <v>8.8804885600806571E-2</v>
      </c>
      <c r="Z88" s="11">
        <f>'OddsRatio_working_3-way'!X88^(1/3)*COS('OddsRatio_working_3-way'!Y88/3)</f>
        <v>0.54146564201624481</v>
      </c>
      <c r="AA88" s="11">
        <f>'OddsRatio_working_3-way'!X88^(1/3)*COS(('OddsRatio_working_3-way'!Y88+2*PI())/3)</f>
        <v>-0.28461776132862088</v>
      </c>
      <c r="AB88" s="11">
        <f>'OddsRatio_working_3-way'!X88^(1/3)*COS(('OddsRatio_working_3-way'!Y88+4*PI())/3)</f>
        <v>-0.2568478806876241</v>
      </c>
      <c r="AC88" s="11">
        <f>'OddsRatio_working_3-way'!X88^(1/3)*SIN('OddsRatio_working_3-way'!Y88/3)</f>
        <v>1.6032948063443308E-2</v>
      </c>
      <c r="AD88" s="11">
        <f>'OddsRatio_working_3-way'!X88^(1/3)*SIN(('OddsRatio_working_3-way'!Y88+2*PI())/3)</f>
        <v>0.46090652723079706</v>
      </c>
      <c r="AE88" s="11">
        <f>'OddsRatio_working_3-way'!X88^(1/3)*SIN(('OddsRatio_working_3-way'!Y88+4*PI())/3)</f>
        <v>-0.4769394752942403</v>
      </c>
      <c r="AF88" s="11">
        <f>-'OddsRatio_working_3-way'!U88/(3*'OddsRatio_working_3-way'!X88^(1/3))*COS(('OddsRatio_working_3-way'!Y88)/3)</f>
        <v>0.54146564201624481</v>
      </c>
      <c r="AG88" s="11">
        <f>-'OddsRatio_working_3-way'!U88/(3*'OddsRatio_working_3-way'!X88^(1/3))*COS(('OddsRatio_working_3-way'!Y88+2*PI())/3)</f>
        <v>-0.28461776132862088</v>
      </c>
      <c r="AH88" s="11">
        <f>-'OddsRatio_working_3-way'!U88/(3*'OddsRatio_working_3-way'!X88^(1/3))*COS(('OddsRatio_working_3-way'!Y88+4*PI())/3)</f>
        <v>-0.2568478806876241</v>
      </c>
      <c r="AI88" s="11">
        <f>'OddsRatio_working_3-way'!U88/(3*'OddsRatio_working_3-way'!X88^(1/3))*SIN(('OddsRatio_working_3-way'!Y88)/3)</f>
        <v>-1.6032948063443308E-2</v>
      </c>
      <c r="AJ88" s="11">
        <f>'OddsRatio_working_3-way'!U88/(3*'OddsRatio_working_3-way'!X88^(1/3))*SIN(('OddsRatio_working_3-way'!Y88+2*PI())/3)</f>
        <v>-0.46090652723079706</v>
      </c>
      <c r="AK88" s="11">
        <f>'OddsRatio_working_3-way'!U88/(3*'OddsRatio_working_3-way'!X88^(1/3))*SIN(('OddsRatio_working_3-way'!Y88+4*PI())/3)</f>
        <v>0.4769394752942403</v>
      </c>
      <c r="AL88" s="11">
        <f>'OddsRatio_working_3-way'!Z88+'OddsRatio_working_3-way'!AF88</f>
        <v>1.0829312840324896</v>
      </c>
      <c r="AM88" s="11">
        <f>'OddsRatio_working_3-way'!AA88+'OddsRatio_working_3-way'!AG88</f>
        <v>-0.56923552265724175</v>
      </c>
      <c r="AN88" s="11">
        <f>'OddsRatio_working_3-way'!AB88+'OddsRatio_working_3-way'!AH88</f>
        <v>-0.51369576137524819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1.0829312840324896</v>
      </c>
      <c r="AS88" s="11">
        <f>IF(('OddsRatio_working_3-way'!X88=0),IF(Q88&gt;0,-Q88^(1/3),(-Q88)^(1/3)),'OddsRatio_working_3-way'!AM88-'OddsRatio_working_3-way'!R88/3)</f>
        <v>-0.56923552265724175</v>
      </c>
      <c r="AT88" s="11">
        <f>IF(('OddsRatio_working_3-way'!X88=0),IF(Q88&gt;0,-Q88^(1/3),(-Q88)^(1/3)),'OddsRatio_working_3-way'!AN88-'OddsRatio_working_3-way'!R88/3)</f>
        <v>-0.51369576137524819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2.16</v>
      </c>
      <c r="B89" s="4">
        <f>IF('True_Odds_Calculator_3-way'!B90="","",'True_Odds_Calculator_3-way'!B90)</f>
        <v>3.34</v>
      </c>
      <c r="C89" s="4">
        <f>IF('True_Odds_Calculator_3-way'!C90="","",'True_Odds_Calculator_3-way'!C90)</f>
        <v>3.84</v>
      </c>
      <c r="D89" s="9">
        <f t="shared" si="26"/>
        <v>0.45422806949189248</v>
      </c>
      <c r="E89" s="9">
        <f t="shared" si="27"/>
        <v>0.29207393760001588</v>
      </c>
      <c r="F89" s="9">
        <f t="shared" si="28"/>
        <v>0.25369799290809175</v>
      </c>
      <c r="G89" s="9">
        <f t="shared" si="29"/>
        <v>1.0358079457039584</v>
      </c>
      <c r="H89" s="9">
        <f t="shared" si="30"/>
        <v>2.2015372170165919</v>
      </c>
      <c r="I89" s="9">
        <f t="shared" si="31"/>
        <v>3.4237905929472623</v>
      </c>
      <c r="J89" s="9">
        <f t="shared" si="32"/>
        <v>3.9416945657992426</v>
      </c>
      <c r="K89" s="11">
        <f t="shared" si="33"/>
        <v>0.46296296296296291</v>
      </c>
      <c r="L89" s="11">
        <f t="shared" si="34"/>
        <v>0.29940119760479045</v>
      </c>
      <c r="M89" s="11">
        <f t="shared" si="35"/>
        <v>0.26041666666666669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-0.27826638389886893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0.22885363532194869</v>
      </c>
      <c r="Q89" s="11">
        <f>2*'OddsRatio_working_3-way'!K89*'OddsRatio_working_3-way'!L89*'OddsRatio_working_3-way'!M89</f>
        <v>7.2193575811340296E-2</v>
      </c>
      <c r="R89" s="11">
        <f t="shared" si="36"/>
        <v>0</v>
      </c>
      <c r="S89" s="11">
        <f t="shared" si="37"/>
        <v>-0.8224264538009074</v>
      </c>
      <c r="T89" s="11">
        <f t="shared" si="38"/>
        <v>-0.25944052170375631</v>
      </c>
      <c r="U89" s="11">
        <f>'OddsRatio_working_3-way'!S89-'OddsRatio_working_3-way'!R89^2/3</f>
        <v>-0.8224264538009074</v>
      </c>
      <c r="V89" s="11">
        <f>'OddsRatio_working_3-way'!S89*'OddsRatio_working_3-way'!R89/3-2*'OddsRatio_working_3-way'!R89^3/27-'OddsRatio_working_3-way'!T89</f>
        <v>0.25944052170375631</v>
      </c>
      <c r="W89" s="11">
        <f>'OddsRatio_working_3-way'!V89^2+4*'OddsRatio_working_3-way'!U89^3/27</f>
        <v>-1.5102043932359352E-2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0.14353695363413962</v>
      </c>
      <c r="Y89" s="11">
        <f>IF('OddsRatio_working_3-way'!W89&gt;=0,IF('OddsRatio_working_3-way'!V89+SQRT('OddsRatio_working_3-way'!W89)&gt;0,0,PI()),ACOS('OddsRatio_working_3-way'!V89/(2*'OddsRatio_working_3-way'!X89)))</f>
        <v>0.44236633677458559</v>
      </c>
      <c r="Z89" s="11">
        <f>'OddsRatio_working_3-way'!X89^(1/3)*COS('OddsRatio_working_3-way'!Y89/3)</f>
        <v>0.5179039728519792</v>
      </c>
      <c r="AA89" s="11">
        <f>'OddsRatio_working_3-way'!X89^(1/3)*COS(('OddsRatio_working_3-way'!Y89+2*PI())/3)</f>
        <v>-0.32557195061337929</v>
      </c>
      <c r="AB89" s="11">
        <f>'OddsRatio_working_3-way'!X89^(1/3)*COS(('OddsRatio_working_3-way'!Y89+4*PI())/3)</f>
        <v>-0.19233202223860005</v>
      </c>
      <c r="AC89" s="11">
        <f>'OddsRatio_working_3-way'!X89^(1/3)*SIN('OddsRatio_working_3-way'!Y89/3)</f>
        <v>7.692610851398525E-2</v>
      </c>
      <c r="AD89" s="11">
        <f>'OddsRatio_working_3-way'!X89^(1/3)*SIN(('OddsRatio_working_3-way'!Y89+2*PI())/3)</f>
        <v>0.41005494295370765</v>
      </c>
      <c r="AE89" s="11">
        <f>'OddsRatio_working_3-way'!X89^(1/3)*SIN(('OddsRatio_working_3-way'!Y89+4*PI())/3)</f>
        <v>-0.48698105146769288</v>
      </c>
      <c r="AF89" s="11">
        <f>-'OddsRatio_working_3-way'!U89/(3*'OddsRatio_working_3-way'!X89^(1/3))*COS(('OddsRatio_working_3-way'!Y89)/3)</f>
        <v>0.5179039728519792</v>
      </c>
      <c r="AG89" s="11">
        <f>-'OddsRatio_working_3-way'!U89/(3*'OddsRatio_working_3-way'!X89^(1/3))*COS(('OddsRatio_working_3-way'!Y89+2*PI())/3)</f>
        <v>-0.32557195061337929</v>
      </c>
      <c r="AH89" s="11">
        <f>-'OddsRatio_working_3-way'!U89/(3*'OddsRatio_working_3-way'!X89^(1/3))*COS(('OddsRatio_working_3-way'!Y89+4*PI())/3)</f>
        <v>-0.19233202223860005</v>
      </c>
      <c r="AI89" s="11">
        <f>'OddsRatio_working_3-way'!U89/(3*'OddsRatio_working_3-way'!X89^(1/3))*SIN(('OddsRatio_working_3-way'!Y89)/3)</f>
        <v>-7.692610851398525E-2</v>
      </c>
      <c r="AJ89" s="11">
        <f>'OddsRatio_working_3-way'!U89/(3*'OddsRatio_working_3-way'!X89^(1/3))*SIN(('OddsRatio_working_3-way'!Y89+2*PI())/3)</f>
        <v>-0.41005494295370765</v>
      </c>
      <c r="AK89" s="11">
        <f>'OddsRatio_working_3-way'!U89/(3*'OddsRatio_working_3-way'!X89^(1/3))*SIN(('OddsRatio_working_3-way'!Y89+4*PI())/3)</f>
        <v>0.48698105146769288</v>
      </c>
      <c r="AL89" s="11">
        <f>'OddsRatio_working_3-way'!Z89+'OddsRatio_working_3-way'!AF89</f>
        <v>1.0358079457039584</v>
      </c>
      <c r="AM89" s="11">
        <f>'OddsRatio_working_3-way'!AA89+'OddsRatio_working_3-way'!AG89</f>
        <v>-0.65114390122675858</v>
      </c>
      <c r="AN89" s="11">
        <f>'OddsRatio_working_3-way'!AB89+'OddsRatio_working_3-way'!AH89</f>
        <v>-0.3846640444772001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1.0358079457039584</v>
      </c>
      <c r="AS89" s="11">
        <f>IF(('OddsRatio_working_3-way'!X89=0),IF(Q89&gt;0,-Q89^(1/3),(-Q89)^(1/3)),'OddsRatio_working_3-way'!AM89-'OddsRatio_working_3-way'!R89/3)</f>
        <v>-0.65114390122675858</v>
      </c>
      <c r="AT89" s="11">
        <f>IF(('OddsRatio_working_3-way'!X89=0),IF(Q89&gt;0,-Q89^(1/3),(-Q89)^(1/3)),'OddsRatio_working_3-way'!AN89-'OddsRatio_working_3-way'!R89/3)</f>
        <v>-0.3846640444772001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1.76</v>
      </c>
      <c r="B90" s="4">
        <f>IF('True_Odds_Calculator_3-way'!B91="","",'True_Odds_Calculator_3-way'!B91)</f>
        <v>4.1500000000000004</v>
      </c>
      <c r="C90" s="4">
        <f>IF('True_Odds_Calculator_3-way'!C91="","",'True_Odds_Calculator_3-way'!C91)</f>
        <v>4.6399999999999997</v>
      </c>
      <c r="D90" s="9">
        <f t="shared" si="26"/>
        <v>0.55796759417585051</v>
      </c>
      <c r="E90" s="9">
        <f t="shared" si="27"/>
        <v>0.23345186070413521</v>
      </c>
      <c r="F90" s="9">
        <f t="shared" si="28"/>
        <v>0.20858054512001417</v>
      </c>
      <c r="G90" s="9">
        <f t="shared" si="29"/>
        <v>1.0423931294250353</v>
      </c>
      <c r="H90" s="9">
        <f t="shared" si="30"/>
        <v>1.792218778363027</v>
      </c>
      <c r="I90" s="9">
        <f t="shared" si="31"/>
        <v>4.2835383576888608</v>
      </c>
      <c r="J90" s="9">
        <f t="shared" si="32"/>
        <v>4.7943109911071273</v>
      </c>
      <c r="K90" s="11">
        <f t="shared" si="33"/>
        <v>0.56818181818181823</v>
      </c>
      <c r="L90" s="11">
        <f t="shared" si="34"/>
        <v>0.24096385542168672</v>
      </c>
      <c r="M90" s="11">
        <f t="shared" si="35"/>
        <v>0.21551724137931036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-0.25712646825546692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0.22277589983759494</v>
      </c>
      <c r="Q90" s="11">
        <f>2*'OddsRatio_working_3-way'!K90*'OddsRatio_working_3-way'!L90*'OddsRatio_working_3-way'!M90</f>
        <v>5.9013483400687398E-2</v>
      </c>
      <c r="R90" s="11">
        <f t="shared" si="36"/>
        <v>0</v>
      </c>
      <c r="S90" s="11">
        <f t="shared" si="37"/>
        <v>-0.86640594159391193</v>
      </c>
      <c r="T90" s="11">
        <f t="shared" si="38"/>
        <v>-0.22951150770699655</v>
      </c>
      <c r="U90" s="11">
        <f>'OddsRatio_working_3-way'!S90-'OddsRatio_working_3-way'!R90^2/3</f>
        <v>-0.86640594159391193</v>
      </c>
      <c r="V90" s="11">
        <f>'OddsRatio_working_3-way'!S90*'OddsRatio_working_3-way'!R90/3-2*'OddsRatio_working_3-way'!R90^3/27-'OddsRatio_working_3-way'!T90</f>
        <v>0.22951150770699655</v>
      </c>
      <c r="W90" s="11">
        <f>'OddsRatio_working_3-way'!V90^2+4*'OddsRatio_working_3-way'!U90^3/27</f>
        <v>-4.3676414376673224E-2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0.15520304970152163</v>
      </c>
      <c r="Y90" s="11">
        <f>IF('OddsRatio_working_3-way'!W90&gt;=0,IF('OddsRatio_working_3-way'!V90+SQRT('OddsRatio_working_3-way'!W90)&gt;0,0,PI()),ACOS('OddsRatio_working_3-way'!V90/(2*'OddsRatio_working_3-way'!X90)))</f>
        <v>0.73863079982394497</v>
      </c>
      <c r="Z90" s="11">
        <f>'OddsRatio_working_3-way'!X90^(1/3)*COS('OddsRatio_working_3-way'!Y90/3)</f>
        <v>0.52119656471251763</v>
      </c>
      <c r="AA90" s="11">
        <f>'OddsRatio_working_3-way'!X90^(1/3)*COS(('OddsRatio_working_3-way'!Y90+2*PI())/3)</f>
        <v>-0.37403148339273123</v>
      </c>
      <c r="AB90" s="11">
        <f>'OddsRatio_working_3-way'!X90^(1/3)*COS(('OddsRatio_working_3-way'!Y90+4*PI())/3)</f>
        <v>-0.14716508131978656</v>
      </c>
      <c r="AC90" s="11">
        <f>'OddsRatio_working_3-way'!X90^(1/3)*SIN('OddsRatio_working_3-way'!Y90/3)</f>
        <v>0.13098137830689674</v>
      </c>
      <c r="AD90" s="11">
        <f>'OddsRatio_working_3-way'!X90^(1/3)*SIN(('OddsRatio_working_3-way'!Y90+2*PI())/3)</f>
        <v>0.38587877625277217</v>
      </c>
      <c r="AE90" s="11">
        <f>'OddsRatio_working_3-way'!X90^(1/3)*SIN(('OddsRatio_working_3-way'!Y90+4*PI())/3)</f>
        <v>-0.51686015455966872</v>
      </c>
      <c r="AF90" s="11">
        <f>-'OddsRatio_working_3-way'!U90/(3*'OddsRatio_working_3-way'!X90^(1/3))*COS(('OddsRatio_working_3-way'!Y90)/3)</f>
        <v>0.52119656471251763</v>
      </c>
      <c r="AG90" s="11">
        <f>-'OddsRatio_working_3-way'!U90/(3*'OddsRatio_working_3-way'!X90^(1/3))*COS(('OddsRatio_working_3-way'!Y90+2*PI())/3)</f>
        <v>-0.37403148339273123</v>
      </c>
      <c r="AH90" s="11">
        <f>-'OddsRatio_working_3-way'!U90/(3*'OddsRatio_working_3-way'!X90^(1/3))*COS(('OddsRatio_working_3-way'!Y90+4*PI())/3)</f>
        <v>-0.14716508131978656</v>
      </c>
      <c r="AI90" s="11">
        <f>'OddsRatio_working_3-way'!U90/(3*'OddsRatio_working_3-way'!X90^(1/3))*SIN(('OddsRatio_working_3-way'!Y90)/3)</f>
        <v>-0.13098137830689674</v>
      </c>
      <c r="AJ90" s="11">
        <f>'OddsRatio_working_3-way'!U90/(3*'OddsRatio_working_3-way'!X90^(1/3))*SIN(('OddsRatio_working_3-way'!Y90+2*PI())/3)</f>
        <v>-0.38587877625277217</v>
      </c>
      <c r="AK90" s="11">
        <f>'OddsRatio_working_3-way'!U90/(3*'OddsRatio_working_3-way'!X90^(1/3))*SIN(('OddsRatio_working_3-way'!Y90+4*PI())/3)</f>
        <v>0.51686015455966872</v>
      </c>
      <c r="AL90" s="11">
        <f>'OddsRatio_working_3-way'!Z90+'OddsRatio_working_3-way'!AF90</f>
        <v>1.0423931294250353</v>
      </c>
      <c r="AM90" s="11">
        <f>'OddsRatio_working_3-way'!AA90+'OddsRatio_working_3-way'!AG90</f>
        <v>-0.74806296678546247</v>
      </c>
      <c r="AN90" s="11">
        <f>'OddsRatio_working_3-way'!AB90+'OddsRatio_working_3-way'!AH90</f>
        <v>-0.29433016263957312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1.0423931294250353</v>
      </c>
      <c r="AS90" s="11">
        <f>IF(('OddsRatio_working_3-way'!X90=0),IF(Q90&gt;0,-Q90^(1/3),(-Q90)^(1/3)),'OddsRatio_working_3-way'!AM90-'OddsRatio_working_3-way'!R90/3)</f>
        <v>-0.74806296678546247</v>
      </c>
      <c r="AT90" s="11">
        <f>IF(('OddsRatio_working_3-way'!X90=0),IF(Q90&gt;0,-Q90^(1/3),(-Q90)^(1/3)),'OddsRatio_working_3-way'!AN90-'OddsRatio_working_3-way'!R90/3)</f>
        <v>-0.29433016263957312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4.4400000000000004</v>
      </c>
      <c r="B91" s="4">
        <f>IF('True_Odds_Calculator_3-way'!B92="","",'True_Odds_Calculator_3-way'!B92)</f>
        <v>3.67</v>
      </c>
      <c r="C91" s="4">
        <f>IF('True_Odds_Calculator_3-way'!C92="","",'True_Odds_Calculator_3-way'!C92)</f>
        <v>1.9</v>
      </c>
      <c r="D91" s="9">
        <f t="shared" si="26"/>
        <v>0.21852214020461752</v>
      </c>
      <c r="E91" s="9">
        <f t="shared" si="27"/>
        <v>0.26485086634083965</v>
      </c>
      <c r="F91" s="9">
        <f t="shared" si="28"/>
        <v>0.51662699345454299</v>
      </c>
      <c r="G91" s="9">
        <f t="shared" si="29"/>
        <v>1.0395916690154481</v>
      </c>
      <c r="H91" s="9">
        <f t="shared" si="30"/>
        <v>4.5761953414131415</v>
      </c>
      <c r="I91" s="9">
        <f t="shared" si="31"/>
        <v>3.7757097562712461</v>
      </c>
      <c r="J91" s="9">
        <f t="shared" si="32"/>
        <v>1.9356325021139029</v>
      </c>
      <c r="K91" s="11">
        <f t="shared" si="33"/>
        <v>0.2252252252252252</v>
      </c>
      <c r="L91" s="11">
        <f t="shared" si="34"/>
        <v>0.27247956403269757</v>
      </c>
      <c r="M91" s="11">
        <f t="shared" si="35"/>
        <v>0.52631578947368418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-0.2669989651202902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0.22642031103238613</v>
      </c>
      <c r="Q91" s="11">
        <f>2*'OddsRatio_working_3-way'!K91*'OddsRatio_working_3-way'!L91*'OddsRatio_working_3-way'!M91</f>
        <v>6.4599232819511035E-2</v>
      </c>
      <c r="R91" s="11">
        <f t="shared" si="36"/>
        <v>0</v>
      </c>
      <c r="S91" s="11">
        <f t="shared" si="37"/>
        <v>-0.84801943307299976</v>
      </c>
      <c r="T91" s="11">
        <f t="shared" si="38"/>
        <v>-0.24194562997803137</v>
      </c>
      <c r="U91" s="11">
        <f>'OddsRatio_working_3-way'!S91-'OddsRatio_working_3-way'!R91^2/3</f>
        <v>-0.84801943307299976</v>
      </c>
      <c r="V91" s="11">
        <f>'OddsRatio_working_3-way'!S91*'OddsRatio_working_3-way'!R91/3-2*'OddsRatio_working_3-way'!R91^3/27-'OddsRatio_working_3-way'!T91</f>
        <v>0.24194562997803137</v>
      </c>
      <c r="W91" s="11">
        <f>'OddsRatio_working_3-way'!V91^2+4*'OddsRatio_working_3-way'!U91^3/27</f>
        <v>-3.1809292306728153E-2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0.15028887198674643</v>
      </c>
      <c r="Y91" s="11">
        <f>IF('OddsRatio_working_3-way'!W91&gt;=0,IF('OddsRatio_working_3-way'!V91+SQRT('OddsRatio_working_3-way'!W91)&gt;0,0,PI()),ACOS('OddsRatio_working_3-way'!V91/(2*'OddsRatio_working_3-way'!X91)))</f>
        <v>0.63522994288871304</v>
      </c>
      <c r="Z91" s="11">
        <f>'OddsRatio_working_3-way'!X91^(1/3)*COS('OddsRatio_working_3-way'!Y91/3)</f>
        <v>0.51979583450772404</v>
      </c>
      <c r="AA91" s="11">
        <f>'OddsRatio_working_3-way'!X91^(1/3)*COS(('OddsRatio_working_3-way'!Y91+2*PI())/3)</f>
        <v>-0.35666607363582459</v>
      </c>
      <c r="AB91" s="11">
        <f>'OddsRatio_working_3-way'!X91^(1/3)*COS(('OddsRatio_working_3-way'!Y91+4*PI())/3)</f>
        <v>-0.16312976087189929</v>
      </c>
      <c r="AC91" s="11">
        <f>'OddsRatio_working_3-way'!X91^(1/3)*SIN('OddsRatio_working_3-way'!Y91/3)</f>
        <v>0.11173824227221994</v>
      </c>
      <c r="AD91" s="11">
        <f>'OddsRatio_working_3-way'!X91^(1/3)*SIN(('OddsRatio_working_3-way'!Y91+2*PI())/3)</f>
        <v>0.39428727632891103</v>
      </c>
      <c r="AE91" s="11">
        <f>'OddsRatio_working_3-way'!X91^(1/3)*SIN(('OddsRatio_working_3-way'!Y91+4*PI())/3)</f>
        <v>-0.50602551860113087</v>
      </c>
      <c r="AF91" s="11">
        <f>-'OddsRatio_working_3-way'!U91/(3*'OddsRatio_working_3-way'!X91^(1/3))*COS(('OddsRatio_working_3-way'!Y91)/3)</f>
        <v>0.51979583450772415</v>
      </c>
      <c r="AG91" s="11">
        <f>-'OddsRatio_working_3-way'!U91/(3*'OddsRatio_working_3-way'!X91^(1/3))*COS(('OddsRatio_working_3-way'!Y91+2*PI())/3)</f>
        <v>-0.35666607363582464</v>
      </c>
      <c r="AH91" s="11">
        <f>-'OddsRatio_working_3-way'!U91/(3*'OddsRatio_working_3-way'!X91^(1/3))*COS(('OddsRatio_working_3-way'!Y91+4*PI())/3)</f>
        <v>-0.16312976087189932</v>
      </c>
      <c r="AI91" s="11">
        <f>'OddsRatio_working_3-way'!U91/(3*'OddsRatio_working_3-way'!X91^(1/3))*SIN(('OddsRatio_working_3-way'!Y91)/3)</f>
        <v>-0.11173824227221997</v>
      </c>
      <c r="AJ91" s="11">
        <f>'OddsRatio_working_3-way'!U91/(3*'OddsRatio_working_3-way'!X91^(1/3))*SIN(('OddsRatio_working_3-way'!Y91+2*PI())/3)</f>
        <v>-0.39428727632891108</v>
      </c>
      <c r="AK91" s="11">
        <f>'OddsRatio_working_3-way'!U91/(3*'OddsRatio_working_3-way'!X91^(1/3))*SIN(('OddsRatio_working_3-way'!Y91+4*PI())/3)</f>
        <v>0.50602551860113099</v>
      </c>
      <c r="AL91" s="11">
        <f>'OddsRatio_working_3-way'!Z91+'OddsRatio_working_3-way'!AF91</f>
        <v>1.0395916690154481</v>
      </c>
      <c r="AM91" s="11">
        <f>'OddsRatio_working_3-way'!AA91+'OddsRatio_working_3-way'!AG91</f>
        <v>-0.71333214727164918</v>
      </c>
      <c r="AN91" s="11">
        <f>'OddsRatio_working_3-way'!AB91+'OddsRatio_working_3-way'!AH91</f>
        <v>-0.32625952174379858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1.0395916690154481</v>
      </c>
      <c r="AS91" s="11">
        <f>IF(('OddsRatio_working_3-way'!X91=0),IF(Q91&gt;0,-Q91^(1/3),(-Q91)^(1/3)),'OddsRatio_working_3-way'!AM91-'OddsRatio_working_3-way'!R91/3)</f>
        <v>-0.71333214727164918</v>
      </c>
      <c r="AT91" s="11">
        <f>IF(('OddsRatio_working_3-way'!X91=0),IF(Q91&gt;0,-Q91^(1/3),(-Q91)^(1/3)),'OddsRatio_working_3-way'!AN91-'OddsRatio_working_3-way'!R91/3)</f>
        <v>-0.32625952174379858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2.64</v>
      </c>
      <c r="B92" s="4">
        <f>IF('True_Odds_Calculator_3-way'!B93="","",'True_Odds_Calculator_3-way'!B93)</f>
        <v>3.06</v>
      </c>
      <c r="C92" s="4">
        <f>IF('True_Odds_Calculator_3-way'!C93="","",'True_Odds_Calculator_3-way'!C93)</f>
        <v>3.1</v>
      </c>
      <c r="D92" s="9">
        <f t="shared" si="26"/>
        <v>0.36893761431749855</v>
      </c>
      <c r="E92" s="9">
        <f t="shared" si="27"/>
        <v>0.31760788103182058</v>
      </c>
      <c r="F92" s="9">
        <f t="shared" si="28"/>
        <v>0.31345450465068081</v>
      </c>
      <c r="G92" s="9">
        <f t="shared" si="29"/>
        <v>1.042978874146828</v>
      </c>
      <c r="H92" s="9">
        <f t="shared" si="30"/>
        <v>2.7104853536007982</v>
      </c>
      <c r="I92" s="9">
        <f t="shared" si="31"/>
        <v>3.1485364807424654</v>
      </c>
      <c r="J92" s="9">
        <f t="shared" si="32"/>
        <v>3.1902556357083385</v>
      </c>
      <c r="K92" s="11">
        <f t="shared" si="33"/>
        <v>0.37878787878787878</v>
      </c>
      <c r="L92" s="11">
        <f t="shared" si="34"/>
        <v>0.32679738562091504</v>
      </c>
      <c r="M92" s="11">
        <f t="shared" si="35"/>
        <v>0.32258064516129031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-0.2832978743794683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0.231601275244539</v>
      </c>
      <c r="Q92" s="11">
        <f>2*'OddsRatio_working_3-way'!K92*'OddsRatio_working_3-way'!L92*'OddsRatio_working_3-way'!M92</f>
        <v>7.9862508705013449E-2</v>
      </c>
      <c r="R92" s="11">
        <f t="shared" si="36"/>
        <v>0</v>
      </c>
      <c r="S92" s="11">
        <f t="shared" si="37"/>
        <v>-0.81751857740491418</v>
      </c>
      <c r="T92" s="11">
        <f t="shared" si="38"/>
        <v>-0.28190295772583246</v>
      </c>
      <c r="U92" s="11">
        <f>'OddsRatio_working_3-way'!S92-'OddsRatio_working_3-way'!R92^2/3</f>
        <v>-0.81751857740491418</v>
      </c>
      <c r="V92" s="11">
        <f>'OddsRatio_working_3-way'!S92*'OddsRatio_working_3-way'!R92/3-2*'OddsRatio_working_3-way'!R92^3/27-'OddsRatio_working_3-way'!T92</f>
        <v>0.28190295772583246</v>
      </c>
      <c r="W92" s="11">
        <f>'OddsRatio_working_3-way'!V92^2+4*'OddsRatio_working_3-way'!U92^3/27</f>
        <v>-1.475553004516697E-3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0.14225402505648932</v>
      </c>
      <c r="Y92" s="11">
        <f>IF('OddsRatio_working_3-way'!W92&gt;=0,IF('OddsRatio_working_3-way'!V92+SQRT('OddsRatio_working_3-way'!W92)&gt;0,0,PI()),ACOS('OddsRatio_working_3-way'!V92/(2*'OddsRatio_working_3-way'!X92)))</f>
        <v>0.13542886067475912</v>
      </c>
      <c r="Z92" s="11">
        <f>'OddsRatio_working_3-way'!X92^(1/3)*COS('OddsRatio_working_3-way'!Y92/3)</f>
        <v>0.521489437073414</v>
      </c>
      <c r="AA92" s="11">
        <f>'OddsRatio_working_3-way'!X92^(1/3)*COS(('OddsRatio_working_3-way'!Y92+2*PI())/3)</f>
        <v>-0.28114617968214739</v>
      </c>
      <c r="AB92" s="11">
        <f>'OddsRatio_working_3-way'!X92^(1/3)*COS(('OddsRatio_working_3-way'!Y92+4*PI())/3)</f>
        <v>-0.24034325739126672</v>
      </c>
      <c r="AC92" s="11">
        <f>'OddsRatio_working_3-way'!X92^(1/3)*SIN('OddsRatio_working_3-way'!Y92/3)</f>
        <v>2.3557578168363499E-2</v>
      </c>
      <c r="AD92" s="11">
        <f>'OddsRatio_working_3-way'!X92^(1/3)*SIN(('OddsRatio_working_3-way'!Y92+2*PI())/3)</f>
        <v>0.4398443112266413</v>
      </c>
      <c r="AE92" s="11">
        <f>'OddsRatio_working_3-way'!X92^(1/3)*SIN(('OddsRatio_working_3-way'!Y92+4*PI())/3)</f>
        <v>-0.4634018893950046</v>
      </c>
      <c r="AF92" s="11">
        <f>-'OddsRatio_working_3-way'!U92/(3*'OddsRatio_working_3-way'!X92^(1/3))*COS(('OddsRatio_working_3-way'!Y92)/3)</f>
        <v>0.521489437073414</v>
      </c>
      <c r="AG92" s="11">
        <f>-'OddsRatio_working_3-way'!U92/(3*'OddsRatio_working_3-way'!X92^(1/3))*COS(('OddsRatio_working_3-way'!Y92+2*PI())/3)</f>
        <v>-0.28114617968214739</v>
      </c>
      <c r="AH92" s="11">
        <f>-'OddsRatio_working_3-way'!U92/(3*'OddsRatio_working_3-way'!X92^(1/3))*COS(('OddsRatio_working_3-way'!Y92+4*PI())/3)</f>
        <v>-0.24034325739126672</v>
      </c>
      <c r="AI92" s="11">
        <f>'OddsRatio_working_3-way'!U92/(3*'OddsRatio_working_3-way'!X92^(1/3))*SIN(('OddsRatio_working_3-way'!Y92)/3)</f>
        <v>-2.3557578168363499E-2</v>
      </c>
      <c r="AJ92" s="11">
        <f>'OddsRatio_working_3-way'!U92/(3*'OddsRatio_working_3-way'!X92^(1/3))*SIN(('OddsRatio_working_3-way'!Y92+2*PI())/3)</f>
        <v>-0.4398443112266413</v>
      </c>
      <c r="AK92" s="11">
        <f>'OddsRatio_working_3-way'!U92/(3*'OddsRatio_working_3-way'!X92^(1/3))*SIN(('OddsRatio_working_3-way'!Y92+4*PI())/3)</f>
        <v>0.4634018893950046</v>
      </c>
      <c r="AL92" s="11">
        <f>'OddsRatio_working_3-way'!Z92+'OddsRatio_working_3-way'!AF92</f>
        <v>1.042978874146828</v>
      </c>
      <c r="AM92" s="11">
        <f>'OddsRatio_working_3-way'!AA92+'OddsRatio_working_3-way'!AG92</f>
        <v>-0.56229235936429478</v>
      </c>
      <c r="AN92" s="11">
        <f>'OddsRatio_working_3-way'!AB92+'OddsRatio_working_3-way'!AH92</f>
        <v>-0.48068651478253344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1.042978874146828</v>
      </c>
      <c r="AS92" s="11">
        <f>IF(('OddsRatio_working_3-way'!X92=0),IF(Q92&gt;0,-Q92^(1/3),(-Q92)^(1/3)),'OddsRatio_working_3-way'!AM92-'OddsRatio_working_3-way'!R92/3)</f>
        <v>-0.56229235936429478</v>
      </c>
      <c r="AT92" s="11">
        <f>IF(('OddsRatio_working_3-way'!X92=0),IF(Q92&gt;0,-Q92^(1/3),(-Q92)^(1/3)),'OddsRatio_working_3-way'!AN92-'OddsRatio_working_3-way'!R92/3)</f>
        <v>-0.48068651478253344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1.76</v>
      </c>
      <c r="B93" s="4">
        <f>IF('True_Odds_Calculator_3-way'!B94="","",'True_Odds_Calculator_3-way'!B94)</f>
        <v>3.54</v>
      </c>
      <c r="C93" s="4">
        <f>IF('True_Odds_Calculator_3-way'!C94="","",'True_Odds_Calculator_3-way'!C94)</f>
        <v>5.54</v>
      </c>
      <c r="D93" s="9">
        <f t="shared" si="26"/>
        <v>0.55521802555782795</v>
      </c>
      <c r="E93" s="9">
        <f t="shared" si="27"/>
        <v>0.27193559286292862</v>
      </c>
      <c r="F93" s="9">
        <f t="shared" si="28"/>
        <v>0.17284638157924362</v>
      </c>
      <c r="G93" s="9">
        <f t="shared" si="29"/>
        <v>1.0540713973893396</v>
      </c>
      <c r="H93" s="9">
        <f t="shared" si="30"/>
        <v>1.8010942620158978</v>
      </c>
      <c r="I93" s="9">
        <f t="shared" si="31"/>
        <v>3.6773413493689229</v>
      </c>
      <c r="J93" s="9">
        <f t="shared" si="32"/>
        <v>5.7854841441476017</v>
      </c>
      <c r="K93" s="11">
        <f t="shared" si="33"/>
        <v>0.56818181818181823</v>
      </c>
      <c r="L93" s="11">
        <f t="shared" si="34"/>
        <v>0.2824858757062147</v>
      </c>
      <c r="M93" s="11">
        <f t="shared" si="35"/>
        <v>0.18050541516245489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-0.2539086329241137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0.22713829848382872</v>
      </c>
      <c r="Q93" s="11">
        <f>2*'OddsRatio_working_3-way'!K93*'OddsRatio_working_3-way'!L93*'OddsRatio_working_3-way'!M93</f>
        <v>5.7943443490772628E-2</v>
      </c>
      <c r="R93" s="11">
        <f t="shared" si="36"/>
        <v>0</v>
      </c>
      <c r="S93" s="11">
        <f t="shared" si="37"/>
        <v>-0.89456705692915173</v>
      </c>
      <c r="T93" s="11">
        <f t="shared" si="38"/>
        <v>-0.22820588186968155</v>
      </c>
      <c r="U93" s="11">
        <f>'OddsRatio_working_3-way'!S93-'OddsRatio_working_3-way'!R93^2/3</f>
        <v>-0.89456705692915173</v>
      </c>
      <c r="V93" s="11">
        <f>'OddsRatio_working_3-way'!S93*'OddsRatio_working_3-way'!R93/3-2*'OddsRatio_working_3-way'!R93^3/27-'OddsRatio_working_3-way'!T93</f>
        <v>0.22820588186968155</v>
      </c>
      <c r="W93" s="11">
        <f>'OddsRatio_working_3-way'!V93^2+4*'OddsRatio_working_3-way'!U93^3/27</f>
        <v>-5.3977998965187915E-2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0.16283114220343953</v>
      </c>
      <c r="Y93" s="11">
        <f>IF('OddsRatio_working_3-way'!W93&gt;=0,IF('OddsRatio_working_3-way'!V93+SQRT('OddsRatio_working_3-way'!W93)&gt;0,0,PI()),ACOS('OddsRatio_working_3-way'!V93/(2*'OddsRatio_working_3-way'!X93)))</f>
        <v>0.79435653198081646</v>
      </c>
      <c r="Z93" s="11">
        <f>'OddsRatio_working_3-way'!X93^(1/3)*COS('OddsRatio_working_3-way'!Y93/3)</f>
        <v>0.52703569869466971</v>
      </c>
      <c r="AA93" s="11">
        <f>'OddsRatio_working_3-way'!X93^(1/3)*COS(('OddsRatio_working_3-way'!Y93+2*PI())/3)</f>
        <v>-0.38727888303061431</v>
      </c>
      <c r="AB93" s="11">
        <f>'OddsRatio_working_3-way'!X93^(1/3)*COS(('OddsRatio_working_3-way'!Y93+4*PI())/3)</f>
        <v>-0.1397568156640551</v>
      </c>
      <c r="AC93" s="11">
        <f>'OddsRatio_working_3-way'!X93^(1/3)*SIN('OddsRatio_working_3-way'!Y93/3)</f>
        <v>0.14290693222445561</v>
      </c>
      <c r="AD93" s="11">
        <f>'OddsRatio_working_3-way'!X93^(1/3)*SIN(('OddsRatio_working_3-way'!Y93+2*PI())/3)</f>
        <v>0.38497283765863738</v>
      </c>
      <c r="AE93" s="11">
        <f>'OddsRatio_working_3-way'!X93^(1/3)*SIN(('OddsRatio_working_3-way'!Y93+4*PI())/3)</f>
        <v>-0.52787976988309293</v>
      </c>
      <c r="AF93" s="11">
        <f>-'OddsRatio_working_3-way'!U93/(3*'OddsRatio_working_3-way'!X93^(1/3))*COS(('OddsRatio_working_3-way'!Y93)/3)</f>
        <v>0.52703569869466982</v>
      </c>
      <c r="AG93" s="11">
        <f>-'OddsRatio_working_3-way'!U93/(3*'OddsRatio_working_3-way'!X93^(1/3))*COS(('OddsRatio_working_3-way'!Y93+2*PI())/3)</f>
        <v>-0.38727888303061442</v>
      </c>
      <c r="AH93" s="11">
        <f>-'OddsRatio_working_3-way'!U93/(3*'OddsRatio_working_3-way'!X93^(1/3))*COS(('OddsRatio_working_3-way'!Y93+4*PI())/3)</f>
        <v>-0.13975681566405512</v>
      </c>
      <c r="AI93" s="11">
        <f>'OddsRatio_working_3-way'!U93/(3*'OddsRatio_working_3-way'!X93^(1/3))*SIN(('OddsRatio_working_3-way'!Y93)/3)</f>
        <v>-0.14290693222445564</v>
      </c>
      <c r="AJ93" s="11">
        <f>'OddsRatio_working_3-way'!U93/(3*'OddsRatio_working_3-way'!X93^(1/3))*SIN(('OddsRatio_working_3-way'!Y93+2*PI())/3)</f>
        <v>-0.38497283765863749</v>
      </c>
      <c r="AK93" s="11">
        <f>'OddsRatio_working_3-way'!U93/(3*'OddsRatio_working_3-way'!X93^(1/3))*SIN(('OddsRatio_working_3-way'!Y93+4*PI())/3)</f>
        <v>0.52787976988309304</v>
      </c>
      <c r="AL93" s="11">
        <f>'OddsRatio_working_3-way'!Z93+'OddsRatio_working_3-way'!AF93</f>
        <v>1.0540713973893396</v>
      </c>
      <c r="AM93" s="11">
        <f>'OddsRatio_working_3-way'!AA93+'OddsRatio_working_3-way'!AG93</f>
        <v>-0.77455776606122873</v>
      </c>
      <c r="AN93" s="11">
        <f>'OddsRatio_working_3-way'!AB93+'OddsRatio_working_3-way'!AH93</f>
        <v>-0.27951363132811025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1.0540713973893396</v>
      </c>
      <c r="AS93" s="11">
        <f>IF(('OddsRatio_working_3-way'!X93=0),IF(Q93&gt;0,-Q93^(1/3),(-Q93)^(1/3)),'OddsRatio_working_3-way'!AM93-'OddsRatio_working_3-way'!R93/3)</f>
        <v>-0.77455776606122873</v>
      </c>
      <c r="AT93" s="11">
        <f>IF(('OddsRatio_working_3-way'!X93=0),IF(Q93&gt;0,-Q93^(1/3),(-Q93)^(1/3)),'OddsRatio_working_3-way'!AN93-'OddsRatio_working_3-way'!R93/3)</f>
        <v>-0.27951363132811025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2.31</v>
      </c>
      <c r="B94" s="4">
        <f>IF('True_Odds_Calculator_3-way'!B95="","",'True_Odds_Calculator_3-way'!B95)</f>
        <v>3.45</v>
      </c>
      <c r="C94" s="4">
        <f>IF('True_Odds_Calculator_3-way'!C95="","",'True_Odds_Calculator_3-way'!C95)</f>
        <v>3.28</v>
      </c>
      <c r="D94" s="9">
        <f t="shared" si="26"/>
        <v>0.42263587094482208</v>
      </c>
      <c r="E94" s="9">
        <f t="shared" si="27"/>
        <v>0.2812998512871237</v>
      </c>
      <c r="F94" s="9">
        <f t="shared" si="28"/>
        <v>0.29606427776805422</v>
      </c>
      <c r="G94" s="9">
        <f t="shared" si="29"/>
        <v>1.0428267136736706</v>
      </c>
      <c r="H94" s="9">
        <f t="shared" si="30"/>
        <v>2.3661029949125085</v>
      </c>
      <c r="I94" s="9">
        <f t="shared" si="31"/>
        <v>3.5549254485004922</v>
      </c>
      <c r="J94" s="9">
        <f t="shared" si="32"/>
        <v>3.3776449071759695</v>
      </c>
      <c r="K94" s="11">
        <f t="shared" si="33"/>
        <v>0.4329004329004329</v>
      </c>
      <c r="L94" s="11">
        <f t="shared" si="34"/>
        <v>0.28985507246376813</v>
      </c>
      <c r="M94" s="11">
        <f t="shared" si="35"/>
        <v>0.3048780487804878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-0.27994151483016816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0.23106385778708155</v>
      </c>
      <c r="Q94" s="11">
        <f>2*'OddsRatio_working_3-way'!K94*'OddsRatio_working_3-way'!L94*'OddsRatio_working_3-way'!M94</f>
        <v>7.6511211187775346E-2</v>
      </c>
      <c r="R94" s="11">
        <f t="shared" si="36"/>
        <v>0</v>
      </c>
      <c r="S94" s="11">
        <f t="shared" si="37"/>
        <v>-0.82540046954900859</v>
      </c>
      <c r="T94" s="11">
        <f t="shared" si="38"/>
        <v>-0.27331141375794987</v>
      </c>
      <c r="U94" s="11">
        <f>'OddsRatio_working_3-way'!S94-'OddsRatio_working_3-way'!R94^2/3</f>
        <v>-0.82540046954900859</v>
      </c>
      <c r="V94" s="11">
        <f>'OddsRatio_working_3-way'!S94*'OddsRatio_working_3-way'!R94/3-2*'OddsRatio_working_3-way'!R94^3/27-'OddsRatio_working_3-way'!T94</f>
        <v>0.27331141375794987</v>
      </c>
      <c r="W94" s="11">
        <f>'OddsRatio_working_3-way'!V94^2+4*'OddsRatio_working_3-way'!U94^3/27</f>
        <v>-8.6095719622026196E-3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0.14431623336666938</v>
      </c>
      <c r="Y94" s="11">
        <f>IF('OddsRatio_working_3-way'!W94&gt;=0,IF('OddsRatio_working_3-way'!V94+SQRT('OddsRatio_working_3-way'!W94)&gt;0,0,PI()),ACOS('OddsRatio_working_3-way'!V94/(2*'OddsRatio_working_3-way'!X94)))</f>
        <v>0.32728550592772199</v>
      </c>
      <c r="Z94" s="11">
        <f>'OddsRatio_working_3-way'!X94^(1/3)*COS('OddsRatio_working_3-way'!Y94/3)</f>
        <v>0.52141335683683532</v>
      </c>
      <c r="AA94" s="11">
        <f>'OddsRatio_working_3-way'!X94^(1/3)*COS(('OddsRatio_working_3-way'!Y94+2*PI())/3)</f>
        <v>-0.31016576121783351</v>
      </c>
      <c r="AB94" s="11">
        <f>'OddsRatio_working_3-way'!X94^(1/3)*COS(('OddsRatio_working_3-way'!Y94+4*PI())/3)</f>
        <v>-0.21124759561900172</v>
      </c>
      <c r="AC94" s="11">
        <f>'OddsRatio_working_3-way'!X94^(1/3)*SIN('OddsRatio_working_3-way'!Y94/3)</f>
        <v>5.7110429536229551E-2</v>
      </c>
      <c r="AD94" s="11">
        <f>'OddsRatio_working_3-way'!X94^(1/3)*SIN(('OddsRatio_working_3-way'!Y94+2*PI())/3)</f>
        <v>0.42300199812510519</v>
      </c>
      <c r="AE94" s="11">
        <f>'OddsRatio_working_3-way'!X94^(1/3)*SIN(('OddsRatio_working_3-way'!Y94+4*PI())/3)</f>
        <v>-0.48011242766133466</v>
      </c>
      <c r="AF94" s="11">
        <f>-'OddsRatio_working_3-way'!U94/(3*'OddsRatio_working_3-way'!X94^(1/3))*COS(('OddsRatio_working_3-way'!Y94)/3)</f>
        <v>0.52141335683683521</v>
      </c>
      <c r="AG94" s="11">
        <f>-'OddsRatio_working_3-way'!U94/(3*'OddsRatio_working_3-way'!X94^(1/3))*COS(('OddsRatio_working_3-way'!Y94+2*PI())/3)</f>
        <v>-0.31016576121783346</v>
      </c>
      <c r="AH94" s="11">
        <f>-'OddsRatio_working_3-way'!U94/(3*'OddsRatio_working_3-way'!X94^(1/3))*COS(('OddsRatio_working_3-way'!Y94+4*PI())/3)</f>
        <v>-0.21124759561900167</v>
      </c>
      <c r="AI94" s="11">
        <f>'OddsRatio_working_3-way'!U94/(3*'OddsRatio_working_3-way'!X94^(1/3))*SIN(('OddsRatio_working_3-way'!Y94)/3)</f>
        <v>-5.7110429536229537E-2</v>
      </c>
      <c r="AJ94" s="11">
        <f>'OddsRatio_working_3-way'!U94/(3*'OddsRatio_working_3-way'!X94^(1/3))*SIN(('OddsRatio_working_3-way'!Y94+2*PI())/3)</f>
        <v>-0.42300199812510508</v>
      </c>
      <c r="AK94" s="11">
        <f>'OddsRatio_working_3-way'!U94/(3*'OddsRatio_working_3-way'!X94^(1/3))*SIN(('OddsRatio_working_3-way'!Y94+4*PI())/3)</f>
        <v>0.48011242766133461</v>
      </c>
      <c r="AL94" s="11">
        <f>'OddsRatio_working_3-way'!Z94+'OddsRatio_working_3-way'!AF94</f>
        <v>1.0428267136736706</v>
      </c>
      <c r="AM94" s="11">
        <f>'OddsRatio_working_3-way'!AA94+'OddsRatio_working_3-way'!AG94</f>
        <v>-0.62033152243566692</v>
      </c>
      <c r="AN94" s="11">
        <f>'OddsRatio_working_3-way'!AB94+'OddsRatio_working_3-way'!AH94</f>
        <v>-0.42249519123800339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1.0428267136736706</v>
      </c>
      <c r="AS94" s="11">
        <f>IF(('OddsRatio_working_3-way'!X94=0),IF(Q94&gt;0,-Q94^(1/3),(-Q94)^(1/3)),'OddsRatio_working_3-way'!AM94-'OddsRatio_working_3-way'!R94/3)</f>
        <v>-0.62033152243566692</v>
      </c>
      <c r="AT94" s="11">
        <f>IF(('OddsRatio_working_3-way'!X94=0),IF(Q94&gt;0,-Q94^(1/3),(-Q94)^(1/3)),'OddsRatio_working_3-way'!AN94-'OddsRatio_working_3-way'!R94/3)</f>
        <v>-0.42249519123800339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3.7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2.2000000000000002</v>
      </c>
      <c r="D95" s="9">
        <f t="shared" si="26"/>
        <v>0.26193151467320452</v>
      </c>
      <c r="E95" s="9">
        <f t="shared" si="27"/>
        <v>0.29408813452530447</v>
      </c>
      <c r="F95" s="9">
        <f t="shared" si="28"/>
        <v>0.44398035080149112</v>
      </c>
      <c r="G95" s="9">
        <f t="shared" si="29"/>
        <v>1.0436266083149097</v>
      </c>
      <c r="H95" s="9">
        <f t="shared" si="30"/>
        <v>3.8177918424502568</v>
      </c>
      <c r="I95" s="9">
        <f t="shared" si="31"/>
        <v>3.4003411991242922</v>
      </c>
      <c r="J95" s="9">
        <f t="shared" si="32"/>
        <v>2.252351929977892</v>
      </c>
      <c r="K95" s="11">
        <f t="shared" si="33"/>
        <v>0.27027027027027023</v>
      </c>
      <c r="L95" s="11">
        <f t="shared" si="34"/>
        <v>0.30303030303030304</v>
      </c>
      <c r="M95" s="11">
        <f t="shared" si="35"/>
        <v>0.45454545454545453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-0.27741791378155034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0.23080932171841262</v>
      </c>
      <c r="Q95" s="11">
        <f>2*'OddsRatio_working_3-way'!K95*'OddsRatio_working_3-way'!L95*'OddsRatio_working_3-way'!M95</f>
        <v>7.445461990916534E-2</v>
      </c>
      <c r="R95" s="11">
        <f t="shared" si="36"/>
        <v>0</v>
      </c>
      <c r="S95" s="11">
        <f t="shared" si="37"/>
        <v>-0.83199141170155599</v>
      </c>
      <c r="T95" s="11">
        <f t="shared" si="38"/>
        <v>-0.2683843263553406</v>
      </c>
      <c r="U95" s="11">
        <f>'OddsRatio_working_3-way'!S95-'OddsRatio_working_3-way'!R95^2/3</f>
        <v>-0.83199141170155599</v>
      </c>
      <c r="V95" s="11">
        <f>'OddsRatio_working_3-way'!S95*'OddsRatio_working_3-way'!R95/3-2*'OddsRatio_working_3-way'!R95^3/27-'OddsRatio_working_3-way'!T95</f>
        <v>0.2683843263553406</v>
      </c>
      <c r="W95" s="11">
        <f>'OddsRatio_working_3-way'!V95^2+4*'OddsRatio_working_3-way'!U95^3/27</f>
        <v>-1.3290228641633761E-2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0.14604825852679973</v>
      </c>
      <c r="Y95" s="11">
        <f>IF('OddsRatio_working_3-way'!W95&gt;=0,IF('OddsRatio_working_3-way'!V95+SQRT('OddsRatio_working_3-way'!W95)&gt;0,0,PI()),ACOS('OddsRatio_working_3-way'!V95/(2*'OddsRatio_working_3-way'!X95)))</f>
        <v>0.40571433752862673</v>
      </c>
      <c r="Z95" s="11">
        <f>'OddsRatio_working_3-way'!X95^(1/3)*COS('OddsRatio_working_3-way'!Y95/3)</f>
        <v>0.52181330415745486</v>
      </c>
      <c r="AA95" s="11">
        <f>'OddsRatio_working_3-way'!X95^(1/3)*COS(('OddsRatio_working_3-way'!Y95+2*PI())/3)</f>
        <v>-0.322396566931479</v>
      </c>
      <c r="AB95" s="11">
        <f>'OddsRatio_working_3-way'!X95^(1/3)*COS(('OddsRatio_working_3-way'!Y95+4*PI())/3)</f>
        <v>-0.199416737225976</v>
      </c>
      <c r="AC95" s="11">
        <f>'OddsRatio_working_3-way'!X95^(1/3)*SIN('OddsRatio_working_3-way'!Y95/3)</f>
        <v>7.1002437785366621E-2</v>
      </c>
      <c r="AD95" s="11">
        <f>'OddsRatio_working_3-way'!X95^(1/3)*SIN(('OddsRatio_working_3-way'!Y95+2*PI())/3)</f>
        <v>0.41640235854036867</v>
      </c>
      <c r="AE95" s="11">
        <f>'OddsRatio_working_3-way'!X95^(1/3)*SIN(('OddsRatio_working_3-way'!Y95+4*PI())/3)</f>
        <v>-0.48740479632573519</v>
      </c>
      <c r="AF95" s="11">
        <f>-'OddsRatio_working_3-way'!U95/(3*'OddsRatio_working_3-way'!X95^(1/3))*COS(('OddsRatio_working_3-way'!Y95)/3)</f>
        <v>0.52181330415745486</v>
      </c>
      <c r="AG95" s="11">
        <f>-'OddsRatio_working_3-way'!U95/(3*'OddsRatio_working_3-way'!X95^(1/3))*COS(('OddsRatio_working_3-way'!Y95+2*PI())/3)</f>
        <v>-0.322396566931479</v>
      </c>
      <c r="AH95" s="11">
        <f>-'OddsRatio_working_3-way'!U95/(3*'OddsRatio_working_3-way'!X95^(1/3))*COS(('OddsRatio_working_3-way'!Y95+4*PI())/3)</f>
        <v>-0.199416737225976</v>
      </c>
      <c r="AI95" s="11">
        <f>'OddsRatio_working_3-way'!U95/(3*'OddsRatio_working_3-way'!X95^(1/3))*SIN(('OddsRatio_working_3-way'!Y95)/3)</f>
        <v>-7.1002437785366621E-2</v>
      </c>
      <c r="AJ95" s="11">
        <f>'OddsRatio_working_3-way'!U95/(3*'OddsRatio_working_3-way'!X95^(1/3))*SIN(('OddsRatio_working_3-way'!Y95+2*PI())/3)</f>
        <v>-0.41640235854036867</v>
      </c>
      <c r="AK95" s="11">
        <f>'OddsRatio_working_3-way'!U95/(3*'OddsRatio_working_3-way'!X95^(1/3))*SIN(('OddsRatio_working_3-way'!Y95+4*PI())/3)</f>
        <v>0.48740479632573519</v>
      </c>
      <c r="AL95" s="11">
        <f>'OddsRatio_working_3-way'!Z95+'OddsRatio_working_3-way'!AF95</f>
        <v>1.0436266083149097</v>
      </c>
      <c r="AM95" s="11">
        <f>'OddsRatio_working_3-way'!AA95+'OddsRatio_working_3-way'!AG95</f>
        <v>-0.644793133862958</v>
      </c>
      <c r="AN95" s="11">
        <f>'OddsRatio_working_3-way'!AB95+'OddsRatio_working_3-way'!AH95</f>
        <v>-0.398833474451952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1.0436266083149097</v>
      </c>
      <c r="AS95" s="11">
        <f>IF(('OddsRatio_working_3-way'!X95=0),IF(Q95&gt;0,-Q95^(1/3),(-Q95)^(1/3)),'OddsRatio_working_3-way'!AM95-'OddsRatio_working_3-way'!R95/3)</f>
        <v>-0.644793133862958</v>
      </c>
      <c r="AT95" s="11">
        <f>IF(('OddsRatio_working_3-way'!X95=0),IF(Q95&gt;0,-Q95^(1/3),(-Q95)^(1/3)),'OddsRatio_working_3-way'!AN95-'OddsRatio_working_3-way'!R95/3)</f>
        <v>-0.398833474451952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1.6</v>
      </c>
      <c r="B96" s="4">
        <f>IF('True_Odds_Calculator_3-way'!B97="","",'True_Odds_Calculator_3-way'!B97)</f>
        <v>3.9</v>
      </c>
      <c r="C96" s="4">
        <f>IF('True_Odds_Calculator_3-way'!C97="","",'True_Odds_Calculator_3-way'!C97)</f>
        <v>6.65</v>
      </c>
      <c r="D96" s="9">
        <f t="shared" si="26"/>
        <v>0.61133932110374867</v>
      </c>
      <c r="E96" s="9">
        <f t="shared" si="27"/>
        <v>0.24553101928957649</v>
      </c>
      <c r="F96" s="9">
        <f t="shared" si="28"/>
        <v>0.14312965960667495</v>
      </c>
      <c r="G96" s="9">
        <f t="shared" si="29"/>
        <v>1.0595879829730239</v>
      </c>
      <c r="H96" s="9">
        <f t="shared" si="30"/>
        <v>1.6357527897838144</v>
      </c>
      <c r="I96" s="9">
        <f t="shared" si="31"/>
        <v>4.0728051506217691</v>
      </c>
      <c r="J96" s="9">
        <f t="shared" si="32"/>
        <v>6.9866721037975852</v>
      </c>
      <c r="K96" s="11">
        <f t="shared" si="33"/>
        <v>0.625</v>
      </c>
      <c r="L96" s="11">
        <f t="shared" si="34"/>
        <v>0.25641025641025644</v>
      </c>
      <c r="M96" s="11">
        <f t="shared" si="35"/>
        <v>0.15037593984962405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-0.23691440138808562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0.22050318102949684</v>
      </c>
      <c r="Q96" s="11">
        <f>2*'OddsRatio_working_3-way'!K96*'OddsRatio_working_3-way'!L96*'OddsRatio_working_3-way'!M96</f>
        <v>4.8197416618469255E-2</v>
      </c>
      <c r="R96" s="11">
        <f t="shared" si="36"/>
        <v>0</v>
      </c>
      <c r="S96" s="11">
        <f t="shared" si="37"/>
        <v>-0.9307293256026854</v>
      </c>
      <c r="T96" s="11">
        <f t="shared" si="38"/>
        <v>-0.20343810395687112</v>
      </c>
      <c r="U96" s="11">
        <f>'OddsRatio_working_3-way'!S96-'OddsRatio_working_3-way'!R96^2/3</f>
        <v>-0.9307293256026854</v>
      </c>
      <c r="V96" s="11">
        <f>'OddsRatio_working_3-way'!S96*'OddsRatio_working_3-way'!R96/3-2*'OddsRatio_working_3-way'!R96^3/27-'OddsRatio_working_3-way'!T96</f>
        <v>0.20343810395687112</v>
      </c>
      <c r="W96" s="11">
        <f>'OddsRatio_working_3-way'!V96^2+4*'OddsRatio_working_3-way'!U96^3/27</f>
        <v>-7.8057510536123142E-2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0.17280377070371603</v>
      </c>
      <c r="Y96" s="11">
        <f>IF('OddsRatio_working_3-way'!W96&gt;=0,IF('OddsRatio_working_3-way'!V96+SQRT('OddsRatio_working_3-way'!W96)&gt;0,0,PI()),ACOS('OddsRatio_working_3-way'!V96/(2*'OddsRatio_working_3-way'!X96)))</f>
        <v>0.9414220063578882</v>
      </c>
      <c r="Z96" s="11">
        <f>'OddsRatio_working_3-way'!X96^(1/3)*COS('OddsRatio_working_3-way'!Y96/3)</f>
        <v>0.52979399148651207</v>
      </c>
      <c r="AA96" s="11">
        <f>'OddsRatio_working_3-way'!X96^(1/3)*COS(('OddsRatio_working_3-way'!Y96+2*PI())/3)</f>
        <v>-0.41379654691539197</v>
      </c>
      <c r="AB96" s="11">
        <f>'OddsRatio_working_3-way'!X96^(1/3)*COS(('OddsRatio_working_3-way'!Y96+4*PI())/3)</f>
        <v>-0.11599744457112007</v>
      </c>
      <c r="AC96" s="11">
        <f>'OddsRatio_working_3-way'!X96^(1/3)*SIN('OddsRatio_working_3-way'!Y96/3)</f>
        <v>0.17193439190289431</v>
      </c>
      <c r="AD96" s="11">
        <f>'OddsRatio_working_3-way'!X96^(1/3)*SIN(('OddsRatio_working_3-way'!Y96+2*PI())/3)</f>
        <v>0.37284785944822901</v>
      </c>
      <c r="AE96" s="11">
        <f>'OddsRatio_working_3-way'!X96^(1/3)*SIN(('OddsRatio_working_3-way'!Y96+4*PI())/3)</f>
        <v>-0.54478225135112324</v>
      </c>
      <c r="AF96" s="11">
        <f>-'OddsRatio_working_3-way'!U96/(3*'OddsRatio_working_3-way'!X96^(1/3))*COS(('OddsRatio_working_3-way'!Y96)/3)</f>
        <v>0.52979399148651196</v>
      </c>
      <c r="AG96" s="11">
        <f>-'OddsRatio_working_3-way'!U96/(3*'OddsRatio_working_3-way'!X96^(1/3))*COS(('OddsRatio_working_3-way'!Y96+2*PI())/3)</f>
        <v>-0.41379654691539186</v>
      </c>
      <c r="AH96" s="11">
        <f>-'OddsRatio_working_3-way'!U96/(3*'OddsRatio_working_3-way'!X96^(1/3))*COS(('OddsRatio_working_3-way'!Y96+4*PI())/3)</f>
        <v>-0.11599744457112006</v>
      </c>
      <c r="AI96" s="11">
        <f>'OddsRatio_working_3-way'!U96/(3*'OddsRatio_working_3-way'!X96^(1/3))*SIN(('OddsRatio_working_3-way'!Y96)/3)</f>
        <v>-0.17193439190289428</v>
      </c>
      <c r="AJ96" s="11">
        <f>'OddsRatio_working_3-way'!U96/(3*'OddsRatio_working_3-way'!X96^(1/3))*SIN(('OddsRatio_working_3-way'!Y96+2*PI())/3)</f>
        <v>-0.37284785944822896</v>
      </c>
      <c r="AK96" s="11">
        <f>'OddsRatio_working_3-way'!U96/(3*'OddsRatio_working_3-way'!X96^(1/3))*SIN(('OddsRatio_working_3-way'!Y96+4*PI())/3)</f>
        <v>0.54478225135112313</v>
      </c>
      <c r="AL96" s="11">
        <f>'OddsRatio_working_3-way'!Z96+'OddsRatio_working_3-way'!AF96</f>
        <v>1.0595879829730239</v>
      </c>
      <c r="AM96" s="11">
        <f>'OddsRatio_working_3-way'!AA96+'OddsRatio_working_3-way'!AG96</f>
        <v>-0.82759309383078383</v>
      </c>
      <c r="AN96" s="11">
        <f>'OddsRatio_working_3-way'!AB96+'OddsRatio_working_3-way'!AH96</f>
        <v>-0.23199488914224015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1.0595879829730239</v>
      </c>
      <c r="AS96" s="11">
        <f>IF(('OddsRatio_working_3-way'!X96=0),IF(Q96&gt;0,-Q96^(1/3),(-Q96)^(1/3)),'OddsRatio_working_3-way'!AM96-'OddsRatio_working_3-way'!R96/3)</f>
        <v>-0.82759309383078383</v>
      </c>
      <c r="AT96" s="11">
        <f>IF(('OddsRatio_working_3-way'!X96=0),IF(Q96&gt;0,-Q96^(1/3),(-Q96)^(1/3)),'OddsRatio_working_3-way'!AN96-'OddsRatio_working_3-way'!R96/3)</f>
        <v>-0.23199488914224015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1.91</v>
      </c>
      <c r="B97" s="4">
        <f>IF('True_Odds_Calculator_3-way'!B98="","",'True_Odds_Calculator_3-way'!B98)</f>
        <v>3.49</v>
      </c>
      <c r="C97" s="4">
        <f>IF('True_Odds_Calculator_3-way'!C98="","",'True_Odds_Calculator_3-way'!C98)</f>
        <v>4.5599999999999996</v>
      </c>
      <c r="D97" s="9">
        <f t="shared" si="26"/>
        <v>0.51174239762443363</v>
      </c>
      <c r="E97" s="9">
        <f t="shared" si="27"/>
        <v>0.27695525257892162</v>
      </c>
      <c r="F97" s="9">
        <f t="shared" si="28"/>
        <v>0.21130234979664486</v>
      </c>
      <c r="G97" s="9">
        <f t="shared" si="29"/>
        <v>1.0484705161972845</v>
      </c>
      <c r="H97" s="9">
        <f t="shared" si="30"/>
        <v>1.9541081697395284</v>
      </c>
      <c r="I97" s="9">
        <f t="shared" si="31"/>
        <v>3.6106915853312382</v>
      </c>
      <c r="J97" s="9">
        <f t="shared" si="32"/>
        <v>4.7325550376623324</v>
      </c>
      <c r="K97" s="11">
        <f t="shared" si="33"/>
        <v>0.52356020942408377</v>
      </c>
      <c r="L97" s="11">
        <f t="shared" si="34"/>
        <v>0.28653295128939826</v>
      </c>
      <c r="M97" s="11">
        <f t="shared" si="35"/>
        <v>0.2192982456140351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-0.26537933441293116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0.22897370039659826</v>
      </c>
      <c r="Q97" s="11">
        <f>2*'OddsRatio_working_3-way'!K97*'OddsRatio_working_3-way'!L97*'OddsRatio_working_3-way'!M97</f>
        <v>6.5797040343850061E-2</v>
      </c>
      <c r="R97" s="11">
        <f t="shared" si="36"/>
        <v>0</v>
      </c>
      <c r="S97" s="11">
        <f t="shared" si="37"/>
        <v>-0.86281662022828953</v>
      </c>
      <c r="T97" s="11">
        <f t="shared" si="38"/>
        <v>-0.24793581041042798</v>
      </c>
      <c r="U97" s="11">
        <f>'OddsRatio_working_3-way'!S97-'OddsRatio_working_3-way'!R97^2/3</f>
        <v>-0.86281662022828953</v>
      </c>
      <c r="V97" s="11">
        <f>'OddsRatio_working_3-way'!S97*'OddsRatio_working_3-way'!R97/3-2*'OddsRatio_working_3-way'!R97^3/27-'OddsRatio_working_3-way'!T97</f>
        <v>0.24793581041042798</v>
      </c>
      <c r="W97" s="11">
        <f>'OddsRatio_working_3-way'!V97^2+4*'OddsRatio_working_3-way'!U97^3/27</f>
        <v>-3.3687242412346295E-2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0.15423959324393816</v>
      </c>
      <c r="Y97" s="11">
        <f>IF('OddsRatio_working_3-way'!W97&gt;=0,IF('OddsRatio_working_3-way'!V97+SQRT('OddsRatio_working_3-way'!W97)&gt;0,0,PI()),ACOS('OddsRatio_working_3-way'!V97/(2*'OddsRatio_working_3-way'!X97)))</f>
        <v>0.63724842942936877</v>
      </c>
      <c r="Z97" s="11">
        <f>'OddsRatio_working_3-way'!X97^(1/3)*COS('OddsRatio_working_3-way'!Y97/3)</f>
        <v>0.52423525809864224</v>
      </c>
      <c r="AA97" s="11">
        <f>'OddsRatio_working_3-way'!X97^(1/3)*COS(('OddsRatio_working_3-way'!Y97+2*PI())/3)</f>
        <v>-0.36003188072781706</v>
      </c>
      <c r="AB97" s="11">
        <f>'OddsRatio_working_3-way'!X97^(1/3)*COS(('OddsRatio_working_3-way'!Y97+4*PI())/3)</f>
        <v>-0.1642033773708253</v>
      </c>
      <c r="AC97" s="11">
        <f>'OddsRatio_working_3-way'!X97^(1/3)*SIN('OddsRatio_working_3-way'!Y97/3)</f>
        <v>0.11306163912816072</v>
      </c>
      <c r="AD97" s="11">
        <f>'OddsRatio_working_3-way'!X97^(1/3)*SIN(('OddsRatio_working_3-way'!Y97+2*PI())/3)</f>
        <v>0.3974702315088357</v>
      </c>
      <c r="AE97" s="11">
        <f>'OddsRatio_working_3-way'!X97^(1/3)*SIN(('OddsRatio_working_3-way'!Y97+4*PI())/3)</f>
        <v>-0.51053187063699645</v>
      </c>
      <c r="AF97" s="11">
        <f>-'OddsRatio_working_3-way'!U97/(3*'OddsRatio_working_3-way'!X97^(1/3))*COS(('OddsRatio_working_3-way'!Y97)/3)</f>
        <v>0.52423525809864224</v>
      </c>
      <c r="AG97" s="11">
        <f>-'OddsRatio_working_3-way'!U97/(3*'OddsRatio_working_3-way'!X97^(1/3))*COS(('OddsRatio_working_3-way'!Y97+2*PI())/3)</f>
        <v>-0.36003188072781706</v>
      </c>
      <c r="AH97" s="11">
        <f>-'OddsRatio_working_3-way'!U97/(3*'OddsRatio_working_3-way'!X97^(1/3))*COS(('OddsRatio_working_3-way'!Y97+4*PI())/3)</f>
        <v>-0.1642033773708253</v>
      </c>
      <c r="AI97" s="11">
        <f>'OddsRatio_working_3-way'!U97/(3*'OddsRatio_working_3-way'!X97^(1/3))*SIN(('OddsRatio_working_3-way'!Y97)/3)</f>
        <v>-0.11306163912816072</v>
      </c>
      <c r="AJ97" s="11">
        <f>'OddsRatio_working_3-way'!U97/(3*'OddsRatio_working_3-way'!X97^(1/3))*SIN(('OddsRatio_working_3-way'!Y97+2*PI())/3)</f>
        <v>-0.3974702315088357</v>
      </c>
      <c r="AK97" s="11">
        <f>'OddsRatio_working_3-way'!U97/(3*'OddsRatio_working_3-way'!X97^(1/3))*SIN(('OddsRatio_working_3-way'!Y97+4*PI())/3)</f>
        <v>0.51053187063699645</v>
      </c>
      <c r="AL97" s="11">
        <f>'OddsRatio_working_3-way'!Z97+'OddsRatio_working_3-way'!AF97</f>
        <v>1.0484705161972845</v>
      </c>
      <c r="AM97" s="11">
        <f>'OddsRatio_working_3-way'!AA97+'OddsRatio_working_3-way'!AG97</f>
        <v>-0.72006376145563411</v>
      </c>
      <c r="AN97" s="11">
        <f>'OddsRatio_working_3-way'!AB97+'OddsRatio_working_3-way'!AH97</f>
        <v>-0.3284067547416506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1.0484705161972845</v>
      </c>
      <c r="AS97" s="11">
        <f>IF(('OddsRatio_working_3-way'!X97=0),IF(Q97&gt;0,-Q97^(1/3),(-Q97)^(1/3)),'OddsRatio_working_3-way'!AM97-'OddsRatio_working_3-way'!R97/3)</f>
        <v>-0.72006376145563411</v>
      </c>
      <c r="AT97" s="11">
        <f>IF(('OddsRatio_working_3-way'!X97=0),IF(Q97&gt;0,-Q97^(1/3),(-Q97)^(1/3)),'OddsRatio_working_3-way'!AN97-'OddsRatio_working_3-way'!R97/3)</f>
        <v>-0.3284067547416506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2.4</v>
      </c>
      <c r="B98" s="4">
        <f>IF('True_Odds_Calculator_3-way'!B99="","",'True_Odds_Calculator_3-way'!B99)</f>
        <v>3.09</v>
      </c>
      <c r="C98" s="4">
        <f>IF('True_Odds_Calculator_3-way'!C99="","",'True_Odds_Calculator_3-way'!C99)</f>
        <v>3.48</v>
      </c>
      <c r="D98" s="9">
        <f t="shared" si="26"/>
        <v>0.40655837588668281</v>
      </c>
      <c r="E98" s="9">
        <f t="shared" si="27"/>
        <v>0.31455632938635897</v>
      </c>
      <c r="F98" s="9">
        <f t="shared" si="28"/>
        <v>0.27888529472695833</v>
      </c>
      <c r="G98" s="9">
        <f t="shared" si="29"/>
        <v>1.0426224117070022</v>
      </c>
      <c r="H98" s="9">
        <f t="shared" si="30"/>
        <v>2.459671376389803</v>
      </c>
      <c r="I98" s="9">
        <f t="shared" si="31"/>
        <v>3.1790808404676341</v>
      </c>
      <c r="J98" s="9">
        <f t="shared" si="32"/>
        <v>3.5857035810333655</v>
      </c>
      <c r="K98" s="11">
        <f t="shared" si="33"/>
        <v>0.41666666666666669</v>
      </c>
      <c r="L98" s="11">
        <f t="shared" si="34"/>
        <v>0.3236245954692557</v>
      </c>
      <c r="M98" s="11">
        <f t="shared" si="35"/>
        <v>0.28735632183908044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-0.28117521605971563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0.23132648885913032</v>
      </c>
      <c r="Q98" s="11">
        <f>2*'OddsRatio_working_3-way'!K98*'OddsRatio_working_3-way'!L98*'OddsRatio_working_3-way'!M98</f>
        <v>7.7496311175588056E-2</v>
      </c>
      <c r="R98" s="11">
        <f t="shared" si="36"/>
        <v>0</v>
      </c>
      <c r="S98" s="11">
        <f t="shared" si="37"/>
        <v>-0.82271294070954493</v>
      </c>
      <c r="T98" s="11">
        <f t="shared" si="38"/>
        <v>-0.27561572553083585</v>
      </c>
      <c r="U98" s="11">
        <f>'OddsRatio_working_3-way'!S98-'OddsRatio_working_3-way'!R98^2/3</f>
        <v>-0.82271294070954493</v>
      </c>
      <c r="V98" s="11">
        <f>'OddsRatio_working_3-way'!S98*'OddsRatio_working_3-way'!R98/3-2*'OddsRatio_working_3-way'!R98^3/27-'OddsRatio_working_3-way'!T98</f>
        <v>0.27561572553083585</v>
      </c>
      <c r="W98" s="11">
        <f>'OddsRatio_working_3-way'!V98^2+4*'OddsRatio_working_3-way'!U98^3/27</f>
        <v>-6.5335525338899164E-3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0.14361196041223287</v>
      </c>
      <c r="Y98" s="11">
        <f>IF('OddsRatio_working_3-way'!W98&gt;=0,IF('OddsRatio_working_3-way'!V98+SQRT('OddsRatio_working_3-way'!W98)&gt;0,0,PI()),ACOS('OddsRatio_working_3-way'!V98/(2*'OddsRatio_working_3-way'!X98)))</f>
        <v>0.28527300722932925</v>
      </c>
      <c r="Z98" s="11">
        <f>'OddsRatio_working_3-way'!X98^(1/3)*COS('OddsRatio_working_3-way'!Y98/3)</f>
        <v>0.5213112058535011</v>
      </c>
      <c r="AA98" s="11">
        <f>'OddsRatio_working_3-way'!X98^(1/3)*COS(('OddsRatio_working_3-way'!Y98+2*PI())/3)</f>
        <v>-0.3037160855768869</v>
      </c>
      <c r="AB98" s="11">
        <f>'OddsRatio_working_3-way'!X98^(1/3)*COS(('OddsRatio_working_3-way'!Y98+4*PI())/3)</f>
        <v>-0.21759512027661429</v>
      </c>
      <c r="AC98" s="11">
        <f>'OddsRatio_working_3-way'!X98^(1/3)*SIN('OddsRatio_working_3-way'!Y98/3)</f>
        <v>4.9721962498982988E-2</v>
      </c>
      <c r="AD98" s="11">
        <f>'OddsRatio_working_3-way'!X98^(1/3)*SIN(('OddsRatio_working_3-way'!Y98+2*PI())/3)</f>
        <v>0.42660776629713942</v>
      </c>
      <c r="AE98" s="11">
        <f>'OddsRatio_working_3-way'!X98^(1/3)*SIN(('OddsRatio_working_3-way'!Y98+4*PI())/3)</f>
        <v>-0.47632972879612229</v>
      </c>
      <c r="AF98" s="11">
        <f>-'OddsRatio_working_3-way'!U98/(3*'OddsRatio_working_3-way'!X98^(1/3))*COS(('OddsRatio_working_3-way'!Y98)/3)</f>
        <v>0.5213112058535011</v>
      </c>
      <c r="AG98" s="11">
        <f>-'OddsRatio_working_3-way'!U98/(3*'OddsRatio_working_3-way'!X98^(1/3))*COS(('OddsRatio_working_3-way'!Y98+2*PI())/3)</f>
        <v>-0.3037160855768869</v>
      </c>
      <c r="AH98" s="11">
        <f>-'OddsRatio_working_3-way'!U98/(3*'OddsRatio_working_3-way'!X98^(1/3))*COS(('OddsRatio_working_3-way'!Y98+4*PI())/3)</f>
        <v>-0.21759512027661429</v>
      </c>
      <c r="AI98" s="11">
        <f>'OddsRatio_working_3-way'!U98/(3*'OddsRatio_working_3-way'!X98^(1/3))*SIN(('OddsRatio_working_3-way'!Y98)/3)</f>
        <v>-4.9721962498982988E-2</v>
      </c>
      <c r="AJ98" s="11">
        <f>'OddsRatio_working_3-way'!U98/(3*'OddsRatio_working_3-way'!X98^(1/3))*SIN(('OddsRatio_working_3-way'!Y98+2*PI())/3)</f>
        <v>-0.42660776629713942</v>
      </c>
      <c r="AK98" s="11">
        <f>'OddsRatio_working_3-way'!U98/(3*'OddsRatio_working_3-way'!X98^(1/3))*SIN(('OddsRatio_working_3-way'!Y98+4*PI())/3)</f>
        <v>0.47632972879612229</v>
      </c>
      <c r="AL98" s="11">
        <f>'OddsRatio_working_3-way'!Z98+'OddsRatio_working_3-way'!AF98</f>
        <v>1.0426224117070022</v>
      </c>
      <c r="AM98" s="11">
        <f>'OddsRatio_working_3-way'!AA98+'OddsRatio_working_3-way'!AG98</f>
        <v>-0.60743217115377379</v>
      </c>
      <c r="AN98" s="11">
        <f>'OddsRatio_working_3-way'!AB98+'OddsRatio_working_3-way'!AH98</f>
        <v>-0.43519024055322858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1.0426224117070022</v>
      </c>
      <c r="AS98" s="11">
        <f>IF(('OddsRatio_working_3-way'!X98=0),IF(Q98&gt;0,-Q98^(1/3),(-Q98)^(1/3)),'OddsRatio_working_3-way'!AM98-'OddsRatio_working_3-way'!R98/3)</f>
        <v>-0.60743217115377379</v>
      </c>
      <c r="AT98" s="11">
        <f>IF(('OddsRatio_working_3-way'!X98=0),IF(Q98&gt;0,-Q98^(1/3),(-Q98)^(1/3)),'OddsRatio_working_3-way'!AN98-'OddsRatio_working_3-way'!R98/3)</f>
        <v>-0.43519024055322858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11.02</v>
      </c>
      <c r="B99" s="4">
        <f>IF('True_Odds_Calculator_3-way'!B100="","",'True_Odds_Calculator_3-way'!B100)</f>
        <v>6.06</v>
      </c>
      <c r="C99" s="4">
        <f>IF('True_Odds_Calculator_3-way'!C100="","",'True_Odds_Calculator_3-way'!C100)</f>
        <v>1.28</v>
      </c>
      <c r="D99" s="9">
        <f t="shared" si="26"/>
        <v>8.3179538057448058E-2</v>
      </c>
      <c r="E99" s="9">
        <f t="shared" si="27"/>
        <v>0.15229753001825203</v>
      </c>
      <c r="F99" s="9">
        <f t="shared" si="28"/>
        <v>0.76452293192429988</v>
      </c>
      <c r="G99" s="9">
        <f t="shared" si="29"/>
        <v>1.1000187093473053</v>
      </c>
      <c r="H99" s="9">
        <f t="shared" si="30"/>
        <v>12.022187467659998</v>
      </c>
      <c r="I99" s="9">
        <f t="shared" si="31"/>
        <v>6.5660946692973647</v>
      </c>
      <c r="J99" s="9">
        <f t="shared" si="32"/>
        <v>1.3080052386172456</v>
      </c>
      <c r="K99" s="11">
        <f t="shared" si="33"/>
        <v>9.0744101633393831E-2</v>
      </c>
      <c r="L99" s="11">
        <f t="shared" si="34"/>
        <v>0.16501650165016502</v>
      </c>
      <c r="M99" s="11">
        <f t="shared" si="35"/>
        <v>0.78125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-0.16607799051229977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0.17969129036315609</v>
      </c>
      <c r="Q99" s="11">
        <f>2*'OddsRatio_working_3-way'!K99*'OddsRatio_working_3-way'!L99*'OddsRatio_working_3-way'!M99</f>
        <v>2.3397303432702618E-2</v>
      </c>
      <c r="R99" s="11">
        <f t="shared" si="36"/>
        <v>0</v>
      </c>
      <c r="S99" s="11">
        <f t="shared" si="37"/>
        <v>-1.0819693194074871</v>
      </c>
      <c r="T99" s="11">
        <f t="shared" si="38"/>
        <v>-0.1408814217978499</v>
      </c>
      <c r="U99" s="11">
        <f>'OddsRatio_working_3-way'!S99-'OddsRatio_working_3-way'!R99^2/3</f>
        <v>-1.0819693194074871</v>
      </c>
      <c r="V99" s="11">
        <f>'OddsRatio_working_3-way'!S99*'OddsRatio_working_3-way'!R99/3-2*'OddsRatio_working_3-way'!R99^3/27-'OddsRatio_working_3-way'!T99</f>
        <v>0.1408814217978499</v>
      </c>
      <c r="W99" s="11">
        <f>'OddsRatio_working_3-way'!V99^2+4*'OddsRatio_working_3-way'!U99^3/27</f>
        <v>-0.16779918284961776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0.21659106506121245</v>
      </c>
      <c r="Y99" s="11">
        <f>IF('OddsRatio_working_3-way'!W99&gt;=0,IF('OddsRatio_working_3-way'!V99+SQRT('OddsRatio_working_3-way'!W99)&gt;0,0,PI()),ACOS('OddsRatio_working_3-way'!V99/(2*'OddsRatio_working_3-way'!X99)))</f>
        <v>1.2395472507766148</v>
      </c>
      <c r="Z99" s="11">
        <f>'OddsRatio_working_3-way'!X99^(1/3)*COS('OddsRatio_working_3-way'!Y99/3)</f>
        <v>0.55000935467365275</v>
      </c>
      <c r="AA99" s="11">
        <f>'OddsRatio_working_3-way'!X99^(1/3)*COS(('OddsRatio_working_3-way'!Y99+2*PI())/3)</f>
        <v>-0.48383382324437407</v>
      </c>
      <c r="AB99" s="11">
        <f>'OddsRatio_working_3-way'!X99^(1/3)*COS(('OddsRatio_working_3-way'!Y99+4*PI())/3)</f>
        <v>-6.6175531429278872E-2</v>
      </c>
      <c r="AC99" s="11">
        <f>'OddsRatio_working_3-way'!X99^(1/3)*SIN('OddsRatio_working_3-way'!Y99/3)</f>
        <v>0.24113512720872457</v>
      </c>
      <c r="AD99" s="11">
        <f>'OddsRatio_working_3-way'!X99^(1/3)*SIN(('OddsRatio_working_3-way'!Y99+2*PI())/3)</f>
        <v>0.35575450986210638</v>
      </c>
      <c r="AE99" s="11">
        <f>'OddsRatio_working_3-way'!X99^(1/3)*SIN(('OddsRatio_working_3-way'!Y99+4*PI())/3)</f>
        <v>-0.59688963707083098</v>
      </c>
      <c r="AF99" s="11">
        <f>-'OddsRatio_working_3-way'!U99/(3*'OddsRatio_working_3-way'!X99^(1/3))*COS(('OddsRatio_working_3-way'!Y99)/3)</f>
        <v>0.55000935467365264</v>
      </c>
      <c r="AG99" s="11">
        <f>-'OddsRatio_working_3-way'!U99/(3*'OddsRatio_working_3-way'!X99^(1/3))*COS(('OddsRatio_working_3-way'!Y99+2*PI())/3)</f>
        <v>-0.48383382324437396</v>
      </c>
      <c r="AH99" s="11">
        <f>-'OddsRatio_working_3-way'!U99/(3*'OddsRatio_working_3-way'!X99^(1/3))*COS(('OddsRatio_working_3-way'!Y99+4*PI())/3)</f>
        <v>-6.6175531429278858E-2</v>
      </c>
      <c r="AI99" s="11">
        <f>'OddsRatio_working_3-way'!U99/(3*'OddsRatio_working_3-way'!X99^(1/3))*SIN(('OddsRatio_working_3-way'!Y99)/3)</f>
        <v>-0.24113512720872451</v>
      </c>
      <c r="AJ99" s="11">
        <f>'OddsRatio_working_3-way'!U99/(3*'OddsRatio_working_3-way'!X99^(1/3))*SIN(('OddsRatio_working_3-way'!Y99+2*PI())/3)</f>
        <v>-0.35575450986210633</v>
      </c>
      <c r="AK99" s="11">
        <f>'OddsRatio_working_3-way'!U99/(3*'OddsRatio_working_3-way'!X99^(1/3))*SIN(('OddsRatio_working_3-way'!Y99+4*PI())/3)</f>
        <v>0.59688963707083087</v>
      </c>
      <c r="AL99" s="11">
        <f>'OddsRatio_working_3-way'!Z99+'OddsRatio_working_3-way'!AF99</f>
        <v>1.1000187093473053</v>
      </c>
      <c r="AM99" s="11">
        <f>'OddsRatio_working_3-way'!AA99+'OddsRatio_working_3-way'!AG99</f>
        <v>-0.96766764648874803</v>
      </c>
      <c r="AN99" s="11">
        <f>'OddsRatio_working_3-way'!AB99+'OddsRatio_working_3-way'!AH99</f>
        <v>-0.13235106285855774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1.1000187093473053</v>
      </c>
      <c r="AS99" s="11">
        <f>IF(('OddsRatio_working_3-way'!X99=0),IF(Q99&gt;0,-Q99^(1/3),(-Q99)^(1/3)),'OddsRatio_working_3-way'!AM99-'OddsRatio_working_3-way'!R99/3)</f>
        <v>-0.96766764648874803</v>
      </c>
      <c r="AT99" s="11">
        <f>IF(('OddsRatio_working_3-way'!X99=0),IF(Q99&gt;0,-Q99^(1/3),(-Q99)^(1/3)),'OddsRatio_working_3-way'!AN99-'OddsRatio_working_3-way'!R99/3)</f>
        <v>-0.13235106285855774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4.62</v>
      </c>
      <c r="B100" s="4">
        <f>IF('True_Odds_Calculator_3-way'!B101="","",'True_Odds_Calculator_3-way'!B101)</f>
        <v>3.64</v>
      </c>
      <c r="C100" s="4">
        <f>IF('True_Odds_Calculator_3-way'!C101="","",'True_Odds_Calculator_3-way'!C101)</f>
        <v>1.85</v>
      </c>
      <c r="D100" s="9">
        <f t="shared" si="26"/>
        <v>0.20780191362487763</v>
      </c>
      <c r="E100" s="9">
        <f t="shared" si="27"/>
        <v>0.26453467143789144</v>
      </c>
      <c r="F100" s="9">
        <f t="shared" si="28"/>
        <v>0.52766341493723112</v>
      </c>
      <c r="G100" s="9">
        <f t="shared" si="29"/>
        <v>1.053114702181785</v>
      </c>
      <c r="H100" s="9">
        <f t="shared" si="30"/>
        <v>4.8122752218980622</v>
      </c>
      <c r="I100" s="9">
        <f t="shared" si="31"/>
        <v>3.7802228137599125</v>
      </c>
      <c r="J100" s="9">
        <f t="shared" si="32"/>
        <v>1.8951474968545172</v>
      </c>
      <c r="K100" s="11">
        <f t="shared" si="33"/>
        <v>0.21645021645021645</v>
      </c>
      <c r="L100" s="11">
        <f t="shared" si="34"/>
        <v>0.27472527472527469</v>
      </c>
      <c r="M100" s="11">
        <f t="shared" si="35"/>
        <v>0.54054054054054046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-0.26110568967711834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0.22853594282165707</v>
      </c>
      <c r="Q100" s="11">
        <f>2*'OddsRatio_working_3-way'!K100*'OddsRatio_working_3-way'!L100*'OddsRatio_working_3-way'!M100</f>
        <v>6.4285778571492841E-2</v>
      </c>
      <c r="R100" s="11">
        <f t="shared" si="36"/>
        <v>0</v>
      </c>
      <c r="S100" s="11">
        <f t="shared" si="37"/>
        <v>-0.87526220935385657</v>
      </c>
      <c r="T100" s="11">
        <f t="shared" si="38"/>
        <v>-0.24620596606296949</v>
      </c>
      <c r="U100" s="11">
        <f>'OddsRatio_working_3-way'!S100-'OddsRatio_working_3-way'!R100^2/3</f>
        <v>-0.87526220935385657</v>
      </c>
      <c r="V100" s="11">
        <f>'OddsRatio_working_3-way'!S100*'OddsRatio_working_3-way'!R100/3-2*'OddsRatio_working_3-way'!R100^3/27-'OddsRatio_working_3-way'!T100</f>
        <v>0.24620596606296949</v>
      </c>
      <c r="W100" s="11">
        <f>'OddsRatio_working_3-way'!V100^2+4*'OddsRatio_working_3-way'!U100^3/27</f>
        <v>-3.8719558216666346E-2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0.15758881300846392</v>
      </c>
      <c r="Y100" s="11">
        <f>IF('OddsRatio_working_3-way'!W100&gt;=0,IF('OddsRatio_working_3-way'!V100+SQRT('OddsRatio_working_3-way'!W100)&gt;0,0,PI()),ACOS('OddsRatio_working_3-way'!V100/(2*'OddsRatio_working_3-way'!X100)))</f>
        <v>0.67426546687036004</v>
      </c>
      <c r="Z100" s="11">
        <f>'OddsRatio_working_3-way'!X100^(1/3)*COS('OddsRatio_working_3-way'!Y100/3)</f>
        <v>0.52655735109089263</v>
      </c>
      <c r="AA100" s="11">
        <f>'OddsRatio_working_3-way'!X100^(1/3)*COS(('OddsRatio_working_3-way'!Y100+2*PI())/3)</f>
        <v>-0.36753110644070663</v>
      </c>
      <c r="AB100" s="11">
        <f>'OddsRatio_working_3-way'!X100^(1/3)*COS(('OddsRatio_working_3-way'!Y100+4*PI())/3)</f>
        <v>-0.15902624465018605</v>
      </c>
      <c r="AC100" s="11">
        <f>'OddsRatio_working_3-way'!X100^(1/3)*SIN('OddsRatio_working_3-way'!Y100/3)</f>
        <v>0.12038033808210277</v>
      </c>
      <c r="AD100" s="11">
        <f>'OddsRatio_working_3-way'!X100^(1/3)*SIN(('OddsRatio_working_3-way'!Y100+2*PI())/3)</f>
        <v>0.39582187355310328</v>
      </c>
      <c r="AE100" s="11">
        <f>'OddsRatio_working_3-way'!X100^(1/3)*SIN(('OddsRatio_working_3-way'!Y100+4*PI())/3)</f>
        <v>-0.51620221163520608</v>
      </c>
      <c r="AF100" s="11">
        <f>-'OddsRatio_working_3-way'!U100/(3*'OddsRatio_working_3-way'!X100^(1/3))*COS(('OddsRatio_working_3-way'!Y100)/3)</f>
        <v>0.52655735109089252</v>
      </c>
      <c r="AG100" s="11">
        <f>-'OddsRatio_working_3-way'!U100/(3*'OddsRatio_working_3-way'!X100^(1/3))*COS(('OddsRatio_working_3-way'!Y100+2*PI())/3)</f>
        <v>-0.36753110644070658</v>
      </c>
      <c r="AH100" s="11">
        <f>-'OddsRatio_working_3-way'!U100/(3*'OddsRatio_working_3-way'!X100^(1/3))*COS(('OddsRatio_working_3-way'!Y100+4*PI())/3)</f>
        <v>-0.159026244650186</v>
      </c>
      <c r="AI100" s="11">
        <f>'OddsRatio_working_3-way'!U100/(3*'OddsRatio_working_3-way'!X100^(1/3))*SIN(('OddsRatio_working_3-way'!Y100)/3)</f>
        <v>-0.12038033808210274</v>
      </c>
      <c r="AJ100" s="11">
        <f>'OddsRatio_working_3-way'!U100/(3*'OddsRatio_working_3-way'!X100^(1/3))*SIN(('OddsRatio_working_3-way'!Y100+2*PI())/3)</f>
        <v>-0.39582187355310317</v>
      </c>
      <c r="AK100" s="11">
        <f>'OddsRatio_working_3-way'!U100/(3*'OddsRatio_working_3-way'!X100^(1/3))*SIN(('OddsRatio_working_3-way'!Y100+4*PI())/3)</f>
        <v>0.51620221163520597</v>
      </c>
      <c r="AL100" s="11">
        <f>'OddsRatio_working_3-way'!Z100+'OddsRatio_working_3-way'!AF100</f>
        <v>1.053114702181785</v>
      </c>
      <c r="AM100" s="11">
        <f>'OddsRatio_working_3-way'!AA100+'OddsRatio_working_3-way'!AG100</f>
        <v>-0.73506221288141327</v>
      </c>
      <c r="AN100" s="11">
        <f>'OddsRatio_working_3-way'!AB100+'OddsRatio_working_3-way'!AH100</f>
        <v>-0.31805248930037205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1.053114702181785</v>
      </c>
      <c r="AS100" s="11">
        <f>IF(('OddsRatio_working_3-way'!X100=0),IF(Q100&gt;0,-Q100^(1/3),(-Q100)^(1/3)),'OddsRatio_working_3-way'!AM100-'OddsRatio_working_3-way'!R100/3)</f>
        <v>-0.73506221288141327</v>
      </c>
      <c r="AT100" s="11">
        <f>IF(('OddsRatio_working_3-way'!X100=0),IF(Q100&gt;0,-Q100^(1/3),(-Q100)^(1/3)),'OddsRatio_working_3-way'!AN100-'OddsRatio_working_3-way'!R100/3)</f>
        <v>-0.31805248930037205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1.64</v>
      </c>
      <c r="B101" s="4">
        <f>IF('True_Odds_Calculator_3-way'!B102="","",'True_Odds_Calculator_3-way'!B102)</f>
        <v>4.2</v>
      </c>
      <c r="C101" s="4">
        <f>IF('True_Odds_Calculator_3-way'!C102="","",'True_Odds_Calculator_3-way'!C102)</f>
        <v>5.48</v>
      </c>
      <c r="D101" s="9">
        <f t="shared" si="26"/>
        <v>0.59690392271767478</v>
      </c>
      <c r="E101" s="9">
        <f t="shared" si="27"/>
        <v>0.22849008877894425</v>
      </c>
      <c r="F101" s="9">
        <f t="shared" si="28"/>
        <v>0.17460598850338097</v>
      </c>
      <c r="G101" s="9">
        <f t="shared" si="29"/>
        <v>1.0551742027192796</v>
      </c>
      <c r="H101" s="9">
        <f t="shared" si="30"/>
        <v>1.6753114897403392</v>
      </c>
      <c r="I101" s="9">
        <f t="shared" si="31"/>
        <v>4.3765574487016945</v>
      </c>
      <c r="J101" s="9">
        <f t="shared" si="32"/>
        <v>5.7271804281823737</v>
      </c>
      <c r="K101" s="11">
        <f t="shared" si="33"/>
        <v>0.6097560975609756</v>
      </c>
      <c r="L101" s="11">
        <f t="shared" si="34"/>
        <v>0.23809523809523808</v>
      </c>
      <c r="M101" s="11">
        <f t="shared" si="35"/>
        <v>0.18248175182481752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-0.2430716277965701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0.22041930534008158</v>
      </c>
      <c r="Q101" s="11">
        <f>2*'OddsRatio_working_3-way'!K101*'OddsRatio_working_3-way'!L101*'OddsRatio_working_3-way'!M101</f>
        <v>5.2985409937519608E-2</v>
      </c>
      <c r="R101" s="11">
        <f t="shared" si="36"/>
        <v>0</v>
      </c>
      <c r="S101" s="11">
        <f t="shared" si="37"/>
        <v>-0.90680803571428525</v>
      </c>
      <c r="T101" s="11">
        <f t="shared" si="38"/>
        <v>-0.21798270089285701</v>
      </c>
      <c r="U101" s="11">
        <f>'OddsRatio_working_3-way'!S101-'OddsRatio_working_3-way'!R101^2/3</f>
        <v>-0.90680803571428525</v>
      </c>
      <c r="V101" s="11">
        <f>'OddsRatio_working_3-way'!S101*'OddsRatio_working_3-way'!R101/3-2*'OddsRatio_working_3-way'!R101^3/27-'OddsRatio_working_3-way'!T101</f>
        <v>0.21798270089285701</v>
      </c>
      <c r="W101" s="11">
        <f>'OddsRatio_working_3-way'!V101^2+4*'OddsRatio_working_3-way'!U101^3/27</f>
        <v>-6.2953021456569322E-2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0.1661847460998708</v>
      </c>
      <c r="Y101" s="11">
        <f>IF('OddsRatio_working_3-way'!W101&gt;=0,IF('OddsRatio_working_3-way'!V101+SQRT('OddsRatio_working_3-way'!W101)&gt;0,0,PI()),ACOS('OddsRatio_working_3-way'!V101/(2*'OddsRatio_working_3-way'!X101)))</f>
        <v>0.85549556217034595</v>
      </c>
      <c r="Z101" s="11">
        <f>'OddsRatio_working_3-way'!X101^(1/3)*COS('OddsRatio_working_3-way'!Y101/3)</f>
        <v>0.52758710135963982</v>
      </c>
      <c r="AA101" s="11">
        <f>'OddsRatio_working_3-way'!X101^(1/3)*COS(('OddsRatio_working_3-way'!Y101+2*PI())/3)</f>
        <v>-0.39773718355488868</v>
      </c>
      <c r="AB101" s="11">
        <f>'OddsRatio_working_3-way'!X101^(1/3)*COS(('OddsRatio_working_3-way'!Y101+4*PI())/3)</f>
        <v>-0.1298499178047515</v>
      </c>
      <c r="AC101" s="11">
        <f>'OddsRatio_working_3-way'!X101^(1/3)*SIN('OddsRatio_working_3-way'!Y101/3)</f>
        <v>0.15466478499331476</v>
      </c>
      <c r="AD101" s="11">
        <f>'OddsRatio_working_3-way'!X101^(1/3)*SIN(('OddsRatio_working_3-way'!Y101+2*PI())/3)</f>
        <v>0.37957143998978632</v>
      </c>
      <c r="AE101" s="11">
        <f>'OddsRatio_working_3-way'!X101^(1/3)*SIN(('OddsRatio_working_3-way'!Y101+4*PI())/3)</f>
        <v>-0.53423622498310097</v>
      </c>
      <c r="AF101" s="11">
        <f>-'OddsRatio_working_3-way'!U101/(3*'OddsRatio_working_3-way'!X101^(1/3))*COS(('OddsRatio_working_3-way'!Y101)/3)</f>
        <v>0.52758710135963971</v>
      </c>
      <c r="AG101" s="11">
        <f>-'OddsRatio_working_3-way'!U101/(3*'OddsRatio_working_3-way'!X101^(1/3))*COS(('OddsRatio_working_3-way'!Y101+2*PI())/3)</f>
        <v>-0.39773718355488857</v>
      </c>
      <c r="AH101" s="11">
        <f>-'OddsRatio_working_3-way'!U101/(3*'OddsRatio_working_3-way'!X101^(1/3))*COS(('OddsRatio_working_3-way'!Y101+4*PI())/3)</f>
        <v>-0.12984991780475147</v>
      </c>
      <c r="AI101" s="11">
        <f>'OddsRatio_working_3-way'!U101/(3*'OddsRatio_working_3-way'!X101^(1/3))*SIN(('OddsRatio_working_3-way'!Y101)/3)</f>
        <v>-0.15466478499331471</v>
      </c>
      <c r="AJ101" s="11">
        <f>'OddsRatio_working_3-way'!U101/(3*'OddsRatio_working_3-way'!X101^(1/3))*SIN(('OddsRatio_working_3-way'!Y101+2*PI())/3)</f>
        <v>-0.37957143998978621</v>
      </c>
      <c r="AK101" s="11">
        <f>'OddsRatio_working_3-way'!U101/(3*'OddsRatio_working_3-way'!X101^(1/3))*SIN(('OddsRatio_working_3-way'!Y101+4*PI())/3)</f>
        <v>0.53423622498310086</v>
      </c>
      <c r="AL101" s="11">
        <f>'OddsRatio_working_3-way'!Z101+'OddsRatio_working_3-way'!AF101</f>
        <v>1.0551742027192796</v>
      </c>
      <c r="AM101" s="11">
        <f>'OddsRatio_working_3-way'!AA101+'OddsRatio_working_3-way'!AG101</f>
        <v>-0.79547436710977726</v>
      </c>
      <c r="AN101" s="11">
        <f>'OddsRatio_working_3-way'!AB101+'OddsRatio_working_3-way'!AH101</f>
        <v>-0.25969983560950294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1.0551742027192796</v>
      </c>
      <c r="AS101" s="11">
        <f>IF(('OddsRatio_working_3-way'!X101=0),IF(Q101&gt;0,-Q101^(1/3),(-Q101)^(1/3)),'OddsRatio_working_3-way'!AM101-'OddsRatio_working_3-way'!R101/3)</f>
        <v>-0.79547436710977726</v>
      </c>
      <c r="AT101" s="11">
        <f>IF(('OddsRatio_working_3-way'!X101=0),IF(Q101&gt;0,-Q101^(1/3),(-Q101)^(1/3)),'OddsRatio_working_3-way'!AN101-'OddsRatio_working_3-way'!R101/3)</f>
        <v>-0.25969983560950294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4.29</v>
      </c>
      <c r="B102" s="4">
        <f>IF('True_Odds_Calculator_3-way'!B103="","",'True_Odds_Calculator_3-way'!B103)</f>
        <v>3.8</v>
      </c>
      <c r="C102" s="4">
        <f>IF('True_Odds_Calculator_3-way'!C103="","",'True_Odds_Calculator_3-way'!C103)</f>
        <v>1.88</v>
      </c>
      <c r="D102" s="9">
        <f t="shared" si="26"/>
        <v>0.2250461214027786</v>
      </c>
      <c r="E102" s="9">
        <f t="shared" si="27"/>
        <v>0.25440975513618963</v>
      </c>
      <c r="F102" s="9">
        <f t="shared" si="28"/>
        <v>0.52054412346103185</v>
      </c>
      <c r="G102" s="9">
        <f t="shared" si="29"/>
        <v>1.0466667450151768</v>
      </c>
      <c r="H102" s="9">
        <f t="shared" si="30"/>
        <v>4.4435335910999321</v>
      </c>
      <c r="I102" s="9">
        <f t="shared" si="31"/>
        <v>3.9306668860424945</v>
      </c>
      <c r="J102" s="9">
        <f t="shared" si="32"/>
        <v>1.9210667356133555</v>
      </c>
      <c r="K102" s="11">
        <f t="shared" si="33"/>
        <v>0.23310023310023309</v>
      </c>
      <c r="L102" s="11">
        <f t="shared" si="34"/>
        <v>0.26315789473684209</v>
      </c>
      <c r="M102" s="11">
        <f t="shared" si="35"/>
        <v>0.53191489361702127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-0.2645074224021593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0.22742281980803819</v>
      </c>
      <c r="Q102" s="11">
        <f>2*'OddsRatio_working_3-way'!K102*'OddsRatio_working_3-way'!L102*'OddsRatio_working_3-way'!M102</f>
        <v>6.5257624048217541E-2</v>
      </c>
      <c r="R102" s="11">
        <f t="shared" si="36"/>
        <v>0</v>
      </c>
      <c r="S102" s="11">
        <f t="shared" si="37"/>
        <v>-0.85979749733549116</v>
      </c>
      <c r="T102" s="11">
        <f t="shared" si="38"/>
        <v>-0.24671377254963872</v>
      </c>
      <c r="U102" s="11">
        <f>'OddsRatio_working_3-way'!S102-'OddsRatio_working_3-way'!R102^2/3</f>
        <v>-0.85979749733549116</v>
      </c>
      <c r="V102" s="11">
        <f>'OddsRatio_working_3-way'!S102*'OddsRatio_working_3-way'!R102/3-2*'OddsRatio_working_3-way'!R102^3/27-'OddsRatio_working_3-way'!T102</f>
        <v>0.24671377254963872</v>
      </c>
      <c r="W102" s="11">
        <f>'OddsRatio_working_3-way'!V102^2+4*'OddsRatio_working_3-way'!U102^3/27</f>
        <v>-3.329628374967223E-2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0.15343074114673622</v>
      </c>
      <c r="Y102" s="11">
        <f>IF('OddsRatio_working_3-way'!W102&gt;=0,IF('OddsRatio_working_3-way'!V102+SQRT('OddsRatio_working_3-way'!W102)&gt;0,0,PI()),ACOS('OddsRatio_working_3-way'!V102/(2*'OddsRatio_working_3-way'!X102)))</f>
        <v>0.63682016520821549</v>
      </c>
      <c r="Z102" s="11">
        <f>'OddsRatio_working_3-way'!X102^(1/3)*COS('OddsRatio_working_3-way'!Y102/3)</f>
        <v>0.52333337250758838</v>
      </c>
      <c r="AA102" s="11">
        <f>'OddsRatio_working_3-way'!X102^(1/3)*COS(('OddsRatio_working_3-way'!Y102+2*PI())/3)</f>
        <v>-0.35934478128409292</v>
      </c>
      <c r="AB102" s="11">
        <f>'OddsRatio_working_3-way'!X102^(1/3)*COS(('OddsRatio_working_3-way'!Y102+4*PI())/3)</f>
        <v>-0.16398859122349541</v>
      </c>
      <c r="AC102" s="11">
        <f>'OddsRatio_working_3-way'!X102^(1/3)*SIN('OddsRatio_working_3-way'!Y102/3)</f>
        <v>0.11278894891934568</v>
      </c>
      <c r="AD102" s="11">
        <f>'OddsRatio_working_3-way'!X102^(1/3)*SIN(('OddsRatio_working_3-way'!Y102+2*PI())/3)</f>
        <v>0.39682552078008348</v>
      </c>
      <c r="AE102" s="11">
        <f>'OddsRatio_working_3-way'!X102^(1/3)*SIN(('OddsRatio_working_3-way'!Y102+4*PI())/3)</f>
        <v>-0.50961446969942914</v>
      </c>
      <c r="AF102" s="11">
        <f>-'OddsRatio_working_3-way'!U102/(3*'OddsRatio_working_3-way'!X102^(1/3))*COS(('OddsRatio_working_3-way'!Y102)/3)</f>
        <v>0.52333337250758849</v>
      </c>
      <c r="AG102" s="11">
        <f>-'OddsRatio_working_3-way'!U102/(3*'OddsRatio_working_3-way'!X102^(1/3))*COS(('OddsRatio_working_3-way'!Y102+2*PI())/3)</f>
        <v>-0.35934478128409297</v>
      </c>
      <c r="AH102" s="11">
        <f>-'OddsRatio_working_3-way'!U102/(3*'OddsRatio_working_3-way'!X102^(1/3))*COS(('OddsRatio_working_3-way'!Y102+4*PI())/3)</f>
        <v>-0.16398859122349543</v>
      </c>
      <c r="AI102" s="11">
        <f>'OddsRatio_working_3-way'!U102/(3*'OddsRatio_working_3-way'!X102^(1/3))*SIN(('OddsRatio_working_3-way'!Y102)/3)</f>
        <v>-0.1127889489193457</v>
      </c>
      <c r="AJ102" s="11">
        <f>'OddsRatio_working_3-way'!U102/(3*'OddsRatio_working_3-way'!X102^(1/3))*SIN(('OddsRatio_working_3-way'!Y102+2*PI())/3)</f>
        <v>-0.39682552078008354</v>
      </c>
      <c r="AK102" s="11">
        <f>'OddsRatio_working_3-way'!U102/(3*'OddsRatio_working_3-way'!X102^(1/3))*SIN(('OddsRatio_working_3-way'!Y102+4*PI())/3)</f>
        <v>0.50961446969942925</v>
      </c>
      <c r="AL102" s="11">
        <f>'OddsRatio_working_3-way'!Z102+'OddsRatio_working_3-way'!AF102</f>
        <v>1.0466667450151768</v>
      </c>
      <c r="AM102" s="11">
        <f>'OddsRatio_working_3-way'!AA102+'OddsRatio_working_3-way'!AG102</f>
        <v>-0.71868956256818595</v>
      </c>
      <c r="AN102" s="11">
        <f>'OddsRatio_working_3-way'!AB102+'OddsRatio_working_3-way'!AH102</f>
        <v>-0.32797718244699081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1.0466667450151768</v>
      </c>
      <c r="AS102" s="11">
        <f>IF(('OddsRatio_working_3-way'!X102=0),IF(Q102&gt;0,-Q102^(1/3),(-Q102)^(1/3)),'OddsRatio_working_3-way'!AM102-'OddsRatio_working_3-way'!R102/3)</f>
        <v>-0.71868956256818595</v>
      </c>
      <c r="AT102" s="11">
        <f>IF(('OddsRatio_working_3-way'!X102=0),IF(Q102&gt;0,-Q102^(1/3),(-Q102)^(1/3)),'OddsRatio_working_3-way'!AN102-'OddsRatio_working_3-way'!R102/3)</f>
        <v>-0.32797718244699081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1.1499999999999999</v>
      </c>
      <c r="B103" s="4">
        <f>IF('True_Odds_Calculator_3-way'!B104="","",'True_Odds_Calculator_3-way'!B104)</f>
        <v>8.51</v>
      </c>
      <c r="C103" s="4">
        <f>IF('True_Odds_Calculator_3-way'!C104="","",'True_Odds_Calculator_3-way'!C104)</f>
        <v>21.09</v>
      </c>
      <c r="D103" s="9">
        <f t="shared" si="26"/>
        <v>0.85378043749152011</v>
      </c>
      <c r="E103" s="9">
        <f t="shared" si="27"/>
        <v>0.10444427855878367</v>
      </c>
      <c r="F103" s="9">
        <f t="shared" si="28"/>
        <v>4.1775283949695957E-2</v>
      </c>
      <c r="G103" s="9">
        <f t="shared" si="29"/>
        <v>1.1417421161041146</v>
      </c>
      <c r="H103" s="9">
        <f t="shared" si="30"/>
        <v>1.1712613174156175</v>
      </c>
      <c r="I103" s="9">
        <f t="shared" si="31"/>
        <v>9.5744832919419007</v>
      </c>
      <c r="J103" s="9">
        <f t="shared" si="32"/>
        <v>23.937599112531657</v>
      </c>
      <c r="K103" s="11">
        <f t="shared" si="33"/>
        <v>0.86956521739130443</v>
      </c>
      <c r="L103" s="11">
        <f t="shared" si="34"/>
        <v>0.11750881316098707</v>
      </c>
      <c r="M103" s="11">
        <f t="shared" si="35"/>
        <v>4.7415836889521099E-2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-0.10964962547835833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0.13444944297595779</v>
      </c>
      <c r="Q103" s="11">
        <f>2*'OddsRatio_working_3-way'!K103*'OddsRatio_working_3-way'!L103*'OddsRatio_working_3-way'!M103</f>
        <v>9.6900499442131721E-3</v>
      </c>
      <c r="R103" s="11">
        <f t="shared" si="36"/>
        <v>0</v>
      </c>
      <c r="S103" s="11">
        <f t="shared" si="37"/>
        <v>-1.226173298717689</v>
      </c>
      <c r="T103" s="11">
        <f t="shared" si="38"/>
        <v>-8.8372850358031621E-2</v>
      </c>
      <c r="U103" s="11">
        <f>'OddsRatio_working_3-way'!S103-'OddsRatio_working_3-way'!R103^2/3</f>
        <v>-1.226173298717689</v>
      </c>
      <c r="V103" s="11">
        <f>'OddsRatio_working_3-way'!S103*'OddsRatio_working_3-way'!R103/3-2*'OddsRatio_working_3-way'!R103^3/27-'OddsRatio_working_3-way'!T103</f>
        <v>8.8372850358031621E-2</v>
      </c>
      <c r="W103" s="11">
        <f>'OddsRatio_working_3-way'!V103^2+4*'OddsRatio_working_3-way'!U103^3/27</f>
        <v>-0.26530916226696089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0.2613039049399013</v>
      </c>
      <c r="Y103" s="11">
        <f>IF('OddsRatio_working_3-way'!W103&gt;=0,IF('OddsRatio_working_3-way'!V103+SQRT('OddsRatio_working_3-way'!W103)&gt;0,0,PI()),ACOS('OddsRatio_working_3-way'!V103/(2*'OddsRatio_working_3-way'!X103)))</f>
        <v>1.4008801326614384</v>
      </c>
      <c r="Z103" s="11">
        <f>'OddsRatio_working_3-way'!X103^(1/3)*COS('OddsRatio_working_3-way'!Y103/3)</f>
        <v>0.57087105805205729</v>
      </c>
      <c r="AA103" s="11">
        <f>'OddsRatio_working_3-way'!X103^(1/3)*COS(('OddsRatio_working_3-way'!Y103+2*PI())/3)</f>
        <v>-0.53468039053437688</v>
      </c>
      <c r="AB103" s="11">
        <f>'OddsRatio_working_3-way'!X103^(1/3)*COS(('OddsRatio_working_3-way'!Y103+4*PI())/3)</f>
        <v>-3.6190667517680269E-2</v>
      </c>
      <c r="AC103" s="11">
        <f>'OddsRatio_working_3-way'!X103^(1/3)*SIN('OddsRatio_working_3-way'!Y103/3)</f>
        <v>0.28780317577195186</v>
      </c>
      <c r="AD103" s="11">
        <f>'OddsRatio_working_3-way'!X103^(1/3)*SIN(('OddsRatio_working_3-way'!Y103+2*PI())/3)</f>
        <v>0.35048725067240682</v>
      </c>
      <c r="AE103" s="11">
        <f>'OddsRatio_working_3-way'!X103^(1/3)*SIN(('OddsRatio_working_3-way'!Y103+4*PI())/3)</f>
        <v>-0.63829042644435852</v>
      </c>
      <c r="AF103" s="11">
        <f>-'OddsRatio_working_3-way'!U103/(3*'OddsRatio_working_3-way'!X103^(1/3))*COS(('OddsRatio_working_3-way'!Y103)/3)</f>
        <v>0.57087105805205729</v>
      </c>
      <c r="AG103" s="11">
        <f>-'OddsRatio_working_3-way'!U103/(3*'OddsRatio_working_3-way'!X103^(1/3))*COS(('OddsRatio_working_3-way'!Y103+2*PI())/3)</f>
        <v>-0.53468039053437688</v>
      </c>
      <c r="AH103" s="11">
        <f>-'OddsRatio_working_3-way'!U103/(3*'OddsRatio_working_3-way'!X103^(1/3))*COS(('OddsRatio_working_3-way'!Y103+4*PI())/3)</f>
        <v>-3.6190667517680269E-2</v>
      </c>
      <c r="AI103" s="11">
        <f>'OddsRatio_working_3-way'!U103/(3*'OddsRatio_working_3-way'!X103^(1/3))*SIN(('OddsRatio_working_3-way'!Y103)/3)</f>
        <v>-0.28780317577195186</v>
      </c>
      <c r="AJ103" s="11">
        <f>'OddsRatio_working_3-way'!U103/(3*'OddsRatio_working_3-way'!X103^(1/3))*SIN(('OddsRatio_working_3-way'!Y103+2*PI())/3)</f>
        <v>-0.35048725067240682</v>
      </c>
      <c r="AK103" s="11">
        <f>'OddsRatio_working_3-way'!U103/(3*'OddsRatio_working_3-way'!X103^(1/3))*SIN(('OddsRatio_working_3-way'!Y103+4*PI())/3)</f>
        <v>0.63829042644435852</v>
      </c>
      <c r="AL103" s="11">
        <f>'OddsRatio_working_3-way'!Z103+'OddsRatio_working_3-way'!AF103</f>
        <v>1.1417421161041146</v>
      </c>
      <c r="AM103" s="11">
        <f>'OddsRatio_working_3-way'!AA103+'OddsRatio_working_3-way'!AG103</f>
        <v>-1.0693607810687538</v>
      </c>
      <c r="AN103" s="11">
        <f>'OddsRatio_working_3-way'!AB103+'OddsRatio_working_3-way'!AH103</f>
        <v>-7.2381335035360539E-2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1.1417421161041146</v>
      </c>
      <c r="AS103" s="11">
        <f>IF(('OddsRatio_working_3-way'!X103=0),IF(Q103&gt;0,-Q103^(1/3),(-Q103)^(1/3)),'OddsRatio_working_3-way'!AM103-'OddsRatio_working_3-way'!R103/3)</f>
        <v>-1.0693607810687538</v>
      </c>
      <c r="AT103" s="11">
        <f>IF(('OddsRatio_working_3-way'!X103=0),IF(Q103&gt;0,-Q103^(1/3),(-Q103)^(1/3)),'OddsRatio_working_3-way'!AN103-'OddsRatio_working_3-way'!R103/3)</f>
        <v>-7.2381335035360539E-2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3.52</v>
      </c>
      <c r="B104" s="4">
        <f>IF('True_Odds_Calculator_3-way'!B105="","",'True_Odds_Calculator_3-way'!B105)</f>
        <v>3.03</v>
      </c>
      <c r="C104" s="4">
        <f>IF('True_Odds_Calculator_3-way'!C105="","",'True_Odds_Calculator_3-way'!C105)</f>
        <v>2.42</v>
      </c>
      <c r="D104" s="9">
        <f t="shared" si="26"/>
        <v>0.27577297809441204</v>
      </c>
      <c r="E104" s="9">
        <f t="shared" si="27"/>
        <v>0.32097301457185784</v>
      </c>
      <c r="F104" s="9">
        <f t="shared" si="28"/>
        <v>0.40325400733373024</v>
      </c>
      <c r="G104" s="9">
        <f t="shared" si="29"/>
        <v>1.042131384101638</v>
      </c>
      <c r="H104" s="9">
        <f t="shared" si="30"/>
        <v>3.6261710879361275</v>
      </c>
      <c r="I104" s="9">
        <f t="shared" si="31"/>
        <v>3.1155267097263248</v>
      </c>
      <c r="J104" s="9">
        <f t="shared" si="32"/>
        <v>2.4798265654243257</v>
      </c>
      <c r="K104" s="11">
        <f t="shared" si="33"/>
        <v>0.28409090909090912</v>
      </c>
      <c r="L104" s="11">
        <f t="shared" si="34"/>
        <v>0.33003300330033003</v>
      </c>
      <c r="M104" s="11">
        <f t="shared" si="35"/>
        <v>0.41322314049586778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-0.28143899100653869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0.23129895634191522</v>
      </c>
      <c r="Q104" s="11">
        <f>2*'OddsRatio_working_3-way'!K104*'OddsRatio_working_3-way'!L104*'OddsRatio_working_3-way'!M104</f>
        <v>7.7487087551730394E-2</v>
      </c>
      <c r="R104" s="11">
        <f t="shared" si="36"/>
        <v>0</v>
      </c>
      <c r="S104" s="11">
        <f t="shared" si="37"/>
        <v>-0.82184403630320524</v>
      </c>
      <c r="T104" s="11">
        <f t="shared" si="38"/>
        <v>-0.27532463527745571</v>
      </c>
      <c r="U104" s="11">
        <f>'OddsRatio_working_3-way'!S104-'OddsRatio_working_3-way'!R104^2/3</f>
        <v>-0.82184403630320524</v>
      </c>
      <c r="V104" s="11">
        <f>'OddsRatio_working_3-way'!S104*'OddsRatio_working_3-way'!R104/3-2*'OddsRatio_working_3-way'!R104^3/27-'OddsRatio_working_3-way'!T104</f>
        <v>0.27532463527745571</v>
      </c>
      <c r="W104" s="11">
        <f>'OddsRatio_working_3-way'!V104^2+4*'OddsRatio_working_3-way'!U104^3/27</f>
        <v>-6.4328135733861952E-3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0.14338450784869525</v>
      </c>
      <c r="Y104" s="11">
        <f>IF('OddsRatio_working_3-way'!W104&gt;=0,IF('OddsRatio_working_3-way'!V104+SQRT('OddsRatio_working_3-way'!W104)&gt;0,0,PI()),ACOS('OddsRatio_working_3-way'!V104/(2*'OddsRatio_working_3-way'!X104)))</f>
        <v>0.28346538417957334</v>
      </c>
      <c r="Z104" s="11">
        <f>'OddsRatio_working_3-way'!X104^(1/3)*COS('OddsRatio_working_3-way'!Y104/3)</f>
        <v>0.5210656920508191</v>
      </c>
      <c r="AA104" s="11">
        <f>'OddsRatio_working_3-way'!X104^(1/3)*COS(('OddsRatio_working_3-way'!Y104+2*PI())/3)</f>
        <v>-0.30329869105975993</v>
      </c>
      <c r="AB104" s="11">
        <f>'OddsRatio_working_3-way'!X104^(1/3)*COS(('OddsRatio_working_3-way'!Y104+4*PI())/3)</f>
        <v>-0.21776700099105928</v>
      </c>
      <c r="AC104" s="11">
        <f>'OddsRatio_working_3-way'!X104^(1/3)*SIN('OddsRatio_working_3-way'!Y104/3)</f>
        <v>4.9381744285408043E-2</v>
      </c>
      <c r="AD104" s="11">
        <f>'OddsRatio_working_3-way'!X104^(1/3)*SIN(('OddsRatio_working_3-way'!Y104+2*PI())/3)</f>
        <v>0.42656525421382457</v>
      </c>
      <c r="AE104" s="11">
        <f>'OddsRatio_working_3-way'!X104^(1/3)*SIN(('OddsRatio_working_3-way'!Y104+4*PI())/3)</f>
        <v>-0.47594699849923261</v>
      </c>
      <c r="AF104" s="11">
        <f>-'OddsRatio_working_3-way'!U104/(3*'OddsRatio_working_3-way'!X104^(1/3))*COS(('OddsRatio_working_3-way'!Y104)/3)</f>
        <v>0.52106569205081898</v>
      </c>
      <c r="AG104" s="11">
        <f>-'OddsRatio_working_3-way'!U104/(3*'OddsRatio_working_3-way'!X104^(1/3))*COS(('OddsRatio_working_3-way'!Y104+2*PI())/3)</f>
        <v>-0.30329869105975987</v>
      </c>
      <c r="AH104" s="11">
        <f>-'OddsRatio_working_3-way'!U104/(3*'OddsRatio_working_3-way'!X104^(1/3))*COS(('OddsRatio_working_3-way'!Y104+4*PI())/3)</f>
        <v>-0.21776700099105922</v>
      </c>
      <c r="AI104" s="11">
        <f>'OddsRatio_working_3-way'!U104/(3*'OddsRatio_working_3-way'!X104^(1/3))*SIN(('OddsRatio_working_3-way'!Y104)/3)</f>
        <v>-4.9381744285408029E-2</v>
      </c>
      <c r="AJ104" s="11">
        <f>'OddsRatio_working_3-way'!U104/(3*'OddsRatio_working_3-way'!X104^(1/3))*SIN(('OddsRatio_working_3-way'!Y104+2*PI())/3)</f>
        <v>-0.42656525421382446</v>
      </c>
      <c r="AK104" s="11">
        <f>'OddsRatio_working_3-way'!U104/(3*'OddsRatio_working_3-way'!X104^(1/3))*SIN(('OddsRatio_working_3-way'!Y104+4*PI())/3)</f>
        <v>0.4759469984992325</v>
      </c>
      <c r="AL104" s="11">
        <f>'OddsRatio_working_3-way'!Z104+'OddsRatio_working_3-way'!AF104</f>
        <v>1.042131384101638</v>
      </c>
      <c r="AM104" s="11">
        <f>'OddsRatio_working_3-way'!AA104+'OddsRatio_working_3-way'!AG104</f>
        <v>-0.60659738211951986</v>
      </c>
      <c r="AN104" s="11">
        <f>'OddsRatio_working_3-way'!AB104+'OddsRatio_working_3-way'!AH104</f>
        <v>-0.4355340019821185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1.042131384101638</v>
      </c>
      <c r="AS104" s="11">
        <f>IF(('OddsRatio_working_3-way'!X104=0),IF(Q104&gt;0,-Q104^(1/3),(-Q104)^(1/3)),'OddsRatio_working_3-way'!AM104-'OddsRatio_working_3-way'!R104/3)</f>
        <v>-0.60659738211951986</v>
      </c>
      <c r="AT104" s="11">
        <f>IF(('OddsRatio_working_3-way'!X104=0),IF(Q104&gt;0,-Q104^(1/3),(-Q104)^(1/3)),'OddsRatio_working_3-way'!AN104-'OddsRatio_working_3-way'!R104/3)</f>
        <v>-0.4355340019821185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3.48</v>
      </c>
      <c r="B105" s="4">
        <f>IF('True_Odds_Calculator_3-way'!B106="","",'True_Odds_Calculator_3-way'!B106)</f>
        <v>3.47</v>
      </c>
      <c r="C105" s="4">
        <f>IF('True_Odds_Calculator_3-way'!C106="","",'True_Odds_Calculator_3-way'!C106)</f>
        <v>2.21</v>
      </c>
      <c r="D105" s="9">
        <f t="shared" si="26"/>
        <v>0.27865175921851831</v>
      </c>
      <c r="E105" s="9">
        <f t="shared" si="27"/>
        <v>0.27946462743367939</v>
      </c>
      <c r="F105" s="9">
        <f t="shared" si="28"/>
        <v>0.44188361334780218</v>
      </c>
      <c r="G105" s="9">
        <f t="shared" si="29"/>
        <v>1.0438341639661721</v>
      </c>
      <c r="H105" s="9">
        <f t="shared" si="30"/>
        <v>3.5887087266361073</v>
      </c>
      <c r="I105" s="9">
        <f t="shared" si="31"/>
        <v>3.5782703849964448</v>
      </c>
      <c r="J105" s="9">
        <f t="shared" si="32"/>
        <v>2.2630393383990683</v>
      </c>
      <c r="K105" s="11">
        <f t="shared" si="33"/>
        <v>0.28735632183908044</v>
      </c>
      <c r="L105" s="11">
        <f t="shared" si="34"/>
        <v>0.28818443804034583</v>
      </c>
      <c r="M105" s="11">
        <f t="shared" si="35"/>
        <v>0.45248868778280543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-0.27773653434344037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0.23082333935722293</v>
      </c>
      <c r="Q105" s="11">
        <f>2*'OddsRatio_working_3-way'!K105*'OddsRatio_working_3-way'!L105*'OddsRatio_working_3-way'!M105</f>
        <v>7.4942642648449007E-2</v>
      </c>
      <c r="R105" s="11">
        <f t="shared" si="36"/>
        <v>0</v>
      </c>
      <c r="S105" s="11">
        <f t="shared" si="37"/>
        <v>-0.8310874185237509</v>
      </c>
      <c r="T105" s="11">
        <f t="shared" si="38"/>
        <v>-0.26983357744277625</v>
      </c>
      <c r="U105" s="11">
        <f>'OddsRatio_working_3-way'!S105-'OddsRatio_working_3-way'!R105^2/3</f>
        <v>-0.8310874185237509</v>
      </c>
      <c r="V105" s="11">
        <f>'OddsRatio_working_3-way'!S105*'OddsRatio_working_3-way'!R105/3-2*'OddsRatio_working_3-way'!R105^3/27-'OddsRatio_working_3-way'!T105</f>
        <v>0.26983357744277625</v>
      </c>
      <c r="W105" s="11">
        <f>'OddsRatio_working_3-way'!V105^2+4*'OddsRatio_working_3-way'!U105^3/27</f>
        <v>-1.223240545061248E-2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0.14581029196028927</v>
      </c>
      <c r="Y105" s="11">
        <f>IF('OddsRatio_working_3-way'!W105&gt;=0,IF('OddsRatio_working_3-way'!V105+SQRT('OddsRatio_working_3-way'!W105)&gt;0,0,PI()),ACOS('OddsRatio_working_3-way'!V105/(2*'OddsRatio_working_3-way'!X105)))</f>
        <v>0.38899709363358315</v>
      </c>
      <c r="Z105" s="11">
        <f>'OddsRatio_working_3-way'!X105^(1/3)*COS('OddsRatio_working_3-way'!Y105/3)</f>
        <v>0.52191708198308595</v>
      </c>
      <c r="AA105" s="11">
        <f>'OddsRatio_working_3-way'!X105^(1/3)*COS(('OddsRatio_working_3-way'!Y105+2*PI())/3)</f>
        <v>-0.31989727427987663</v>
      </c>
      <c r="AB105" s="11">
        <f>'OddsRatio_working_3-way'!X105^(1/3)*COS(('OddsRatio_working_3-way'!Y105+4*PI())/3)</f>
        <v>-0.20201980770320935</v>
      </c>
      <c r="AC105" s="11">
        <f>'OddsRatio_working_3-way'!X105^(1/3)*SIN('OddsRatio_working_3-way'!Y105/3)</f>
        <v>6.8056587059429949E-2</v>
      </c>
      <c r="AD105" s="11">
        <f>'OddsRatio_working_3-way'!X105^(1/3)*SIN(('OddsRatio_working_3-way'!Y105+2*PI())/3)</f>
        <v>0.41796515813668289</v>
      </c>
      <c r="AE105" s="11">
        <f>'OddsRatio_working_3-way'!X105^(1/3)*SIN(('OddsRatio_working_3-way'!Y105+4*PI())/3)</f>
        <v>-0.48602174519611291</v>
      </c>
      <c r="AF105" s="11">
        <f>-'OddsRatio_working_3-way'!U105/(3*'OddsRatio_working_3-way'!X105^(1/3))*COS(('OddsRatio_working_3-way'!Y105)/3)</f>
        <v>0.52191708198308606</v>
      </c>
      <c r="AG105" s="11">
        <f>-'OddsRatio_working_3-way'!U105/(3*'OddsRatio_working_3-way'!X105^(1/3))*COS(('OddsRatio_working_3-way'!Y105+2*PI())/3)</f>
        <v>-0.31989727427987669</v>
      </c>
      <c r="AH105" s="11">
        <f>-'OddsRatio_working_3-way'!U105/(3*'OddsRatio_working_3-way'!X105^(1/3))*COS(('OddsRatio_working_3-way'!Y105+4*PI())/3)</f>
        <v>-0.2020198077032094</v>
      </c>
      <c r="AI105" s="11">
        <f>'OddsRatio_working_3-way'!U105/(3*'OddsRatio_working_3-way'!X105^(1/3))*SIN(('OddsRatio_working_3-way'!Y105)/3)</f>
        <v>-6.8056587059429963E-2</v>
      </c>
      <c r="AJ105" s="11">
        <f>'OddsRatio_working_3-way'!U105/(3*'OddsRatio_working_3-way'!X105^(1/3))*SIN(('OddsRatio_working_3-way'!Y105+2*PI())/3)</f>
        <v>-0.41796515813668295</v>
      </c>
      <c r="AK105" s="11">
        <f>'OddsRatio_working_3-way'!U105/(3*'OddsRatio_working_3-way'!X105^(1/3))*SIN(('OddsRatio_working_3-way'!Y105+4*PI())/3)</f>
        <v>0.48602174519611302</v>
      </c>
      <c r="AL105" s="11">
        <f>'OddsRatio_working_3-way'!Z105+'OddsRatio_working_3-way'!AF105</f>
        <v>1.0438341639661721</v>
      </c>
      <c r="AM105" s="11">
        <f>'OddsRatio_working_3-way'!AA105+'OddsRatio_working_3-way'!AG105</f>
        <v>-0.63979454855975337</v>
      </c>
      <c r="AN105" s="11">
        <f>'OddsRatio_working_3-way'!AB105+'OddsRatio_working_3-way'!AH105</f>
        <v>-0.40403961540641875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1.0438341639661721</v>
      </c>
      <c r="AS105" s="11">
        <f>IF(('OddsRatio_working_3-way'!X105=0),IF(Q105&gt;0,-Q105^(1/3),(-Q105)^(1/3)),'OddsRatio_working_3-way'!AM105-'OddsRatio_working_3-way'!R105/3)</f>
        <v>-0.63979454855975337</v>
      </c>
      <c r="AT105" s="11">
        <f>IF(('OddsRatio_working_3-way'!X105=0),IF(Q105&gt;0,-Q105^(1/3),(-Q105)^(1/3)),'OddsRatio_working_3-way'!AN105-'OddsRatio_working_3-way'!R105/3)</f>
        <v>-0.40403961540641875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2.41</v>
      </c>
      <c r="B106" s="4">
        <f>IF('True_Odds_Calculator_3-way'!B107="","",'True_Odds_Calculator_3-way'!B107)</f>
        <v>3.3</v>
      </c>
      <c r="C106" s="4">
        <f>IF('True_Odds_Calculator_3-way'!C107="","",'True_Odds_Calculator_3-way'!C107)</f>
        <v>3.23</v>
      </c>
      <c r="D106" s="9">
        <f t="shared" si="26"/>
        <v>0.40488696050723144</v>
      </c>
      <c r="E106" s="9">
        <f t="shared" si="27"/>
        <v>0.29432652086919031</v>
      </c>
      <c r="F106" s="9">
        <f t="shared" si="28"/>
        <v>0.30078651862357819</v>
      </c>
      <c r="G106" s="9">
        <f t="shared" si="29"/>
        <v>1.0424291879568344</v>
      </c>
      <c r="H106" s="9">
        <f t="shared" si="30"/>
        <v>2.4698251550191368</v>
      </c>
      <c r="I106" s="9">
        <f t="shared" si="31"/>
        <v>3.397587132300719</v>
      </c>
      <c r="J106" s="9">
        <f t="shared" si="32"/>
        <v>3.3246170891437403</v>
      </c>
      <c r="K106" s="11">
        <f t="shared" si="33"/>
        <v>0.41493775933609955</v>
      </c>
      <c r="L106" s="11">
        <f t="shared" si="34"/>
        <v>0.30303030303030304</v>
      </c>
      <c r="M106" s="11">
        <f t="shared" si="35"/>
        <v>0.30959752321981426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-0.28152586850221839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0.23123466464550443</v>
      </c>
      <c r="Q106" s="11">
        <f>2*'OddsRatio_working_3-way'!K106*'OddsRatio_working_3-way'!L106*'OddsRatio_working_3-way'!M106</f>
        <v>7.7856789442930785E-2</v>
      </c>
      <c r="R106" s="11">
        <f t="shared" si="36"/>
        <v>0</v>
      </c>
      <c r="S106" s="11">
        <f t="shared" si="37"/>
        <v>-0.82136205058428702</v>
      </c>
      <c r="T106" s="11">
        <f t="shared" si="38"/>
        <v>-0.2765528789846084</v>
      </c>
      <c r="U106" s="11">
        <f>'OddsRatio_working_3-way'!S106-'OddsRatio_working_3-way'!R106^2/3</f>
        <v>-0.82136205058428702</v>
      </c>
      <c r="V106" s="11">
        <f>'OddsRatio_working_3-way'!S106*'OddsRatio_working_3-way'!R106/3-2*'OddsRatio_working_3-way'!R106^3/27-'OddsRatio_working_3-way'!T106</f>
        <v>0.2765528789846084</v>
      </c>
      <c r="W106" s="11">
        <f>'OddsRatio_working_3-way'!V106^2+4*'OddsRatio_working_3-way'!U106^3/27</f>
        <v>-5.6103710086858605E-3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0.14325839057744691</v>
      </c>
      <c r="Y106" s="11">
        <f>IF('OddsRatio_working_3-way'!W106&gt;=0,IF('OddsRatio_working_3-way'!V106+SQRT('OddsRatio_working_3-way'!W106)&gt;0,0,PI()),ACOS('OddsRatio_working_3-way'!V106/(2*'OddsRatio_working_3-way'!X106)))</f>
        <v>0.26449738352682406</v>
      </c>
      <c r="Z106" s="11">
        <f>'OddsRatio_working_3-way'!X106^(1/3)*COS('OddsRatio_working_3-way'!Y106/3)</f>
        <v>0.52121459397841718</v>
      </c>
      <c r="AA106" s="11">
        <f>'OddsRatio_working_3-way'!X106^(1/3)*COS(('OddsRatio_working_3-way'!Y106+2*PI())/3)</f>
        <v>-0.30050745881854313</v>
      </c>
      <c r="AB106" s="11">
        <f>'OddsRatio_working_3-way'!X106^(1/3)*COS(('OddsRatio_working_3-way'!Y106+4*PI())/3)</f>
        <v>-0.22070713515987417</v>
      </c>
      <c r="AC106" s="11">
        <f>'OddsRatio_working_3-way'!X106^(1/3)*SIN('OddsRatio_working_3-way'!Y106/3)</f>
        <v>4.6072738345751971E-2</v>
      </c>
      <c r="AD106" s="11">
        <f>'OddsRatio_working_3-way'!X106^(1/3)*SIN(('OddsRatio_working_3-way'!Y106+2*PI())/3)</f>
        <v>0.42834871003562508</v>
      </c>
      <c r="AE106" s="11">
        <f>'OddsRatio_working_3-way'!X106^(1/3)*SIN(('OddsRatio_working_3-way'!Y106+4*PI())/3)</f>
        <v>-0.47442144838137684</v>
      </c>
      <c r="AF106" s="11">
        <f>-'OddsRatio_working_3-way'!U106/(3*'OddsRatio_working_3-way'!X106^(1/3))*COS(('OddsRatio_working_3-way'!Y106)/3)</f>
        <v>0.52121459397841707</v>
      </c>
      <c r="AG106" s="11">
        <f>-'OddsRatio_working_3-way'!U106/(3*'OddsRatio_working_3-way'!X106^(1/3))*COS(('OddsRatio_working_3-way'!Y106+2*PI())/3)</f>
        <v>-0.30050745881854307</v>
      </c>
      <c r="AH106" s="11">
        <f>-'OddsRatio_working_3-way'!U106/(3*'OddsRatio_working_3-way'!X106^(1/3))*COS(('OddsRatio_working_3-way'!Y106+4*PI())/3)</f>
        <v>-0.22070713515987411</v>
      </c>
      <c r="AI106" s="11">
        <f>'OddsRatio_working_3-way'!U106/(3*'OddsRatio_working_3-way'!X106^(1/3))*SIN(('OddsRatio_working_3-way'!Y106)/3)</f>
        <v>-4.6072738345751964E-2</v>
      </c>
      <c r="AJ106" s="11">
        <f>'OddsRatio_working_3-way'!U106/(3*'OddsRatio_working_3-way'!X106^(1/3))*SIN(('OddsRatio_working_3-way'!Y106+2*PI())/3)</f>
        <v>-0.42834871003562497</v>
      </c>
      <c r="AK106" s="11">
        <f>'OddsRatio_working_3-way'!U106/(3*'OddsRatio_working_3-way'!X106^(1/3))*SIN(('OddsRatio_working_3-way'!Y106+4*PI())/3)</f>
        <v>0.47442144838137673</v>
      </c>
      <c r="AL106" s="11">
        <f>'OddsRatio_working_3-way'!Z106+'OddsRatio_working_3-way'!AF106</f>
        <v>1.0424291879568344</v>
      </c>
      <c r="AM106" s="11">
        <f>'OddsRatio_working_3-way'!AA106+'OddsRatio_working_3-way'!AG106</f>
        <v>-0.60101491763708625</v>
      </c>
      <c r="AN106" s="11">
        <f>'OddsRatio_working_3-way'!AB106+'OddsRatio_working_3-way'!AH106</f>
        <v>-0.44141427031974828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1.0424291879568344</v>
      </c>
      <c r="AS106" s="11">
        <f>IF(('OddsRatio_working_3-way'!X106=0),IF(Q106&gt;0,-Q106^(1/3),(-Q106)^(1/3)),'OddsRatio_working_3-way'!AM106-'OddsRatio_working_3-way'!R106/3)</f>
        <v>-0.60101491763708625</v>
      </c>
      <c r="AT106" s="11">
        <f>IF(('OddsRatio_working_3-way'!X106=0),IF(Q106&gt;0,-Q106^(1/3),(-Q106)^(1/3)),'OddsRatio_working_3-way'!AN106-'OddsRatio_working_3-way'!R106/3)</f>
        <v>-0.44141427031974828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2.14</v>
      </c>
      <c r="B107" s="4">
        <f>IF('True_Odds_Calculator_3-way'!B108="","",'True_Odds_Calculator_3-way'!B108)</f>
        <v>3.14</v>
      </c>
      <c r="C107" s="4">
        <f>IF('True_Odds_Calculator_3-way'!C108="","",'True_Odds_Calculator_3-way'!C108)</f>
        <v>4.13</v>
      </c>
      <c r="D107" s="9">
        <f t="shared" si="26"/>
        <v>0.45654736017195502</v>
      </c>
      <c r="E107" s="9">
        <f t="shared" si="27"/>
        <v>0.3091646169797751</v>
      </c>
      <c r="F107" s="9">
        <f t="shared" si="28"/>
        <v>0.2342880228482698</v>
      </c>
      <c r="G107" s="9">
        <f t="shared" si="29"/>
        <v>1.0441695288192556</v>
      </c>
      <c r="H107" s="9">
        <f t="shared" si="30"/>
        <v>2.1903532628539519</v>
      </c>
      <c r="I107" s="9">
        <f t="shared" si="31"/>
        <v>3.2345227916732071</v>
      </c>
      <c r="J107" s="9">
        <f t="shared" si="32"/>
        <v>4.2682506252042707</v>
      </c>
      <c r="K107" s="11">
        <f t="shared" si="33"/>
        <v>0.46728971962616822</v>
      </c>
      <c r="L107" s="11">
        <f t="shared" si="34"/>
        <v>0.31847133757961782</v>
      </c>
      <c r="M107" s="11">
        <f t="shared" si="35"/>
        <v>0.24213075060532688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-0.27514998226430809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0.2309747769778179</v>
      </c>
      <c r="Q107" s="11">
        <f>2*'OddsRatio_working_3-way'!K107*'OddsRatio_working_3-way'!L107*'OddsRatio_working_3-way'!M107</f>
        <v>7.2067013097603091E-2</v>
      </c>
      <c r="R107" s="11">
        <f t="shared" si="36"/>
        <v>0</v>
      </c>
      <c r="S107" s="11">
        <f t="shared" si="37"/>
        <v>-0.83945045199364887</v>
      </c>
      <c r="T107" s="11">
        <f t="shared" si="38"/>
        <v>-0.26191901778272975</v>
      </c>
      <c r="U107" s="11">
        <f>'OddsRatio_working_3-way'!S107-'OddsRatio_working_3-way'!R107^2/3</f>
        <v>-0.83945045199364887</v>
      </c>
      <c r="V107" s="11">
        <f>'OddsRatio_working_3-way'!S107*'OddsRatio_working_3-way'!R107/3-2*'OddsRatio_working_3-way'!R107^3/27-'OddsRatio_working_3-way'!T107</f>
        <v>0.26191901778272975</v>
      </c>
      <c r="W107" s="11">
        <f>'OddsRatio_working_3-way'!V107^2+4*'OddsRatio_working_3-way'!U107^3/27</f>
        <v>-1.9034202592141836E-2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0.14801670046688289</v>
      </c>
      <c r="Y107" s="11">
        <f>IF('OddsRatio_working_3-way'!W107&gt;=0,IF('OddsRatio_working_3-way'!V107+SQRT('OddsRatio_working_3-way'!W107)&gt;0,0,PI()),ACOS('OddsRatio_working_3-way'!V107/(2*'OddsRatio_working_3-way'!X107)))</f>
        <v>0.48481386993892372</v>
      </c>
      <c r="Z107" s="11">
        <f>'OddsRatio_working_3-way'!X107^(1/3)*COS('OddsRatio_working_3-way'!Y107/3)</f>
        <v>0.52208476440962781</v>
      </c>
      <c r="AA107" s="11">
        <f>'OddsRatio_working_3-way'!X107^(1/3)*COS(('OddsRatio_working_3-way'!Y107+2*PI())/3)</f>
        <v>-0.33475287723041913</v>
      </c>
      <c r="AB107" s="11">
        <f>'OddsRatio_working_3-way'!X107^(1/3)*COS(('OddsRatio_working_3-way'!Y107+4*PI())/3)</f>
        <v>-0.18733188717920859</v>
      </c>
      <c r="AC107" s="11">
        <f>'OddsRatio_working_3-way'!X107^(1/3)*SIN('OddsRatio_working_3-way'!Y107/3)</f>
        <v>8.5113548290267543E-2</v>
      </c>
      <c r="AD107" s="11">
        <f>'OddsRatio_working_3-way'!X107^(1/3)*SIN(('OddsRatio_working_3-way'!Y107+2*PI())/3)</f>
        <v>0.40958189476241769</v>
      </c>
      <c r="AE107" s="11">
        <f>'OddsRatio_working_3-way'!X107^(1/3)*SIN(('OddsRatio_working_3-way'!Y107+4*PI())/3)</f>
        <v>-0.4946954430526852</v>
      </c>
      <c r="AF107" s="11">
        <f>-'OddsRatio_working_3-way'!U107/(3*'OddsRatio_working_3-way'!X107^(1/3))*COS(('OddsRatio_working_3-way'!Y107)/3)</f>
        <v>0.52208476440962781</v>
      </c>
      <c r="AG107" s="11">
        <f>-'OddsRatio_working_3-way'!U107/(3*'OddsRatio_working_3-way'!X107^(1/3))*COS(('OddsRatio_working_3-way'!Y107+2*PI())/3)</f>
        <v>-0.33475287723041913</v>
      </c>
      <c r="AH107" s="11">
        <f>-'OddsRatio_working_3-way'!U107/(3*'OddsRatio_working_3-way'!X107^(1/3))*COS(('OddsRatio_working_3-way'!Y107+4*PI())/3)</f>
        <v>-0.18733188717920859</v>
      </c>
      <c r="AI107" s="11">
        <f>'OddsRatio_working_3-way'!U107/(3*'OddsRatio_working_3-way'!X107^(1/3))*SIN(('OddsRatio_working_3-way'!Y107)/3)</f>
        <v>-8.5113548290267543E-2</v>
      </c>
      <c r="AJ107" s="11">
        <f>'OddsRatio_working_3-way'!U107/(3*'OddsRatio_working_3-way'!X107^(1/3))*SIN(('OddsRatio_working_3-way'!Y107+2*PI())/3)</f>
        <v>-0.40958189476241769</v>
      </c>
      <c r="AK107" s="11">
        <f>'OddsRatio_working_3-way'!U107/(3*'OddsRatio_working_3-way'!X107^(1/3))*SIN(('OddsRatio_working_3-way'!Y107+4*PI())/3)</f>
        <v>0.4946954430526852</v>
      </c>
      <c r="AL107" s="11">
        <f>'OddsRatio_working_3-way'!Z107+'OddsRatio_working_3-way'!AF107</f>
        <v>1.0441695288192556</v>
      </c>
      <c r="AM107" s="11">
        <f>'OddsRatio_working_3-way'!AA107+'OddsRatio_working_3-way'!AG107</f>
        <v>-0.66950575446083826</v>
      </c>
      <c r="AN107" s="11">
        <f>'OddsRatio_working_3-way'!AB107+'OddsRatio_working_3-way'!AH107</f>
        <v>-0.37466377435841719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1.0441695288192556</v>
      </c>
      <c r="AS107" s="11">
        <f>IF(('OddsRatio_working_3-way'!X107=0),IF(Q107&gt;0,-Q107^(1/3),(-Q107)^(1/3)),'OddsRatio_working_3-way'!AM107-'OddsRatio_working_3-way'!R107/3)</f>
        <v>-0.66950575446083826</v>
      </c>
      <c r="AT107" s="11">
        <f>IF(('OddsRatio_working_3-way'!X107=0),IF(Q107&gt;0,-Q107^(1/3),(-Q107)^(1/3)),'OddsRatio_working_3-way'!AN107-'OddsRatio_working_3-way'!R107/3)</f>
        <v>-0.37466377435841719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4.24</v>
      </c>
      <c r="B108" s="4">
        <f>IF('True_Odds_Calculator_3-way'!B109="","",'True_Odds_Calculator_3-way'!B109)</f>
        <v>3.37</v>
      </c>
      <c r="C108" s="4">
        <f>IF('True_Odds_Calculator_3-way'!C109="","",'True_Odds_Calculator_3-way'!C109)</f>
        <v>2.02</v>
      </c>
      <c r="D108" s="9">
        <f t="shared" si="26"/>
        <v>0.22809445297704575</v>
      </c>
      <c r="E108" s="9">
        <f t="shared" si="27"/>
        <v>0.28773317737139897</v>
      </c>
      <c r="F108" s="9">
        <f t="shared" si="28"/>
        <v>0.48417236965155486</v>
      </c>
      <c r="G108" s="9">
        <f t="shared" si="29"/>
        <v>1.0444903401874392</v>
      </c>
      <c r="H108" s="9">
        <f t="shared" si="30"/>
        <v>4.3841487022073036</v>
      </c>
      <c r="I108" s="9">
        <f t="shared" si="31"/>
        <v>3.4754421062442318</v>
      </c>
      <c r="J108" s="9">
        <f t="shared" si="32"/>
        <v>2.0653801469911874</v>
      </c>
      <c r="K108" s="11">
        <f t="shared" si="33"/>
        <v>0.23584905660377356</v>
      </c>
      <c r="L108" s="11">
        <f t="shared" si="34"/>
        <v>0.29673590504451036</v>
      </c>
      <c r="M108" s="11">
        <f t="shared" si="35"/>
        <v>0.49504950495049505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-0.27136035646003409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0.22970285942988791</v>
      </c>
      <c r="Q108" s="11">
        <f>2*'OddsRatio_working_3-way'!K108*'OddsRatio_working_3-way'!L108*'OddsRatio_working_3-way'!M108</f>
        <v>6.9291963628925438E-2</v>
      </c>
      <c r="R108" s="11">
        <f t="shared" si="36"/>
        <v>0</v>
      </c>
      <c r="S108" s="11">
        <f t="shared" si="37"/>
        <v>-0.84648643017138181</v>
      </c>
      <c r="T108" s="11">
        <f t="shared" si="38"/>
        <v>-0.25535035600946648</v>
      </c>
      <c r="U108" s="11">
        <f>'OddsRatio_working_3-way'!S108-'OddsRatio_working_3-way'!R108^2/3</f>
        <v>-0.84648643017138181</v>
      </c>
      <c r="V108" s="11">
        <f>'OddsRatio_working_3-way'!S108*'OddsRatio_working_3-way'!R108/3-2*'OddsRatio_working_3-way'!R108^3/27-'OddsRatio_working_3-way'!T108</f>
        <v>0.25535035600946648</v>
      </c>
      <c r="W108" s="11">
        <f>'OddsRatio_working_3-way'!V108^2+4*'OddsRatio_working_3-way'!U108^3/27</f>
        <v>-2.4654088161667087E-2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0.14988153027960813</v>
      </c>
      <c r="Y108" s="11">
        <f>IF('OddsRatio_working_3-way'!W108&gt;=0,IF('OddsRatio_working_3-way'!V108+SQRT('OddsRatio_working_3-way'!W108)&gt;0,0,PI()),ACOS('OddsRatio_working_3-way'!V108/(2*'OddsRatio_working_3-way'!X108)))</f>
        <v>0.55130701216659905</v>
      </c>
      <c r="Z108" s="11">
        <f>'OddsRatio_working_3-way'!X108^(1/3)*COS('OddsRatio_working_3-way'!Y108/3)</f>
        <v>0.52224517009371962</v>
      </c>
      <c r="AA108" s="11">
        <f>'OddsRatio_working_3-way'!X108^(1/3)*COS(('OddsRatio_working_3-way'!Y108+2*PI())/3)</f>
        <v>-0.34518562257336094</v>
      </c>
      <c r="AB108" s="11">
        <f>'OddsRatio_working_3-way'!X108^(1/3)*COS(('OddsRatio_working_3-way'!Y108+4*PI())/3)</f>
        <v>-0.17705954752035855</v>
      </c>
      <c r="AC108" s="11">
        <f>'OddsRatio_working_3-way'!X108^(1/3)*SIN('OddsRatio_working_3-way'!Y108/3)</f>
        <v>9.7067634689646173E-2</v>
      </c>
      <c r="AD108" s="11">
        <f>'OddsRatio_working_3-way'!X108^(1/3)*SIN(('OddsRatio_working_3-way'!Y108+2*PI())/3)</f>
        <v>0.40374376696006331</v>
      </c>
      <c r="AE108" s="11">
        <f>'OddsRatio_working_3-way'!X108^(1/3)*SIN(('OddsRatio_working_3-way'!Y108+4*PI())/3)</f>
        <v>-0.50081140164970939</v>
      </c>
      <c r="AF108" s="11">
        <f>-'OddsRatio_working_3-way'!U108/(3*'OddsRatio_working_3-way'!X108^(1/3))*COS(('OddsRatio_working_3-way'!Y108)/3)</f>
        <v>0.52224517009371951</v>
      </c>
      <c r="AG108" s="11">
        <f>-'OddsRatio_working_3-way'!U108/(3*'OddsRatio_working_3-way'!X108^(1/3))*COS(('OddsRatio_working_3-way'!Y108+2*PI())/3)</f>
        <v>-0.34518562257336088</v>
      </c>
      <c r="AH108" s="11">
        <f>-'OddsRatio_working_3-way'!U108/(3*'OddsRatio_working_3-way'!X108^(1/3))*COS(('OddsRatio_working_3-way'!Y108+4*PI())/3)</f>
        <v>-0.17705954752035852</v>
      </c>
      <c r="AI108" s="11">
        <f>'OddsRatio_working_3-way'!U108/(3*'OddsRatio_working_3-way'!X108^(1/3))*SIN(('OddsRatio_working_3-way'!Y108)/3)</f>
        <v>-9.7067634689646146E-2</v>
      </c>
      <c r="AJ108" s="11">
        <f>'OddsRatio_working_3-way'!U108/(3*'OddsRatio_working_3-way'!X108^(1/3))*SIN(('OddsRatio_working_3-way'!Y108+2*PI())/3)</f>
        <v>-0.40374376696006326</v>
      </c>
      <c r="AK108" s="11">
        <f>'OddsRatio_working_3-way'!U108/(3*'OddsRatio_working_3-way'!X108^(1/3))*SIN(('OddsRatio_working_3-way'!Y108+4*PI())/3)</f>
        <v>0.50081140164970939</v>
      </c>
      <c r="AL108" s="11">
        <f>'OddsRatio_working_3-way'!Z108+'OddsRatio_working_3-way'!AF108</f>
        <v>1.0444903401874392</v>
      </c>
      <c r="AM108" s="11">
        <f>'OddsRatio_working_3-way'!AA108+'OddsRatio_working_3-way'!AG108</f>
        <v>-0.69037124514672188</v>
      </c>
      <c r="AN108" s="11">
        <f>'OddsRatio_working_3-way'!AB108+'OddsRatio_working_3-way'!AH108</f>
        <v>-0.35411909504071704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1.0444903401874392</v>
      </c>
      <c r="AS108" s="11">
        <f>IF(('OddsRatio_working_3-way'!X108=0),IF(Q108&gt;0,-Q108^(1/3),(-Q108)^(1/3)),'OddsRatio_working_3-way'!AM108-'OddsRatio_working_3-way'!R108/3)</f>
        <v>-0.69037124514672188</v>
      </c>
      <c r="AT108" s="11">
        <f>IF(('OddsRatio_working_3-way'!X108=0),IF(Q108&gt;0,-Q108^(1/3),(-Q108)^(1/3)),'OddsRatio_working_3-way'!AN108-'OddsRatio_working_3-way'!R108/3)</f>
        <v>-0.35411909504071704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1.86</v>
      </c>
      <c r="B109" s="4">
        <f>IF('True_Odds_Calculator_3-way'!B110="","",'True_Odds_Calculator_3-way'!B110)</f>
        <v>3.43</v>
      </c>
      <c r="C109" s="4">
        <f>IF('True_Odds_Calculator_3-way'!C110="","",'True_Odds_Calculator_3-way'!C110)</f>
        <v>4.9800000000000004</v>
      </c>
      <c r="D109" s="9">
        <f t="shared" si="26"/>
        <v>0.52542666992575127</v>
      </c>
      <c r="E109" s="9">
        <f t="shared" si="27"/>
        <v>0.28152297707294055</v>
      </c>
      <c r="F109" s="9">
        <f t="shared" si="28"/>
        <v>0.19305035300130818</v>
      </c>
      <c r="G109" s="9">
        <f t="shared" si="29"/>
        <v>1.0502501779224256</v>
      </c>
      <c r="H109" s="9">
        <f t="shared" si="30"/>
        <v>1.9032151530132859</v>
      </c>
      <c r="I109" s="9">
        <f t="shared" si="31"/>
        <v>3.5521079323514941</v>
      </c>
      <c r="J109" s="9">
        <f t="shared" si="32"/>
        <v>5.179995708131254</v>
      </c>
      <c r="K109" s="11">
        <f t="shared" si="33"/>
        <v>0.5376344086021505</v>
      </c>
      <c r="L109" s="11">
        <f t="shared" si="34"/>
        <v>0.29154518950437314</v>
      </c>
      <c r="M109" s="11">
        <f t="shared" si="35"/>
        <v>0.20080321285140559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-0.26178899742674266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0.22882211941279024</v>
      </c>
      <c r="Q109" s="11">
        <f>2*'OddsRatio_working_3-way'!K109*'OddsRatio_working_3-way'!L109*'OddsRatio_working_3-way'!M109</f>
        <v>6.2949688971881745E-2</v>
      </c>
      <c r="R109" s="11">
        <f t="shared" si="36"/>
        <v>0</v>
      </c>
      <c r="S109" s="11">
        <f t="shared" si="37"/>
        <v>-0.87407080382292357</v>
      </c>
      <c r="T109" s="11">
        <f t="shared" si="38"/>
        <v>-0.24045964341758549</v>
      </c>
      <c r="U109" s="11">
        <f>'OddsRatio_working_3-way'!S109-'OddsRatio_working_3-way'!R109^2/3</f>
        <v>-0.87407080382292357</v>
      </c>
      <c r="V109" s="11">
        <f>'OddsRatio_working_3-way'!S109*'OddsRatio_working_3-way'!R109/3-2*'OddsRatio_working_3-way'!R109^3/27-'OddsRatio_working_3-way'!T109</f>
        <v>0.24045964341758549</v>
      </c>
      <c r="W109" s="11">
        <f>'OddsRatio_working_3-way'!V109^2+4*'OddsRatio_working_3-way'!U109^3/27</f>
        <v>-4.111099591238173E-2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0.15726715806621394</v>
      </c>
      <c r="Y109" s="11">
        <f>IF('OddsRatio_working_3-way'!W109&gt;=0,IF('OddsRatio_working_3-way'!V109+SQRT('OddsRatio_working_3-way'!W109)&gt;0,0,PI()),ACOS('OddsRatio_working_3-way'!V109/(2*'OddsRatio_working_3-way'!X109)))</f>
        <v>0.70054008094299836</v>
      </c>
      <c r="Z109" s="11">
        <f>'OddsRatio_working_3-way'!X109^(1/3)*COS('OddsRatio_working_3-way'!Y109/3)</f>
        <v>0.52512508896121279</v>
      </c>
      <c r="AA109" s="11">
        <f>'OddsRatio_working_3-way'!X109^(1/3)*COS(('OddsRatio_working_3-way'!Y109+2*PI())/3)</f>
        <v>-0.37073107809061545</v>
      </c>
      <c r="AB109" s="11">
        <f>'OddsRatio_working_3-way'!X109^(1/3)*COS(('OddsRatio_working_3-way'!Y109+4*PI())/3)</f>
        <v>-0.15439401087059731</v>
      </c>
      <c r="AC109" s="11">
        <f>'OddsRatio_working_3-way'!X109^(1/3)*SIN('OddsRatio_working_3-way'!Y109/3)</f>
        <v>0.1249022639951716</v>
      </c>
      <c r="AD109" s="11">
        <f>'OddsRatio_working_3-way'!X109^(1/3)*SIN(('OddsRatio_working_3-way'!Y109+2*PI())/3)</f>
        <v>0.39232053520738785</v>
      </c>
      <c r="AE109" s="11">
        <f>'OddsRatio_working_3-way'!X109^(1/3)*SIN(('OddsRatio_working_3-way'!Y109+4*PI())/3)</f>
        <v>-0.51722279920255942</v>
      </c>
      <c r="AF109" s="11">
        <f>-'OddsRatio_working_3-way'!U109/(3*'OddsRatio_working_3-way'!X109^(1/3))*COS(('OddsRatio_working_3-way'!Y109)/3)</f>
        <v>0.52512508896121279</v>
      </c>
      <c r="AG109" s="11">
        <f>-'OddsRatio_working_3-way'!U109/(3*'OddsRatio_working_3-way'!X109^(1/3))*COS(('OddsRatio_working_3-way'!Y109+2*PI())/3)</f>
        <v>-0.37073107809061545</v>
      </c>
      <c r="AH109" s="11">
        <f>-'OddsRatio_working_3-way'!U109/(3*'OddsRatio_working_3-way'!X109^(1/3))*COS(('OddsRatio_working_3-way'!Y109+4*PI())/3)</f>
        <v>-0.15439401087059731</v>
      </c>
      <c r="AI109" s="11">
        <f>'OddsRatio_working_3-way'!U109/(3*'OddsRatio_working_3-way'!X109^(1/3))*SIN(('OddsRatio_working_3-way'!Y109)/3)</f>
        <v>-0.1249022639951716</v>
      </c>
      <c r="AJ109" s="11">
        <f>'OddsRatio_working_3-way'!U109/(3*'OddsRatio_working_3-way'!X109^(1/3))*SIN(('OddsRatio_working_3-way'!Y109+2*PI())/3)</f>
        <v>-0.39232053520738785</v>
      </c>
      <c r="AK109" s="11">
        <f>'OddsRatio_working_3-way'!U109/(3*'OddsRatio_working_3-way'!X109^(1/3))*SIN(('OddsRatio_working_3-way'!Y109+4*PI())/3)</f>
        <v>0.51722279920255942</v>
      </c>
      <c r="AL109" s="11">
        <f>'OddsRatio_working_3-way'!Z109+'OddsRatio_working_3-way'!AF109</f>
        <v>1.0502501779224256</v>
      </c>
      <c r="AM109" s="11">
        <f>'OddsRatio_working_3-way'!AA109+'OddsRatio_working_3-way'!AG109</f>
        <v>-0.7414621561812309</v>
      </c>
      <c r="AN109" s="11">
        <f>'OddsRatio_working_3-way'!AB109+'OddsRatio_working_3-way'!AH109</f>
        <v>-0.30878802174119463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1.0502501779224256</v>
      </c>
      <c r="AS109" s="11">
        <f>IF(('OddsRatio_working_3-way'!X109=0),IF(Q109&gt;0,-Q109^(1/3),(-Q109)^(1/3)),'OddsRatio_working_3-way'!AM109-'OddsRatio_working_3-way'!R109/3)</f>
        <v>-0.7414621561812309</v>
      </c>
      <c r="AT109" s="11">
        <f>IF(('OddsRatio_working_3-way'!X109=0),IF(Q109&gt;0,-Q109^(1/3),(-Q109)^(1/3)),'OddsRatio_working_3-way'!AN109-'OddsRatio_working_3-way'!R109/3)</f>
        <v>-0.30878802174119463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2.33</v>
      </c>
      <c r="B110" s="4">
        <f>IF('True_Odds_Calculator_3-way'!B111="","",'True_Odds_Calculator_3-way'!B111)</f>
        <v>3.16</v>
      </c>
      <c r="C110" s="4">
        <f>IF('True_Odds_Calculator_3-way'!C111="","",'True_Odds_Calculator_3-way'!C111)</f>
        <v>3.55</v>
      </c>
      <c r="D110" s="9">
        <f t="shared" si="26"/>
        <v>0.4190614009756542</v>
      </c>
      <c r="E110" s="9">
        <f t="shared" si="27"/>
        <v>0.30755882937581963</v>
      </c>
      <c r="F110" s="9">
        <f t="shared" si="28"/>
        <v>0.27337976964852623</v>
      </c>
      <c r="G110" s="9">
        <f t="shared" si="29"/>
        <v>1.0423196650875171</v>
      </c>
      <c r="H110" s="9">
        <f t="shared" si="30"/>
        <v>2.3862851545663974</v>
      </c>
      <c r="I110" s="9">
        <f t="shared" si="31"/>
        <v>3.251410476589037</v>
      </c>
      <c r="J110" s="9">
        <f t="shared" si="32"/>
        <v>3.6579151459731687</v>
      </c>
      <c r="K110" s="11">
        <f t="shared" si="33"/>
        <v>0.42918454935622319</v>
      </c>
      <c r="L110" s="11">
        <f t="shared" si="34"/>
        <v>0.31645569620253161</v>
      </c>
      <c r="M110" s="11">
        <f t="shared" si="35"/>
        <v>0.28169014084507044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-0.28026845267836709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0.23108171493239332</v>
      </c>
      <c r="Q110" s="11">
        <f>2*'OddsRatio_working_3-way'!K110*'OddsRatio_working_3-way'!L110*'OddsRatio_working_3-way'!M110</f>
        <v>7.6517124149799096E-2</v>
      </c>
      <c r="R110" s="11">
        <f t="shared" si="36"/>
        <v>0</v>
      </c>
      <c r="S110" s="11">
        <f t="shared" si="37"/>
        <v>-0.8245013404972128</v>
      </c>
      <c r="T110" s="11">
        <f t="shared" si="38"/>
        <v>-0.2730136889063618</v>
      </c>
      <c r="U110" s="11">
        <f>'OddsRatio_working_3-way'!S110-'OddsRatio_working_3-way'!R110^2/3</f>
        <v>-0.8245013404972128</v>
      </c>
      <c r="V110" s="11">
        <f>'OddsRatio_working_3-way'!S110*'OddsRatio_working_3-way'!R110/3-2*'OddsRatio_working_3-way'!R110^3/27-'OddsRatio_working_3-way'!T110</f>
        <v>0.2730136889063618</v>
      </c>
      <c r="W110" s="11">
        <f>'OddsRatio_working_3-way'!V110^2+4*'OddsRatio_working_3-way'!U110^3/27</f>
        <v>-8.5002723275870995E-3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0.14408048675813703</v>
      </c>
      <c r="Y110" s="11">
        <f>IF('OddsRatio_working_3-way'!W110&gt;=0,IF('OddsRatio_working_3-way'!V110+SQRT('OddsRatio_working_3-way'!W110)&gt;0,0,PI()),ACOS('OddsRatio_working_3-way'!V110/(2*'OddsRatio_working_3-way'!X110)))</f>
        <v>0.32567604604732314</v>
      </c>
      <c r="Z110" s="11">
        <f>'OddsRatio_working_3-way'!X110^(1/3)*COS('OddsRatio_working_3-way'!Y110/3)</f>
        <v>0.52115983254375864</v>
      </c>
      <c r="AA110" s="11">
        <f>'OddsRatio_working_3-way'!X110^(1/3)*COS(('OddsRatio_working_3-way'!Y110+2*PI())/3)</f>
        <v>-0.30976992370758027</v>
      </c>
      <c r="AB110" s="11">
        <f>'OddsRatio_working_3-way'!X110^(1/3)*COS(('OddsRatio_working_3-way'!Y110+4*PI())/3)</f>
        <v>-0.21138990883617828</v>
      </c>
      <c r="AC110" s="11">
        <f>'OddsRatio_working_3-way'!X110^(1/3)*SIN('OddsRatio_working_3-way'!Y110/3)</f>
        <v>5.6799728068883358E-2</v>
      </c>
      <c r="AD110" s="11">
        <f>'OddsRatio_working_3-way'!X110^(1/3)*SIN(('OddsRatio_working_3-way'!Y110+2*PI())/3)</f>
        <v>0.42293779038049739</v>
      </c>
      <c r="AE110" s="11">
        <f>'OddsRatio_working_3-way'!X110^(1/3)*SIN(('OddsRatio_working_3-way'!Y110+4*PI())/3)</f>
        <v>-0.47973751844938067</v>
      </c>
      <c r="AF110" s="11">
        <f>-'OddsRatio_working_3-way'!U110/(3*'OddsRatio_working_3-way'!X110^(1/3))*COS(('OddsRatio_working_3-way'!Y110)/3)</f>
        <v>0.52115983254375853</v>
      </c>
      <c r="AG110" s="11">
        <f>-'OddsRatio_working_3-way'!U110/(3*'OddsRatio_working_3-way'!X110^(1/3))*COS(('OddsRatio_working_3-way'!Y110+2*PI())/3)</f>
        <v>-0.30976992370758022</v>
      </c>
      <c r="AH110" s="11">
        <f>-'OddsRatio_working_3-way'!U110/(3*'OddsRatio_working_3-way'!X110^(1/3))*COS(('OddsRatio_working_3-way'!Y110+4*PI())/3)</f>
        <v>-0.21138990883617823</v>
      </c>
      <c r="AI110" s="11">
        <f>'OddsRatio_working_3-way'!U110/(3*'OddsRatio_working_3-way'!X110^(1/3))*SIN(('OddsRatio_working_3-way'!Y110)/3)</f>
        <v>-5.6799728068883351E-2</v>
      </c>
      <c r="AJ110" s="11">
        <f>'OddsRatio_working_3-way'!U110/(3*'OddsRatio_working_3-way'!X110^(1/3))*SIN(('OddsRatio_working_3-way'!Y110+2*PI())/3)</f>
        <v>-0.42293779038049728</v>
      </c>
      <c r="AK110" s="11">
        <f>'OddsRatio_working_3-way'!U110/(3*'OddsRatio_working_3-way'!X110^(1/3))*SIN(('OddsRatio_working_3-way'!Y110+4*PI())/3)</f>
        <v>0.47973751844938056</v>
      </c>
      <c r="AL110" s="11">
        <f>'OddsRatio_working_3-way'!Z110+'OddsRatio_working_3-way'!AF110</f>
        <v>1.0423196650875171</v>
      </c>
      <c r="AM110" s="11">
        <f>'OddsRatio_working_3-way'!AA110+'OddsRatio_working_3-way'!AG110</f>
        <v>-0.61953984741516055</v>
      </c>
      <c r="AN110" s="11">
        <f>'OddsRatio_working_3-way'!AB110+'OddsRatio_working_3-way'!AH110</f>
        <v>-0.42277981767235651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1.0423196650875171</v>
      </c>
      <c r="AS110" s="11">
        <f>IF(('OddsRatio_working_3-way'!X110=0),IF(Q110&gt;0,-Q110^(1/3),(-Q110)^(1/3)),'OddsRatio_working_3-way'!AM110-'OddsRatio_working_3-way'!R110/3)</f>
        <v>-0.61953984741516055</v>
      </c>
      <c r="AT110" s="11">
        <f>IF(('OddsRatio_working_3-way'!X110=0),IF(Q110&gt;0,-Q110^(1/3),(-Q110)^(1/3)),'OddsRatio_working_3-way'!AN110-'OddsRatio_working_3-way'!R110/3)</f>
        <v>-0.42277981767235651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4.16</v>
      </c>
      <c r="B111" s="4">
        <f>IF('True_Odds_Calculator_3-way'!B112="","",'True_Odds_Calculator_3-way'!B112)</f>
        <v>3.34</v>
      </c>
      <c r="C111" s="4">
        <f>IF('True_Odds_Calculator_3-way'!C112="","",'True_Odds_Calculator_3-way'!C112)</f>
        <v>2.04</v>
      </c>
      <c r="D111" s="9">
        <f t="shared" si="26"/>
        <v>0.23190688090571251</v>
      </c>
      <c r="E111" s="9">
        <f t="shared" si="27"/>
        <v>0.28963571027505819</v>
      </c>
      <c r="F111" s="9">
        <f t="shared" si="28"/>
        <v>0.47845740881922921</v>
      </c>
      <c r="G111" s="9">
        <f t="shared" si="29"/>
        <v>1.0481251862905345</v>
      </c>
      <c r="H111" s="9">
        <f t="shared" si="30"/>
        <v>4.3120755886780904</v>
      </c>
      <c r="I111" s="9">
        <f t="shared" si="31"/>
        <v>3.4526129359198512</v>
      </c>
      <c r="J111" s="9">
        <f t="shared" si="32"/>
        <v>2.0900501937421563</v>
      </c>
      <c r="K111" s="11">
        <f t="shared" si="33"/>
        <v>0.24038461538461536</v>
      </c>
      <c r="L111" s="11">
        <f t="shared" si="34"/>
        <v>0.29940119760479045</v>
      </c>
      <c r="M111" s="11">
        <f t="shared" si="35"/>
        <v>0.49019607843137253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-0.27131032053539983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0.23073197496409892</v>
      </c>
      <c r="Q111" s="11">
        <f>2*'OddsRatio_working_3-way'!K111*'OddsRatio_working_3-way'!L111*'OddsRatio_working_3-way'!M111</f>
        <v>7.0560236992079181E-2</v>
      </c>
      <c r="R111" s="11">
        <f t="shared" si="36"/>
        <v>0</v>
      </c>
      <c r="S111" s="11">
        <f t="shared" si="37"/>
        <v>-0.85043567273362775</v>
      </c>
      <c r="T111" s="11">
        <f t="shared" si="38"/>
        <v>-0.2600720711723632</v>
      </c>
      <c r="U111" s="11">
        <f>'OddsRatio_working_3-way'!S111-'OddsRatio_working_3-way'!R111^2/3</f>
        <v>-0.85043567273362775</v>
      </c>
      <c r="V111" s="11">
        <f>'OddsRatio_working_3-way'!S111*'OddsRatio_working_3-way'!R111/3-2*'OddsRatio_working_3-way'!R111^3/27-'OddsRatio_working_3-way'!T111</f>
        <v>0.2600720711723632</v>
      </c>
      <c r="W111" s="11">
        <f>'OddsRatio_working_3-way'!V111^2+4*'OddsRatio_working_3-way'!U111^3/27</f>
        <v>-2.3483970351702022E-2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0.15093165055380595</v>
      </c>
      <c r="Y111" s="11">
        <f>IF('OddsRatio_working_3-way'!W111&gt;=0,IF('OddsRatio_working_3-way'!V111+SQRT('OddsRatio_working_3-way'!W111)&gt;0,0,PI()),ACOS('OddsRatio_working_3-way'!V111/(2*'OddsRatio_working_3-way'!X111)))</f>
        <v>0.53246998954432545</v>
      </c>
      <c r="Z111" s="11">
        <f>'OddsRatio_working_3-way'!X111^(1/3)*COS('OddsRatio_working_3-way'!Y111/3)</f>
        <v>0.52406259314526726</v>
      </c>
      <c r="AA111" s="11">
        <f>'OddsRatio_working_3-way'!X111^(1/3)*COS(('OddsRatio_working_3-way'!Y111+2*PI())/3)</f>
        <v>-0.34344208844201979</v>
      </c>
      <c r="AB111" s="11">
        <f>'OddsRatio_working_3-way'!X111^(1/3)*COS(('OddsRatio_working_3-way'!Y111+4*PI())/3)</f>
        <v>-0.18062050470324759</v>
      </c>
      <c r="AC111" s="11">
        <f>'OddsRatio_working_3-way'!X111^(1/3)*SIN('OddsRatio_working_3-way'!Y111/3)</f>
        <v>9.4005085201461488E-2</v>
      </c>
      <c r="AD111" s="11">
        <f>'OddsRatio_working_3-way'!X111^(1/3)*SIN(('OddsRatio_working_3-way'!Y111+2*PI())/3)</f>
        <v>0.40684897623621941</v>
      </c>
      <c r="AE111" s="11">
        <f>'OddsRatio_working_3-way'!X111^(1/3)*SIN(('OddsRatio_working_3-way'!Y111+4*PI())/3)</f>
        <v>-0.50085406143768074</v>
      </c>
      <c r="AF111" s="11">
        <f>-'OddsRatio_working_3-way'!U111/(3*'OddsRatio_working_3-way'!X111^(1/3))*COS(('OddsRatio_working_3-way'!Y111)/3)</f>
        <v>0.52406259314526726</v>
      </c>
      <c r="AG111" s="11">
        <f>-'OddsRatio_working_3-way'!U111/(3*'OddsRatio_working_3-way'!X111^(1/3))*COS(('OddsRatio_working_3-way'!Y111+2*PI())/3)</f>
        <v>-0.34344208844201979</v>
      </c>
      <c r="AH111" s="11">
        <f>-'OddsRatio_working_3-way'!U111/(3*'OddsRatio_working_3-way'!X111^(1/3))*COS(('OddsRatio_working_3-way'!Y111+4*PI())/3)</f>
        <v>-0.18062050470324759</v>
      </c>
      <c r="AI111" s="11">
        <f>'OddsRatio_working_3-way'!U111/(3*'OddsRatio_working_3-way'!X111^(1/3))*SIN(('OddsRatio_working_3-way'!Y111)/3)</f>
        <v>-9.4005085201461488E-2</v>
      </c>
      <c r="AJ111" s="11">
        <f>'OddsRatio_working_3-way'!U111/(3*'OddsRatio_working_3-way'!X111^(1/3))*SIN(('OddsRatio_working_3-way'!Y111+2*PI())/3)</f>
        <v>-0.40684897623621941</v>
      </c>
      <c r="AK111" s="11">
        <f>'OddsRatio_working_3-way'!U111/(3*'OddsRatio_working_3-way'!X111^(1/3))*SIN(('OddsRatio_working_3-way'!Y111+4*PI())/3)</f>
        <v>0.50085406143768074</v>
      </c>
      <c r="AL111" s="11">
        <f>'OddsRatio_working_3-way'!Z111+'OddsRatio_working_3-way'!AF111</f>
        <v>1.0481251862905345</v>
      </c>
      <c r="AM111" s="11">
        <f>'OddsRatio_working_3-way'!AA111+'OddsRatio_working_3-way'!AG111</f>
        <v>-0.68688417688403958</v>
      </c>
      <c r="AN111" s="11">
        <f>'OddsRatio_working_3-way'!AB111+'OddsRatio_working_3-way'!AH111</f>
        <v>-0.36124100940649517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1.0481251862905345</v>
      </c>
      <c r="AS111" s="11">
        <f>IF(('OddsRatio_working_3-way'!X111=0),IF(Q111&gt;0,-Q111^(1/3),(-Q111)^(1/3)),'OddsRatio_working_3-way'!AM111-'OddsRatio_working_3-way'!R111/3)</f>
        <v>-0.68688417688403958</v>
      </c>
      <c r="AT111" s="11">
        <f>IF(('OddsRatio_working_3-way'!X111=0),IF(Q111&gt;0,-Q111^(1/3),(-Q111)^(1/3)),'OddsRatio_working_3-way'!AN111-'OddsRatio_working_3-way'!R111/3)</f>
        <v>-0.36124100940649517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2.79</v>
      </c>
      <c r="B112" s="4">
        <f>IF('True_Odds_Calculator_3-way'!B113="","",'True_Odds_Calculator_3-way'!B113)</f>
        <v>2.99</v>
      </c>
      <c r="C112" s="4">
        <f>IF('True_Odds_Calculator_3-way'!C113="","",'True_Odds_Calculator_3-way'!C113)</f>
        <v>2.99</v>
      </c>
      <c r="D112" s="9">
        <f t="shared" si="26"/>
        <v>0.34911192854958795</v>
      </c>
      <c r="E112" s="9">
        <f t="shared" si="27"/>
        <v>0.32544403572520603</v>
      </c>
      <c r="F112" s="9">
        <f t="shared" si="28"/>
        <v>0.32544403572520603</v>
      </c>
      <c r="G112" s="9">
        <f t="shared" si="29"/>
        <v>1.0415703136605043</v>
      </c>
      <c r="H112" s="9">
        <f t="shared" si="30"/>
        <v>2.8644108614523027</v>
      </c>
      <c r="I112" s="9">
        <f t="shared" si="31"/>
        <v>3.0727249241844037</v>
      </c>
      <c r="J112" s="9">
        <f t="shared" si="32"/>
        <v>3.0727249241844037</v>
      </c>
      <c r="K112" s="11">
        <f t="shared" si="33"/>
        <v>0.35842293906810035</v>
      </c>
      <c r="L112" s="11">
        <f t="shared" si="34"/>
        <v>0.33444816053511706</v>
      </c>
      <c r="M112" s="11">
        <f t="shared" si="35"/>
        <v>0.33444816053511706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-0.28419249437885652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0.23132854872126032</v>
      </c>
      <c r="Q112" s="11">
        <f>2*'OddsRatio_working_3-way'!K112*'OddsRatio_working_3-way'!L112*'OddsRatio_working_3-way'!M112</f>
        <v>8.0183205795930773E-2</v>
      </c>
      <c r="R112" s="11">
        <f t="shared" si="36"/>
        <v>0</v>
      </c>
      <c r="S112" s="11">
        <f t="shared" si="37"/>
        <v>-0.81398542641621152</v>
      </c>
      <c r="T112" s="11">
        <f t="shared" si="38"/>
        <v>-0.28214399529158107</v>
      </c>
      <c r="U112" s="11">
        <f>'OddsRatio_working_3-way'!S112-'OddsRatio_working_3-way'!R112^2/3</f>
        <v>-0.81398542641621152</v>
      </c>
      <c r="V112" s="11">
        <f>'OddsRatio_working_3-way'!S112*'OddsRatio_working_3-way'!R112/3-2*'OddsRatio_working_3-way'!R112^3/27-'OddsRatio_working_3-way'!T112</f>
        <v>0.28214399529158107</v>
      </c>
      <c r="W112" s="11">
        <f>'OddsRatio_working_3-way'!V112^2+4*'OddsRatio_working_3-way'!U112^3/27</f>
        <v>-2.9464374663464021E-4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0.14133283219561049</v>
      </c>
      <c r="Y112" s="11">
        <f>IF('OddsRatio_working_3-way'!W112&gt;=0,IF('OddsRatio_working_3-way'!V112+SQRT('OddsRatio_working_3-way'!W112)&gt;0,0,PI()),ACOS('OddsRatio_working_3-way'!V112/(2*'OddsRatio_working_3-way'!X112)))</f>
        <v>6.0763508202160033E-2</v>
      </c>
      <c r="Z112" s="11">
        <f>'OddsRatio_working_3-way'!X112^(1/3)*COS('OddsRatio_working_3-way'!Y112/3)</f>
        <v>0.52078515683025228</v>
      </c>
      <c r="AA112" s="11">
        <f>'OddsRatio_working_3-way'!X112^(1/3)*COS(('OddsRatio_working_3-way'!Y112+2*PI())/3)</f>
        <v>-0.26952887542321796</v>
      </c>
      <c r="AB112" s="11">
        <f>'OddsRatio_working_3-way'!X112^(1/3)*COS(('OddsRatio_working_3-way'!Y112+4*PI())/3)</f>
        <v>-0.25125628140703421</v>
      </c>
      <c r="AC112" s="11">
        <f>'OddsRatio_working_3-way'!X112^(1/3)*SIN('OddsRatio_working_3-way'!Y112/3)</f>
        <v>1.0549687074036423E-2</v>
      </c>
      <c r="AD112" s="11">
        <f>'OddsRatio_working_3-way'!X112^(1/3)*SIN(('OddsRatio_working_3-way'!Y112+2*PI())/3)</f>
        <v>0.44573833219184328</v>
      </c>
      <c r="AE112" s="11">
        <f>'OddsRatio_working_3-way'!X112^(1/3)*SIN(('OddsRatio_working_3-way'!Y112+4*PI())/3)</f>
        <v>-0.4562880192658797</v>
      </c>
      <c r="AF112" s="11">
        <f>-'OddsRatio_working_3-way'!U112/(3*'OddsRatio_working_3-way'!X112^(1/3))*COS(('OddsRatio_working_3-way'!Y112)/3)</f>
        <v>0.52078515683025217</v>
      </c>
      <c r="AG112" s="11">
        <f>-'OddsRatio_working_3-way'!U112/(3*'OddsRatio_working_3-way'!X112^(1/3))*COS(('OddsRatio_working_3-way'!Y112+2*PI())/3)</f>
        <v>-0.26952887542321791</v>
      </c>
      <c r="AH112" s="11">
        <f>-'OddsRatio_working_3-way'!U112/(3*'OddsRatio_working_3-way'!X112^(1/3))*COS(('OddsRatio_working_3-way'!Y112+4*PI())/3)</f>
        <v>-0.25125628140703415</v>
      </c>
      <c r="AI112" s="11">
        <f>'OddsRatio_working_3-way'!U112/(3*'OddsRatio_working_3-way'!X112^(1/3))*SIN(('OddsRatio_working_3-way'!Y112)/3)</f>
        <v>-1.054968707403642E-2</v>
      </c>
      <c r="AJ112" s="11">
        <f>'OddsRatio_working_3-way'!U112/(3*'OddsRatio_working_3-way'!X112^(1/3))*SIN(('OddsRatio_working_3-way'!Y112+2*PI())/3)</f>
        <v>-0.44573833219184317</v>
      </c>
      <c r="AK112" s="11">
        <f>'OddsRatio_working_3-way'!U112/(3*'OddsRatio_working_3-way'!X112^(1/3))*SIN(('OddsRatio_working_3-way'!Y112+4*PI())/3)</f>
        <v>0.45628801926587964</v>
      </c>
      <c r="AL112" s="11">
        <f>'OddsRatio_working_3-way'!Z112+'OddsRatio_working_3-way'!AF112</f>
        <v>1.0415703136605043</v>
      </c>
      <c r="AM112" s="11">
        <f>'OddsRatio_working_3-way'!AA112+'OddsRatio_working_3-way'!AG112</f>
        <v>-0.53905775084643581</v>
      </c>
      <c r="AN112" s="11">
        <f>'OddsRatio_working_3-way'!AB112+'OddsRatio_working_3-way'!AH112</f>
        <v>-0.50251256281406831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1.0415703136605043</v>
      </c>
      <c r="AS112" s="11">
        <f>IF(('OddsRatio_working_3-way'!X112=0),IF(Q112&gt;0,-Q112^(1/3),(-Q112)^(1/3)),'OddsRatio_working_3-way'!AM112-'OddsRatio_working_3-way'!R112/3)</f>
        <v>-0.53905775084643581</v>
      </c>
      <c r="AT112" s="11">
        <f>IF(('OddsRatio_working_3-way'!X112=0),IF(Q112&gt;0,-Q112^(1/3),(-Q112)^(1/3)),'OddsRatio_working_3-way'!AN112-'OddsRatio_working_3-way'!R112/3)</f>
        <v>-0.50251256281406831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2.5299999999999998</v>
      </c>
      <c r="B113" s="4">
        <f>IF('True_Odds_Calculator_3-way'!B114="","",'True_Odds_Calculator_3-way'!B114)</f>
        <v>3.12</v>
      </c>
      <c r="C113" s="4">
        <f>IF('True_Odds_Calculator_3-way'!C114="","",'True_Odds_Calculator_3-way'!C114)</f>
        <v>2.94</v>
      </c>
      <c r="D113" s="9">
        <f t="shared" si="26"/>
        <v>0.37557376028591566</v>
      </c>
      <c r="E113" s="9">
        <f t="shared" si="27"/>
        <v>0.30268877893859408</v>
      </c>
      <c r="F113" s="9">
        <f t="shared" si="28"/>
        <v>0.32173746077549015</v>
      </c>
      <c r="G113" s="9">
        <f t="shared" si="29"/>
        <v>1.0866619781760836</v>
      </c>
      <c r="H113" s="9">
        <f t="shared" si="30"/>
        <v>2.6625928266094068</v>
      </c>
      <c r="I113" s="9">
        <f t="shared" si="31"/>
        <v>3.3037233937332977</v>
      </c>
      <c r="J113" s="9">
        <f t="shared" si="32"/>
        <v>3.1081242376616025</v>
      </c>
      <c r="K113" s="11">
        <f t="shared" si="33"/>
        <v>0.39525691699604748</v>
      </c>
      <c r="L113" s="11">
        <f t="shared" si="34"/>
        <v>0.32051282051282048</v>
      </c>
      <c r="M113" s="11">
        <f t="shared" si="35"/>
        <v>0.3401360544217687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-0.27114810655183319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0.24087368807865703</v>
      </c>
      <c r="Q113" s="11">
        <f>2*'OddsRatio_working_3-way'!K113*'OddsRatio_working_3-way'!L113*'OddsRatio_working_3-way'!M113</f>
        <v>8.6180210403812893E-2</v>
      </c>
      <c r="R113" s="11">
        <f t="shared" si="36"/>
        <v>0</v>
      </c>
      <c r="S113" s="11">
        <f t="shared" si="37"/>
        <v>-0.88834729897924314</v>
      </c>
      <c r="T113" s="11">
        <f t="shared" si="38"/>
        <v>-0.31783445401761828</v>
      </c>
      <c r="U113" s="11">
        <f>'OddsRatio_working_3-way'!S113-'OddsRatio_working_3-way'!R113^2/3</f>
        <v>-0.88834729897924314</v>
      </c>
      <c r="V113" s="11">
        <f>'OddsRatio_working_3-way'!S113*'OddsRatio_working_3-way'!R113/3-2*'OddsRatio_working_3-way'!R113^3/27-'OddsRatio_working_3-way'!T113</f>
        <v>0.31783445401761828</v>
      </c>
      <c r="W113" s="11">
        <f>'OddsRatio_working_3-way'!V113^2+4*'OddsRatio_working_3-way'!U113^3/27</f>
        <v>-2.8403672383338491E-3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0.16113589559670694</v>
      </c>
      <c r="Y113" s="11">
        <f>IF('OddsRatio_working_3-way'!W113&gt;=0,IF('OddsRatio_working_3-way'!V113+SQRT('OddsRatio_working_3-way'!W113)&gt;0,0,PI()),ACOS('OddsRatio_working_3-way'!V113/(2*'OddsRatio_working_3-way'!X113)))</f>
        <v>0.16613634178645165</v>
      </c>
      <c r="Z113" s="11">
        <f>'OddsRatio_working_3-way'!X113^(1/3)*COS('OddsRatio_working_3-way'!Y113/3)</f>
        <v>0.54333098908804167</v>
      </c>
      <c r="AA113" s="11">
        <f>'OddsRatio_working_3-way'!X113^(1/3)*COS(('OddsRatio_working_3-way'!Y113+2*PI())/3)</f>
        <v>-0.29775001039669657</v>
      </c>
      <c r="AB113" s="11">
        <f>'OddsRatio_working_3-way'!X113^(1/3)*COS(('OddsRatio_working_3-way'!Y113+4*PI())/3)</f>
        <v>-0.24558097869134499</v>
      </c>
      <c r="AC113" s="11">
        <f>'OddsRatio_working_3-way'!X113^(1/3)*SIN('OddsRatio_working_3-way'!Y113/3)</f>
        <v>3.0119804498446888E-2</v>
      </c>
      <c r="AD113" s="11">
        <f>'OddsRatio_working_3-way'!X113^(1/3)*SIN(('OddsRatio_working_3-way'!Y113+2*PI())/3)</f>
        <v>0.45547853696434631</v>
      </c>
      <c r="AE113" s="11">
        <f>'OddsRatio_working_3-way'!X113^(1/3)*SIN(('OddsRatio_working_3-way'!Y113+4*PI())/3)</f>
        <v>-0.48559834146279318</v>
      </c>
      <c r="AF113" s="11">
        <f>-'OddsRatio_working_3-way'!U113/(3*'OddsRatio_working_3-way'!X113^(1/3))*COS(('OddsRatio_working_3-way'!Y113)/3)</f>
        <v>0.54333098908804178</v>
      </c>
      <c r="AG113" s="11">
        <f>-'OddsRatio_working_3-way'!U113/(3*'OddsRatio_working_3-way'!X113^(1/3))*COS(('OddsRatio_working_3-way'!Y113+2*PI())/3)</f>
        <v>-0.29775001039669663</v>
      </c>
      <c r="AH113" s="11">
        <f>-'OddsRatio_working_3-way'!U113/(3*'OddsRatio_working_3-way'!X113^(1/3))*COS(('OddsRatio_working_3-way'!Y113+4*PI())/3)</f>
        <v>-0.24558097869134504</v>
      </c>
      <c r="AI113" s="11">
        <f>'OddsRatio_working_3-way'!U113/(3*'OddsRatio_working_3-way'!X113^(1/3))*SIN(('OddsRatio_working_3-way'!Y113)/3)</f>
        <v>-3.0119804498446895E-2</v>
      </c>
      <c r="AJ113" s="11">
        <f>'OddsRatio_working_3-way'!U113/(3*'OddsRatio_working_3-way'!X113^(1/3))*SIN(('OddsRatio_working_3-way'!Y113+2*PI())/3)</f>
        <v>-0.45547853696434643</v>
      </c>
      <c r="AK113" s="11">
        <f>'OddsRatio_working_3-way'!U113/(3*'OddsRatio_working_3-way'!X113^(1/3))*SIN(('OddsRatio_working_3-way'!Y113+4*PI())/3)</f>
        <v>0.48559834146279329</v>
      </c>
      <c r="AL113" s="11">
        <f>'OddsRatio_working_3-way'!Z113+'OddsRatio_working_3-way'!AF113</f>
        <v>1.0866619781760836</v>
      </c>
      <c r="AM113" s="11">
        <f>'OddsRatio_working_3-way'!AA113+'OddsRatio_working_3-way'!AG113</f>
        <v>-0.59550002079339315</v>
      </c>
      <c r="AN113" s="11">
        <f>'OddsRatio_working_3-way'!AB113+'OddsRatio_working_3-way'!AH113</f>
        <v>-0.49116195738269003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1.0866619781760836</v>
      </c>
      <c r="AS113" s="11">
        <f>IF(('OddsRatio_working_3-way'!X113=0),IF(Q113&gt;0,-Q113^(1/3),(-Q113)^(1/3)),'OddsRatio_working_3-way'!AM113-'OddsRatio_working_3-way'!R113/3)</f>
        <v>-0.59550002079339315</v>
      </c>
      <c r="AT113" s="11">
        <f>IF(('OddsRatio_working_3-way'!X113=0),IF(Q113&gt;0,-Q113^(1/3),(-Q113)^(1/3)),'OddsRatio_working_3-way'!AN113-'OddsRatio_working_3-way'!R113/3)</f>
        <v>-0.49116195738269003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1.93</v>
      </c>
      <c r="B114" s="4">
        <f>IF('True_Odds_Calculator_3-way'!B115="","",'True_Odds_Calculator_3-way'!B115)</f>
        <v>3.79</v>
      </c>
      <c r="C114" s="4">
        <f>IF('True_Odds_Calculator_3-way'!C115="","",'True_Odds_Calculator_3-way'!C115)</f>
        <v>3.51</v>
      </c>
      <c r="D114" s="9">
        <f t="shared" si="26"/>
        <v>0.49194825364148231</v>
      </c>
      <c r="E114" s="9">
        <f t="shared" si="27"/>
        <v>0.24400942482297869</v>
      </c>
      <c r="F114" s="9">
        <f t="shared" si="28"/>
        <v>0.26404232153553925</v>
      </c>
      <c r="G114" s="9">
        <f t="shared" si="29"/>
        <v>1.1104667947121631</v>
      </c>
      <c r="H114" s="9">
        <f t="shared" si="30"/>
        <v>2.0327341190823112</v>
      </c>
      <c r="I114" s="9">
        <f t="shared" si="31"/>
        <v>4.0982023572469348</v>
      </c>
      <c r="J114" s="9">
        <f t="shared" si="32"/>
        <v>3.7872716547275291</v>
      </c>
      <c r="K114" s="11">
        <f t="shared" si="33"/>
        <v>0.5181347150259068</v>
      </c>
      <c r="L114" s="11">
        <f t="shared" si="34"/>
        <v>0.26385224274406333</v>
      </c>
      <c r="M114" s="11">
        <f t="shared" si="35"/>
        <v>0.28490028490028491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-0.25366306625961854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0.24265229946939387</v>
      </c>
      <c r="Q114" s="11">
        <f>2*'OddsRatio_working_3-way'!K114*'OddsRatio_working_3-way'!L114*'OddsRatio_working_3-way'!M114</f>
        <v>7.7898009460479575E-2</v>
      </c>
      <c r="R114" s="11">
        <f t="shared" si="36"/>
        <v>0</v>
      </c>
      <c r="S114" s="11">
        <f t="shared" si="37"/>
        <v>-0.95659294452052634</v>
      </c>
      <c r="T114" s="11">
        <f t="shared" si="38"/>
        <v>-0.30709243804832309</v>
      </c>
      <c r="U114" s="11">
        <f>'OddsRatio_working_3-way'!S114-'OddsRatio_working_3-way'!R114^2/3</f>
        <v>-0.95659294452052634</v>
      </c>
      <c r="V114" s="11">
        <f>'OddsRatio_working_3-way'!S114*'OddsRatio_working_3-way'!R114/3-2*'OddsRatio_working_3-way'!R114^3/27-'OddsRatio_working_3-way'!T114</f>
        <v>0.30709243804832309</v>
      </c>
      <c r="W114" s="11">
        <f>'OddsRatio_working_3-way'!V114^2+4*'OddsRatio_working_3-way'!U114^3/27</f>
        <v>-3.5375651468208688E-2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0.18005653068874775</v>
      </c>
      <c r="Y114" s="11">
        <f>IF('OddsRatio_working_3-way'!W114&gt;=0,IF('OddsRatio_working_3-way'!V114+SQRT('OddsRatio_working_3-way'!W114)&gt;0,0,PI()),ACOS('OddsRatio_working_3-way'!V114/(2*'OddsRatio_working_3-way'!X114)))</f>
        <v>0.54953643349451964</v>
      </c>
      <c r="Z114" s="11">
        <f>'OddsRatio_working_3-way'!X114^(1/3)*COS('OddsRatio_working_3-way'!Y114/3)</f>
        <v>0.55523339735608168</v>
      </c>
      <c r="AA114" s="11">
        <f>'OddsRatio_working_3-way'!X114^(1/3)*COS(('OddsRatio_working_3-way'!Y114+2*PI())/3)</f>
        <v>-0.36669611254818973</v>
      </c>
      <c r="AB114" s="11">
        <f>'OddsRatio_working_3-way'!X114^(1/3)*COS(('OddsRatio_working_3-way'!Y114+4*PI())/3)</f>
        <v>-0.18853728480789209</v>
      </c>
      <c r="AC114" s="11">
        <f>'OddsRatio_working_3-way'!X114^(1/3)*SIN('OddsRatio_working_3-way'!Y114/3)</f>
        <v>0.10286004715436915</v>
      </c>
      <c r="AD114" s="11">
        <f>'OddsRatio_working_3-way'!X114^(1/3)*SIN(('OddsRatio_working_3-way'!Y114+2*PI())/3)</f>
        <v>0.42941620356272175</v>
      </c>
      <c r="AE114" s="11">
        <f>'OddsRatio_working_3-way'!X114^(1/3)*SIN(('OddsRatio_working_3-way'!Y114+4*PI())/3)</f>
        <v>-0.53227625071709084</v>
      </c>
      <c r="AF114" s="11">
        <f>-'OddsRatio_working_3-way'!U114/(3*'OddsRatio_working_3-way'!X114^(1/3))*COS(('OddsRatio_working_3-way'!Y114)/3)</f>
        <v>0.55523339735608146</v>
      </c>
      <c r="AG114" s="11">
        <f>-'OddsRatio_working_3-way'!U114/(3*'OddsRatio_working_3-way'!X114^(1/3))*COS(('OddsRatio_working_3-way'!Y114+2*PI())/3)</f>
        <v>-0.36669611254818962</v>
      </c>
      <c r="AH114" s="11">
        <f>-'OddsRatio_working_3-way'!U114/(3*'OddsRatio_working_3-way'!X114^(1/3))*COS(('OddsRatio_working_3-way'!Y114+4*PI())/3)</f>
        <v>-0.188537284807892</v>
      </c>
      <c r="AI114" s="11">
        <f>'OddsRatio_working_3-way'!U114/(3*'OddsRatio_working_3-way'!X114^(1/3))*SIN(('OddsRatio_working_3-way'!Y114)/3)</f>
        <v>-0.10286004715436911</v>
      </c>
      <c r="AJ114" s="11">
        <f>'OddsRatio_working_3-way'!U114/(3*'OddsRatio_working_3-way'!X114^(1/3))*SIN(('OddsRatio_working_3-way'!Y114+2*PI())/3)</f>
        <v>-0.42941620356272159</v>
      </c>
      <c r="AK114" s="11">
        <f>'OddsRatio_working_3-way'!U114/(3*'OddsRatio_working_3-way'!X114^(1/3))*SIN(('OddsRatio_working_3-way'!Y114+4*PI())/3)</f>
        <v>0.53227625071709062</v>
      </c>
      <c r="AL114" s="11">
        <f>'OddsRatio_working_3-way'!Z114+'OddsRatio_working_3-way'!AF114</f>
        <v>1.1104667947121631</v>
      </c>
      <c r="AM114" s="11">
        <f>'OddsRatio_working_3-way'!AA114+'OddsRatio_working_3-way'!AG114</f>
        <v>-0.73339222509637936</v>
      </c>
      <c r="AN114" s="11">
        <f>'OddsRatio_working_3-way'!AB114+'OddsRatio_working_3-way'!AH114</f>
        <v>-0.37707456961578412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1.1104667947121631</v>
      </c>
      <c r="AS114" s="11">
        <f>IF(('OddsRatio_working_3-way'!X114=0),IF(Q114&gt;0,-Q114^(1/3),(-Q114)^(1/3)),'OddsRatio_working_3-way'!AM114-'OddsRatio_working_3-way'!R114/3)</f>
        <v>-0.73339222509637936</v>
      </c>
      <c r="AT114" s="11">
        <f>IF(('OddsRatio_working_3-way'!X114=0),IF(Q114&gt;0,-Q114^(1/3),(-Q114)^(1/3)),'OddsRatio_working_3-way'!AN114-'OddsRatio_working_3-way'!R114/3)</f>
        <v>-0.37707456961578412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2.93</v>
      </c>
      <c r="B115" s="4">
        <f>IF('True_Odds_Calculator_3-way'!B116="","",'True_Odds_Calculator_3-way'!B116)</f>
        <v>3.4</v>
      </c>
      <c r="C115" s="4">
        <f>IF('True_Odds_Calculator_3-way'!C116="","",'True_Odds_Calculator_3-way'!C116)</f>
        <v>2.34</v>
      </c>
      <c r="D115" s="9">
        <f t="shared" si="26"/>
        <v>0.32049155469416291</v>
      </c>
      <c r="E115" s="9">
        <f t="shared" si="27"/>
        <v>0.27498765609536546</v>
      </c>
      <c r="F115" s="9">
        <f t="shared" si="28"/>
        <v>0.40452078921047163</v>
      </c>
      <c r="G115" s="9">
        <f t="shared" si="29"/>
        <v>1.0985528620316218</v>
      </c>
      <c r="H115" s="9">
        <f t="shared" si="30"/>
        <v>3.1202070237210306</v>
      </c>
      <c r="I115" s="9">
        <f t="shared" si="31"/>
        <v>3.636526868875892</v>
      </c>
      <c r="J115" s="9">
        <f t="shared" si="32"/>
        <v>2.4720608351223734</v>
      </c>
      <c r="K115" s="11">
        <f t="shared" si="33"/>
        <v>0.34129692832764502</v>
      </c>
      <c r="L115" s="11">
        <f t="shared" si="34"/>
        <v>0.29411764705882354</v>
      </c>
      <c r="M115" s="11">
        <f t="shared" si="35"/>
        <v>0.42735042735042739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-0.26626308176197755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0.24323197380816336</v>
      </c>
      <c r="Q115" s="11">
        <f>2*'OddsRatio_working_3-way'!K115*'OddsRatio_working_3-way'!L115*'OddsRatio_working_3-way'!M115</f>
        <v>8.5796110690710178E-2</v>
      </c>
      <c r="R115" s="11">
        <f t="shared" si="36"/>
        <v>0</v>
      </c>
      <c r="S115" s="11">
        <f t="shared" si="37"/>
        <v>-0.91350243600649617</v>
      </c>
      <c r="T115" s="11">
        <f t="shared" si="38"/>
        <v>-0.32222308148377288</v>
      </c>
      <c r="U115" s="11">
        <f>'OddsRatio_working_3-way'!S115-'OddsRatio_working_3-way'!R115^2/3</f>
        <v>-0.91350243600649617</v>
      </c>
      <c r="V115" s="11">
        <f>'OddsRatio_working_3-way'!S115*'OddsRatio_working_3-way'!R115/3-2*'OddsRatio_working_3-way'!R115^3/27-'OddsRatio_working_3-way'!T115</f>
        <v>0.32222308148377288</v>
      </c>
      <c r="W115" s="11">
        <f>'OddsRatio_working_3-way'!V115^2+4*'OddsRatio_working_3-way'!U115^3/27</f>
        <v>-9.1064537300364345E-3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0.1680283963880321</v>
      </c>
      <c r="Y115" s="11">
        <f>IF('OddsRatio_working_3-way'!W115&gt;=0,IF('OddsRatio_working_3-way'!V115+SQRT('OddsRatio_working_3-way'!W115)&gt;0,0,PI()),ACOS('OddsRatio_working_3-way'!V115/(2*'OddsRatio_working_3-way'!X115)))</f>
        <v>0.2879248764175133</v>
      </c>
      <c r="Z115" s="11">
        <f>'OddsRatio_working_3-way'!X115^(1/3)*COS('OddsRatio_working_3-way'!Y115/3)</f>
        <v>0.54927643101581103</v>
      </c>
      <c r="AA115" s="11">
        <f>'OddsRatio_working_3-way'!X115^(1/3)*COS(('OddsRatio_working_3-way'!Y115+2*PI())/3)</f>
        <v>-0.32043298321693325</v>
      </c>
      <c r="AB115" s="11">
        <f>'OddsRatio_working_3-way'!X115^(1/3)*COS(('OddsRatio_working_3-way'!Y115+4*PI())/3)</f>
        <v>-0.22884344779887766</v>
      </c>
      <c r="AC115" s="11">
        <f>'OddsRatio_working_3-way'!X115^(1/3)*SIN('OddsRatio_working_3-way'!Y115/3)</f>
        <v>5.2879242928567188E-2</v>
      </c>
      <c r="AD115" s="11">
        <f>'OddsRatio_working_3-way'!X115^(1/3)*SIN(('OddsRatio_working_3-way'!Y115+2*PI())/3)</f>
        <v>0.44924772149545961</v>
      </c>
      <c r="AE115" s="11">
        <f>'OddsRatio_working_3-way'!X115^(1/3)*SIN(('OddsRatio_working_3-way'!Y115+4*PI())/3)</f>
        <v>-0.50212696442402671</v>
      </c>
      <c r="AF115" s="11">
        <f>-'OddsRatio_working_3-way'!U115/(3*'OddsRatio_working_3-way'!X115^(1/3))*COS(('OddsRatio_working_3-way'!Y115)/3)</f>
        <v>0.54927643101581092</v>
      </c>
      <c r="AG115" s="11">
        <f>-'OddsRatio_working_3-way'!U115/(3*'OddsRatio_working_3-way'!X115^(1/3))*COS(('OddsRatio_working_3-way'!Y115+2*PI())/3)</f>
        <v>-0.3204329832169332</v>
      </c>
      <c r="AH115" s="11">
        <f>-'OddsRatio_working_3-way'!U115/(3*'OddsRatio_working_3-way'!X115^(1/3))*COS(('OddsRatio_working_3-way'!Y115+4*PI())/3)</f>
        <v>-0.22884344779887764</v>
      </c>
      <c r="AI115" s="11">
        <f>'OddsRatio_working_3-way'!U115/(3*'OddsRatio_working_3-way'!X115^(1/3))*SIN(('OddsRatio_working_3-way'!Y115)/3)</f>
        <v>-5.2879242928567174E-2</v>
      </c>
      <c r="AJ115" s="11">
        <f>'OddsRatio_working_3-way'!U115/(3*'OddsRatio_working_3-way'!X115^(1/3))*SIN(('OddsRatio_working_3-way'!Y115+2*PI())/3)</f>
        <v>-0.4492477214954595</v>
      </c>
      <c r="AK115" s="11">
        <f>'OddsRatio_working_3-way'!U115/(3*'OddsRatio_working_3-way'!X115^(1/3))*SIN(('OddsRatio_working_3-way'!Y115+4*PI())/3)</f>
        <v>0.5021269644240266</v>
      </c>
      <c r="AL115" s="11">
        <f>'OddsRatio_working_3-way'!Z115+'OddsRatio_working_3-way'!AF115</f>
        <v>1.0985528620316218</v>
      </c>
      <c r="AM115" s="11">
        <f>'OddsRatio_working_3-way'!AA115+'OddsRatio_working_3-way'!AG115</f>
        <v>-0.64086596643386651</v>
      </c>
      <c r="AN115" s="11">
        <f>'OddsRatio_working_3-way'!AB115+'OddsRatio_working_3-way'!AH115</f>
        <v>-0.45768689559775533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1.0985528620316218</v>
      </c>
      <c r="AS115" s="11">
        <f>IF(('OddsRatio_working_3-way'!X115=0),IF(Q115&gt;0,-Q115^(1/3),(-Q115)^(1/3)),'OddsRatio_working_3-way'!AM115-'OddsRatio_working_3-way'!R115/3)</f>
        <v>-0.64086596643386651</v>
      </c>
      <c r="AT115" s="11">
        <f>IF(('OddsRatio_working_3-way'!X115=0),IF(Q115&gt;0,-Q115^(1/3),(-Q115)^(1/3)),'OddsRatio_working_3-way'!AN115-'OddsRatio_working_3-way'!R115/3)</f>
        <v>-0.45768689559775533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4.13</v>
      </c>
      <c r="B116" s="4">
        <f>IF('True_Odds_Calculator_3-way'!B117="","",'True_Odds_Calculator_3-way'!B117)</f>
        <v>3.56</v>
      </c>
      <c r="C116" s="4">
        <f>IF('True_Odds_Calculator_3-way'!C117="","",'True_Odds_Calculator_3-way'!C117)</f>
        <v>1.85</v>
      </c>
      <c r="D116" s="9">
        <f t="shared" si="26"/>
        <v>0.22396587439963445</v>
      </c>
      <c r="E116" s="9">
        <f t="shared" si="27"/>
        <v>0.26082653454363719</v>
      </c>
      <c r="F116" s="9">
        <f t="shared" si="28"/>
        <v>0.51520759105672831</v>
      </c>
      <c r="G116" s="9">
        <f t="shared" si="29"/>
        <v>1.1070178708968146</v>
      </c>
      <c r="H116" s="9">
        <f t="shared" si="30"/>
        <v>4.4649659359070295</v>
      </c>
      <c r="I116" s="9">
        <f t="shared" si="31"/>
        <v>3.8339657494958455</v>
      </c>
      <c r="J116" s="9">
        <f t="shared" si="32"/>
        <v>1.9409651902622924</v>
      </c>
      <c r="K116" s="11">
        <f t="shared" si="33"/>
        <v>0.24213075060532688</v>
      </c>
      <c r="L116" s="11">
        <f t="shared" si="34"/>
        <v>0.2808988764044944</v>
      </c>
      <c r="M116" s="11">
        <f t="shared" si="35"/>
        <v>0.54054054054054046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-0.25039834295214225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0.24043958532627357</v>
      </c>
      <c r="Q116" s="11">
        <f>2*'OddsRatio_working_3-way'!K116*'OddsRatio_working_3-way'!L116*'OddsRatio_working_3-way'!M116</f>
        <v>7.3528925176230456E-2</v>
      </c>
      <c r="R116" s="11">
        <f t="shared" si="36"/>
        <v>0</v>
      </c>
      <c r="S116" s="11">
        <f t="shared" si="37"/>
        <v>-0.96022834053749284</v>
      </c>
      <c r="T116" s="11">
        <f t="shared" si="38"/>
        <v>-0.29364781056192446</v>
      </c>
      <c r="U116" s="11">
        <f>'OddsRatio_working_3-way'!S116-'OddsRatio_working_3-way'!R116^2/3</f>
        <v>-0.96022834053749284</v>
      </c>
      <c r="V116" s="11">
        <f>'OddsRatio_working_3-way'!S116*'OddsRatio_working_3-way'!R116/3-2*'OddsRatio_working_3-way'!R116^3/27-'OddsRatio_working_3-way'!T116</f>
        <v>0.29364781056192446</v>
      </c>
      <c r="W116" s="11">
        <f>'OddsRatio_working_3-way'!V116^2+4*'OddsRatio_working_3-way'!U116^3/27</f>
        <v>-4.4936513884253432E-2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0.1810839242810259</v>
      </c>
      <c r="Y116" s="11">
        <f>IF('OddsRatio_working_3-way'!W116&gt;=0,IF('OddsRatio_working_3-way'!V116+SQRT('OddsRatio_working_3-way'!W116)&gt;0,0,PI()),ACOS('OddsRatio_working_3-way'!V116/(2*'OddsRatio_working_3-way'!X116)))</f>
        <v>0.62526874076443317</v>
      </c>
      <c r="Z116" s="11">
        <f>'OddsRatio_working_3-way'!X116^(1/3)*COS('OddsRatio_working_3-way'!Y116/3)</f>
        <v>0.55350893544840729</v>
      </c>
      <c r="AA116" s="11">
        <f>'OddsRatio_working_3-way'!X116^(1/3)*COS(('OddsRatio_working_3-way'!Y116+2*PI())/3)</f>
        <v>-0.37813483524401204</v>
      </c>
      <c r="AB116" s="11">
        <f>'OddsRatio_working_3-way'!X116^(1/3)*COS(('OddsRatio_working_3-way'!Y116+4*PI())/3)</f>
        <v>-0.17537410020439545</v>
      </c>
      <c r="AC116" s="11">
        <f>'OddsRatio_working_3-way'!X116^(1/3)*SIN('OddsRatio_working_3-way'!Y116/3)</f>
        <v>0.11706396495620922</v>
      </c>
      <c r="AD116" s="11">
        <f>'OddsRatio_working_3-way'!X116^(1/3)*SIN(('OddsRatio_working_3-way'!Y116+2*PI())/3)</f>
        <v>0.42082081684189721</v>
      </c>
      <c r="AE116" s="11">
        <f>'OddsRatio_working_3-way'!X116^(1/3)*SIN(('OddsRatio_working_3-way'!Y116+4*PI())/3)</f>
        <v>-0.53788478179810628</v>
      </c>
      <c r="AF116" s="11">
        <f>-'OddsRatio_working_3-way'!U116/(3*'OddsRatio_working_3-way'!X116^(1/3))*COS(('OddsRatio_working_3-way'!Y116)/3)</f>
        <v>0.55350893544840718</v>
      </c>
      <c r="AG116" s="11">
        <f>-'OddsRatio_working_3-way'!U116/(3*'OddsRatio_working_3-way'!X116^(1/3))*COS(('OddsRatio_working_3-way'!Y116+2*PI())/3)</f>
        <v>-0.37813483524401192</v>
      </c>
      <c r="AH116" s="11">
        <f>-'OddsRatio_working_3-way'!U116/(3*'OddsRatio_working_3-way'!X116^(1/3))*COS(('OddsRatio_working_3-way'!Y116+4*PI())/3)</f>
        <v>-0.17537410020439542</v>
      </c>
      <c r="AI116" s="11">
        <f>'OddsRatio_working_3-way'!U116/(3*'OddsRatio_working_3-way'!X116^(1/3))*SIN(('OddsRatio_working_3-way'!Y116)/3)</f>
        <v>-0.1170639649562092</v>
      </c>
      <c r="AJ116" s="11">
        <f>'OddsRatio_working_3-way'!U116/(3*'OddsRatio_working_3-way'!X116^(1/3))*SIN(('OddsRatio_working_3-way'!Y116+2*PI())/3)</f>
        <v>-0.42082081684189709</v>
      </c>
      <c r="AK116" s="11">
        <f>'OddsRatio_working_3-way'!U116/(3*'OddsRatio_working_3-way'!X116^(1/3))*SIN(('OddsRatio_working_3-way'!Y116+4*PI())/3)</f>
        <v>0.53788478179810617</v>
      </c>
      <c r="AL116" s="11">
        <f>'OddsRatio_working_3-way'!Z116+'OddsRatio_working_3-way'!AF116</f>
        <v>1.1070178708968146</v>
      </c>
      <c r="AM116" s="11">
        <f>'OddsRatio_working_3-way'!AA116+'OddsRatio_working_3-way'!AG116</f>
        <v>-0.75626967048802396</v>
      </c>
      <c r="AN116" s="11">
        <f>'OddsRatio_working_3-way'!AB116+'OddsRatio_working_3-way'!AH116</f>
        <v>-0.35074820040879084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1.1070178708968146</v>
      </c>
      <c r="AS116" s="11">
        <f>IF(('OddsRatio_working_3-way'!X116=0),IF(Q116&gt;0,-Q116^(1/3),(-Q116)^(1/3)),'OddsRatio_working_3-way'!AM116-'OddsRatio_working_3-way'!R116/3)</f>
        <v>-0.75626967048802396</v>
      </c>
      <c r="AT116" s="11">
        <f>IF(('OddsRatio_working_3-way'!X116=0),IF(Q116&gt;0,-Q116^(1/3),(-Q116)^(1/3)),'OddsRatio_working_3-way'!AN116-'OddsRatio_working_3-way'!R116/3)</f>
        <v>-0.35074820040879084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2.5299999999999998</v>
      </c>
      <c r="B117" s="4">
        <f>IF('True_Odds_Calculator_3-way'!B118="","",'True_Odds_Calculator_3-way'!B118)</f>
        <v>3.48</v>
      </c>
      <c r="C117" s="4">
        <f>IF('True_Odds_Calculator_3-way'!C118="","",'True_Odds_Calculator_3-way'!C118)</f>
        <v>2.62</v>
      </c>
      <c r="D117" s="9">
        <f t="shared" si="26"/>
        <v>0.37257155603133063</v>
      </c>
      <c r="E117" s="9">
        <f t="shared" si="27"/>
        <v>0.26811815247236559</v>
      </c>
      <c r="F117" s="9">
        <f t="shared" si="28"/>
        <v>0.35931029149630372</v>
      </c>
      <c r="G117" s="9">
        <f t="shared" si="29"/>
        <v>1.1006850728879445</v>
      </c>
      <c r="H117" s="9">
        <f t="shared" si="30"/>
        <v>2.6840481615185543</v>
      </c>
      <c r="I117" s="9">
        <f t="shared" si="31"/>
        <v>3.7296989807621026</v>
      </c>
      <c r="J117" s="9">
        <f t="shared" si="32"/>
        <v>2.7831098180784704</v>
      </c>
      <c r="K117" s="11">
        <f t="shared" si="33"/>
        <v>0.39525691699604748</v>
      </c>
      <c r="L117" s="11">
        <f t="shared" si="34"/>
        <v>0.28735632183908044</v>
      </c>
      <c r="M117" s="11">
        <f t="shared" si="35"/>
        <v>0.38167938931297707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-0.26647536745159683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0.2440660308291378</v>
      </c>
      <c r="Q117" s="11">
        <f>2*'OddsRatio_working_3-way'!K117*'OddsRatio_working_3-way'!L117*'OddsRatio_working_3-way'!M117</f>
        <v>8.6701964770564063E-2</v>
      </c>
      <c r="R117" s="11">
        <f t="shared" si="36"/>
        <v>0</v>
      </c>
      <c r="S117" s="11">
        <f t="shared" si="37"/>
        <v>-0.91590466001879323</v>
      </c>
      <c r="T117" s="11">
        <f t="shared" si="38"/>
        <v>-0.32536577620561041</v>
      </c>
      <c r="U117" s="11">
        <f>'OddsRatio_working_3-way'!S117-'OddsRatio_working_3-way'!R117^2/3</f>
        <v>-0.91590466001879323</v>
      </c>
      <c r="V117" s="11">
        <f>'OddsRatio_working_3-way'!S117*'OddsRatio_working_3-way'!R117/3-2*'OddsRatio_working_3-way'!R117^3/27-'OddsRatio_working_3-way'!T117</f>
        <v>0.32536577620561041</v>
      </c>
      <c r="W117" s="11">
        <f>'OddsRatio_working_3-way'!V117^2+4*'OddsRatio_working_3-way'!U117^3/27</f>
        <v>-7.9645685967647539E-3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0.16869162466068383</v>
      </c>
      <c r="Y117" s="11">
        <f>IF('OddsRatio_working_3-way'!W117&gt;=0,IF('OddsRatio_working_3-way'!V117+SQRT('OddsRatio_working_3-way'!W117)&gt;0,0,PI()),ACOS('OddsRatio_working_3-way'!V117/(2*'OddsRatio_working_3-way'!X117)))</f>
        <v>0.26770558958454815</v>
      </c>
      <c r="Z117" s="11">
        <f>'OddsRatio_working_3-way'!X117^(1/3)*COS('OddsRatio_working_3-way'!Y117/3)</f>
        <v>0.55034253644397224</v>
      </c>
      <c r="AA117" s="11">
        <f>'OddsRatio_working_3-way'!X117^(1/3)*COS(('OddsRatio_working_3-way'!Y117+2*PI())/3)</f>
        <v>-0.31781495990093966</v>
      </c>
      <c r="AB117" s="11">
        <f>'OddsRatio_working_3-way'!X117^(1/3)*COS(('OddsRatio_working_3-way'!Y117+4*PI())/3)</f>
        <v>-0.23252757654303269</v>
      </c>
      <c r="AC117" s="11">
        <f>'OddsRatio_working_3-way'!X117^(1/3)*SIN('OddsRatio_working_3-way'!Y117/3)</f>
        <v>4.924069374016668E-2</v>
      </c>
      <c r="AD117" s="11">
        <f>'OddsRatio_working_3-way'!X117^(1/3)*SIN(('OddsRatio_working_3-way'!Y117+2*PI())/3)</f>
        <v>0.45199027047356</v>
      </c>
      <c r="AE117" s="11">
        <f>'OddsRatio_working_3-way'!X117^(1/3)*SIN(('OddsRatio_working_3-way'!Y117+4*PI())/3)</f>
        <v>-0.50123096421372637</v>
      </c>
      <c r="AF117" s="11">
        <f>-'OddsRatio_working_3-way'!U117/(3*'OddsRatio_working_3-way'!X117^(1/3))*COS(('OddsRatio_working_3-way'!Y117)/3)</f>
        <v>0.55034253644397213</v>
      </c>
      <c r="AG117" s="11">
        <f>-'OddsRatio_working_3-way'!U117/(3*'OddsRatio_working_3-way'!X117^(1/3))*COS(('OddsRatio_working_3-way'!Y117+2*PI())/3)</f>
        <v>-0.31781495990093955</v>
      </c>
      <c r="AH117" s="11">
        <f>-'OddsRatio_working_3-way'!U117/(3*'OddsRatio_working_3-way'!X117^(1/3))*COS(('OddsRatio_working_3-way'!Y117+4*PI())/3)</f>
        <v>-0.23252757654303263</v>
      </c>
      <c r="AI117" s="11">
        <f>'OddsRatio_working_3-way'!U117/(3*'OddsRatio_working_3-way'!X117^(1/3))*SIN(('OddsRatio_working_3-way'!Y117)/3)</f>
        <v>-4.9240693740166673E-2</v>
      </c>
      <c r="AJ117" s="11">
        <f>'OddsRatio_working_3-way'!U117/(3*'OddsRatio_working_3-way'!X117^(1/3))*SIN(('OddsRatio_working_3-way'!Y117+2*PI())/3)</f>
        <v>-0.45199027047355989</v>
      </c>
      <c r="AK117" s="11">
        <f>'OddsRatio_working_3-way'!U117/(3*'OddsRatio_working_3-way'!X117^(1/3))*SIN(('OddsRatio_working_3-way'!Y117+4*PI())/3)</f>
        <v>0.50123096421372626</v>
      </c>
      <c r="AL117" s="11">
        <f>'OddsRatio_working_3-way'!Z117+'OddsRatio_working_3-way'!AF117</f>
        <v>1.1006850728879445</v>
      </c>
      <c r="AM117" s="11">
        <f>'OddsRatio_working_3-way'!AA117+'OddsRatio_working_3-way'!AG117</f>
        <v>-0.63562991980187922</v>
      </c>
      <c r="AN117" s="11">
        <f>'OddsRatio_working_3-way'!AB117+'OddsRatio_working_3-way'!AH117</f>
        <v>-0.46505515308606532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1.1006850728879445</v>
      </c>
      <c r="AS117" s="11">
        <f>IF(('OddsRatio_working_3-way'!X117=0),IF(Q117&gt;0,-Q117^(1/3),(-Q117)^(1/3)),'OddsRatio_working_3-way'!AM117-'OddsRatio_working_3-way'!R117/3)</f>
        <v>-0.63562991980187922</v>
      </c>
      <c r="AT117" s="11">
        <f>IF(('OddsRatio_working_3-way'!X117=0),IF(Q117&gt;0,-Q117^(1/3),(-Q117)^(1/3)),'OddsRatio_working_3-way'!AN117-'OddsRatio_working_3-way'!R117/3)</f>
        <v>-0.46505515308606532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2.34</v>
      </c>
      <c r="B118" s="4">
        <f>IF('True_Odds_Calculator_3-way'!B119="","",'True_Odds_Calculator_3-way'!B119)</f>
        <v>3.38</v>
      </c>
      <c r="C118" s="4">
        <f>IF('True_Odds_Calculator_3-way'!C119="","",'True_Odds_Calculator_3-way'!C119)</f>
        <v>2.72</v>
      </c>
      <c r="D118" s="9">
        <f t="shared" si="26"/>
        <v>0.39465743206513287</v>
      </c>
      <c r="E118" s="9">
        <f t="shared" si="27"/>
        <v>0.26850766685236199</v>
      </c>
      <c r="F118" s="9">
        <f t="shared" si="28"/>
        <v>0.33683490108250519</v>
      </c>
      <c r="G118" s="9">
        <f t="shared" si="29"/>
        <v>1.1446590088577515</v>
      </c>
      <c r="H118" s="9">
        <f t="shared" si="30"/>
        <v>2.5338430718693865</v>
      </c>
      <c r="I118" s="9">
        <f t="shared" si="31"/>
        <v>3.7242884410814479</v>
      </c>
      <c r="J118" s="9">
        <f t="shared" si="32"/>
        <v>2.9688134952353336</v>
      </c>
      <c r="K118" s="11">
        <f t="shared" si="33"/>
        <v>0.42735042735042739</v>
      </c>
      <c r="L118" s="11">
        <f t="shared" si="34"/>
        <v>0.29585798816568049</v>
      </c>
      <c r="M118" s="11">
        <f t="shared" si="35"/>
        <v>0.36764705882352938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-0.25498154048449906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0.25287007535528244</v>
      </c>
      <c r="Q118" s="11">
        <f>2*'OddsRatio_working_3-way'!K118*'OddsRatio_working_3-way'!L118*'OddsRatio_working_3-way'!M118</f>
        <v>9.2966939468853857E-2</v>
      </c>
      <c r="R118" s="11">
        <f t="shared" si="36"/>
        <v>0</v>
      </c>
      <c r="S118" s="11">
        <f t="shared" si="37"/>
        <v>-0.99171914513809689</v>
      </c>
      <c r="T118" s="11">
        <f t="shared" si="38"/>
        <v>-0.36460262688900624</v>
      </c>
      <c r="U118" s="11">
        <f>'OddsRatio_working_3-way'!S118-'OddsRatio_working_3-way'!R118^2/3</f>
        <v>-0.99171914513809689</v>
      </c>
      <c r="V118" s="11">
        <f>'OddsRatio_working_3-way'!S118*'OddsRatio_working_3-way'!R118/3-2*'OddsRatio_working_3-way'!R118^3/27-'OddsRatio_working_3-way'!T118</f>
        <v>0.36460262688900624</v>
      </c>
      <c r="W118" s="11">
        <f>'OddsRatio_working_3-way'!V118^2+4*'OddsRatio_working_3-way'!U118^3/27</f>
        <v>-1.1563085242914384E-2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0.19006456848744738</v>
      </c>
      <c r="Y118" s="11">
        <f>IF('OddsRatio_working_3-way'!W118&gt;=0,IF('OddsRatio_working_3-way'!V118+SQRT('OddsRatio_working_3-way'!W118)&gt;0,0,PI()),ACOS('OddsRatio_working_3-way'!V118/(2*'OddsRatio_working_3-way'!X118)))</f>
        <v>0.28679777748744617</v>
      </c>
      <c r="Z118" s="11">
        <f>'OddsRatio_working_3-way'!X118^(1/3)*COS('OddsRatio_working_3-way'!Y118/3)</f>
        <v>0.57232950442887587</v>
      </c>
      <c r="AA118" s="11">
        <f>'OddsRatio_working_3-way'!X118^(1/3)*COS(('OddsRatio_working_3-way'!Y118+2*PI())/3)</f>
        <v>-0.3336935861436679</v>
      </c>
      <c r="AB118" s="11">
        <f>'OddsRatio_working_3-way'!X118^(1/3)*COS(('OddsRatio_working_3-way'!Y118+4*PI())/3)</f>
        <v>-0.23863591828520783</v>
      </c>
      <c r="AC118" s="11">
        <f>'OddsRatio_working_3-way'!X118^(1/3)*SIN('OddsRatio_working_3-way'!Y118/3)</f>
        <v>5.4881570126619997E-2</v>
      </c>
      <c r="AD118" s="11">
        <f>'OddsRatio_working_3-way'!X118^(1/3)*SIN(('OddsRatio_working_3-way'!Y118+2*PI())/3)</f>
        <v>0.46821110510745495</v>
      </c>
      <c r="AE118" s="11">
        <f>'OddsRatio_working_3-way'!X118^(1/3)*SIN(('OddsRatio_working_3-way'!Y118+4*PI())/3)</f>
        <v>-0.52309267523407488</v>
      </c>
      <c r="AF118" s="11">
        <f>-'OddsRatio_working_3-way'!U118/(3*'OddsRatio_working_3-way'!X118^(1/3))*COS(('OddsRatio_working_3-way'!Y118)/3)</f>
        <v>0.57232950442887565</v>
      </c>
      <c r="AG118" s="11">
        <f>-'OddsRatio_working_3-way'!U118/(3*'OddsRatio_working_3-way'!X118^(1/3))*COS(('OddsRatio_working_3-way'!Y118+2*PI())/3)</f>
        <v>-0.33369358614366779</v>
      </c>
      <c r="AH118" s="11">
        <f>-'OddsRatio_working_3-way'!U118/(3*'OddsRatio_working_3-way'!X118^(1/3))*COS(('OddsRatio_working_3-way'!Y118+4*PI())/3)</f>
        <v>-0.23863591828520775</v>
      </c>
      <c r="AI118" s="11">
        <f>'OddsRatio_working_3-way'!U118/(3*'OddsRatio_working_3-way'!X118^(1/3))*SIN(('OddsRatio_working_3-way'!Y118)/3)</f>
        <v>-5.4881570126619976E-2</v>
      </c>
      <c r="AJ118" s="11">
        <f>'OddsRatio_working_3-way'!U118/(3*'OddsRatio_working_3-way'!X118^(1/3))*SIN(('OddsRatio_working_3-way'!Y118+2*PI())/3)</f>
        <v>-0.46821110510745478</v>
      </c>
      <c r="AK118" s="11">
        <f>'OddsRatio_working_3-way'!U118/(3*'OddsRatio_working_3-way'!X118^(1/3))*SIN(('OddsRatio_working_3-way'!Y118+4*PI())/3)</f>
        <v>0.52309267523407466</v>
      </c>
      <c r="AL118" s="11">
        <f>'OddsRatio_working_3-way'!Z118+'OddsRatio_working_3-way'!AF118</f>
        <v>1.1446590088577515</v>
      </c>
      <c r="AM118" s="11">
        <f>'OddsRatio_working_3-way'!AA118+'OddsRatio_working_3-way'!AG118</f>
        <v>-0.66738717228733568</v>
      </c>
      <c r="AN118" s="11">
        <f>'OddsRatio_working_3-way'!AB118+'OddsRatio_working_3-way'!AH118</f>
        <v>-0.47727183657041561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1.1446590088577515</v>
      </c>
      <c r="AS118" s="11">
        <f>IF(('OddsRatio_working_3-way'!X118=0),IF(Q118&gt;0,-Q118^(1/3),(-Q118)^(1/3)),'OddsRatio_working_3-way'!AM118-'OddsRatio_working_3-way'!R118/3)</f>
        <v>-0.66738717228733568</v>
      </c>
      <c r="AT118" s="11">
        <f>IF(('OddsRatio_working_3-way'!X118=0),IF(Q118&gt;0,-Q118^(1/3),(-Q118)^(1/3)),'OddsRatio_working_3-way'!AN118-'OddsRatio_working_3-way'!R118/3)</f>
        <v>-0.47727183657041561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2.82</v>
      </c>
      <c r="B119" s="4">
        <f>IF('True_Odds_Calculator_3-way'!B120="","",'True_Odds_Calculator_3-way'!B120)</f>
        <v>3.12</v>
      </c>
      <c r="C119" s="4">
        <f>IF('True_Odds_Calculator_3-way'!C120="","",'True_Odds_Calculator_3-way'!C120)</f>
        <v>2.3199999999999998</v>
      </c>
      <c r="D119" s="9">
        <f t="shared" si="26"/>
        <v>0.31958517397022485</v>
      </c>
      <c r="E119" s="9">
        <f t="shared" si="27"/>
        <v>0.28735635165882528</v>
      </c>
      <c r="F119" s="9">
        <f t="shared" si="28"/>
        <v>0.39305847437094976</v>
      </c>
      <c r="G119" s="9">
        <f t="shared" si="29"/>
        <v>1.1698111504108488</v>
      </c>
      <c r="H119" s="9">
        <f t="shared" si="30"/>
        <v>3.1290562937477446</v>
      </c>
      <c r="I119" s="9">
        <f t="shared" si="31"/>
        <v>3.4799996388709999</v>
      </c>
      <c r="J119" s="9">
        <f t="shared" si="32"/>
        <v>2.5441507185423204</v>
      </c>
      <c r="K119" s="11">
        <f t="shared" si="33"/>
        <v>0.3546099290780142</v>
      </c>
      <c r="L119" s="11">
        <f t="shared" si="34"/>
        <v>0.32051282051282048</v>
      </c>
      <c r="M119" s="11">
        <f t="shared" si="35"/>
        <v>0.43103448275862072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-0.24951088285644396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0.25768791817948089</v>
      </c>
      <c r="Q119" s="11">
        <f>2*'OddsRatio_working_3-way'!K119*'OddsRatio_working_3-way'!L119*'OddsRatio_working_3-way'!M119</f>
        <v>9.7980197026418595E-2</v>
      </c>
      <c r="R119" s="11">
        <f t="shared" si="36"/>
        <v>0</v>
      </c>
      <c r="S119" s="11">
        <f t="shared" si="37"/>
        <v>-1.032772259187354</v>
      </c>
      <c r="T119" s="11">
        <f t="shared" si="38"/>
        <v>-0.3926890719343552</v>
      </c>
      <c r="U119" s="11">
        <f>'OddsRatio_working_3-way'!S119-'OddsRatio_working_3-way'!R119^2/3</f>
        <v>-1.032772259187354</v>
      </c>
      <c r="V119" s="11">
        <f>'OddsRatio_working_3-way'!S119*'OddsRatio_working_3-way'!R119/3-2*'OddsRatio_working_3-way'!R119^3/27-'OddsRatio_working_3-way'!T119</f>
        <v>0.3926890719343552</v>
      </c>
      <c r="W119" s="11">
        <f>'OddsRatio_working_3-way'!V119^2+4*'OddsRatio_working_3-way'!U119^3/27</f>
        <v>-8.9914466459224129E-3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0.2019877186010251</v>
      </c>
      <c r="Y119" s="11">
        <f>IF('OddsRatio_working_3-way'!W119&gt;=0,IF('OddsRatio_working_3-way'!V119+SQRT('OddsRatio_working_3-way'!W119)&gt;0,0,PI()),ACOS('OddsRatio_working_3-way'!V119/(2*'OddsRatio_working_3-way'!X119)))</f>
        <v>0.23693592061438284</v>
      </c>
      <c r="Z119" s="11">
        <f>'OddsRatio_working_3-way'!X119^(1/3)*COS('OddsRatio_working_3-way'!Y119/3)</f>
        <v>0.58490557520542441</v>
      </c>
      <c r="AA119" s="11">
        <f>'OddsRatio_working_3-way'!X119^(1/3)*COS(('OddsRatio_working_3-way'!Y119+2*PI())/3)</f>
        <v>-0.33254226087247696</v>
      </c>
      <c r="AB119" s="11">
        <f>'OddsRatio_working_3-way'!X119^(1/3)*COS(('OddsRatio_working_3-way'!Y119+4*PI())/3)</f>
        <v>-0.25236331433294756</v>
      </c>
      <c r="AC119" s="11">
        <f>'OddsRatio_working_3-way'!X119^(1/3)*SIN('OddsRatio_working_3-way'!Y119/3)</f>
        <v>4.629133636793812E-2</v>
      </c>
      <c r="AD119" s="11">
        <f>'OddsRatio_working_3-way'!X119^(1/3)*SIN(('OddsRatio_working_3-way'!Y119+2*PI())/3)</f>
        <v>0.4833974187590781</v>
      </c>
      <c r="AE119" s="11">
        <f>'OddsRatio_working_3-way'!X119^(1/3)*SIN(('OddsRatio_working_3-way'!Y119+4*PI())/3)</f>
        <v>-0.52968875512701596</v>
      </c>
      <c r="AF119" s="11">
        <f>-'OddsRatio_working_3-way'!U119/(3*'OddsRatio_working_3-way'!X119^(1/3))*COS(('OddsRatio_working_3-way'!Y119)/3)</f>
        <v>0.58490557520542441</v>
      </c>
      <c r="AG119" s="11">
        <f>-'OddsRatio_working_3-way'!U119/(3*'OddsRatio_working_3-way'!X119^(1/3))*COS(('OddsRatio_working_3-way'!Y119+2*PI())/3)</f>
        <v>-0.33254226087247696</v>
      </c>
      <c r="AH119" s="11">
        <f>-'OddsRatio_working_3-way'!U119/(3*'OddsRatio_working_3-way'!X119^(1/3))*COS(('OddsRatio_working_3-way'!Y119+4*PI())/3)</f>
        <v>-0.25236331433294756</v>
      </c>
      <c r="AI119" s="11">
        <f>'OddsRatio_working_3-way'!U119/(3*'OddsRatio_working_3-way'!X119^(1/3))*SIN(('OddsRatio_working_3-way'!Y119)/3)</f>
        <v>-4.629133636793812E-2</v>
      </c>
      <c r="AJ119" s="11">
        <f>'OddsRatio_working_3-way'!U119/(3*'OddsRatio_working_3-way'!X119^(1/3))*SIN(('OddsRatio_working_3-way'!Y119+2*PI())/3)</f>
        <v>-0.4833974187590781</v>
      </c>
      <c r="AK119" s="11">
        <f>'OddsRatio_working_3-way'!U119/(3*'OddsRatio_working_3-way'!X119^(1/3))*SIN(('OddsRatio_working_3-way'!Y119+4*PI())/3)</f>
        <v>0.52968875512701596</v>
      </c>
      <c r="AL119" s="11">
        <f>'OddsRatio_working_3-way'!Z119+'OddsRatio_working_3-way'!AF119</f>
        <v>1.1698111504108488</v>
      </c>
      <c r="AM119" s="11">
        <f>'OddsRatio_working_3-way'!AA119+'OddsRatio_working_3-way'!AG119</f>
        <v>-0.66508452174495392</v>
      </c>
      <c r="AN119" s="11">
        <f>'OddsRatio_working_3-way'!AB119+'OddsRatio_working_3-way'!AH119</f>
        <v>-0.50472662866589513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1.1698111504108488</v>
      </c>
      <c r="AS119" s="11">
        <f>IF(('OddsRatio_working_3-way'!X119=0),IF(Q119&gt;0,-Q119^(1/3),(-Q119)^(1/3)),'OddsRatio_working_3-way'!AM119-'OddsRatio_working_3-way'!R119/3)</f>
        <v>-0.66508452174495392</v>
      </c>
      <c r="AT119" s="11">
        <f>IF(('OddsRatio_working_3-way'!X119=0),IF(Q119&gt;0,-Q119^(1/3),(-Q119)^(1/3)),'OddsRatio_working_3-way'!AN119-'OddsRatio_working_3-way'!R119/3)</f>
        <v>-0.50472662866589513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2.59</v>
      </c>
      <c r="B120" s="4">
        <f>IF('True_Odds_Calculator_3-way'!B121="","",'True_Odds_Calculator_3-way'!B121)</f>
        <v>2.97</v>
      </c>
      <c r="C120" s="4">
        <f>IF('True_Odds_Calculator_3-way'!C121="","",'True_Odds_Calculator_3-way'!C121)</f>
        <v>2.71</v>
      </c>
      <c r="D120" s="9">
        <f t="shared" si="26"/>
        <v>0.35461950534665077</v>
      </c>
      <c r="E120" s="9">
        <f t="shared" si="27"/>
        <v>0.30723153589319963</v>
      </c>
      <c r="F120" s="9">
        <f t="shared" si="28"/>
        <v>0.33814895876014961</v>
      </c>
      <c r="G120" s="9">
        <f t="shared" si="29"/>
        <v>1.1446061935457812</v>
      </c>
      <c r="H120" s="9">
        <f t="shared" si="30"/>
        <v>2.8199238477377921</v>
      </c>
      <c r="I120" s="9">
        <f t="shared" si="31"/>
        <v>3.254874201285189</v>
      </c>
      <c r="J120" s="9">
        <f t="shared" si="32"/>
        <v>2.9572765909632861</v>
      </c>
      <c r="K120" s="11">
        <f t="shared" si="33"/>
        <v>0.38610038610038611</v>
      </c>
      <c r="L120" s="11">
        <f t="shared" si="34"/>
        <v>0.33670033670033667</v>
      </c>
      <c r="M120" s="11">
        <f t="shared" si="35"/>
        <v>0.36900369003690037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-0.25694132336198772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0.25280468084896135</v>
      </c>
      <c r="Q120" s="11">
        <f>2*'OddsRatio_working_3-way'!K120*'OddsRatio_working_3-way'!L120*'OddsRatio_working_3-way'!M120</f>
        <v>9.5941055350649451E-2</v>
      </c>
      <c r="R120" s="11">
        <f t="shared" si="36"/>
        <v>0</v>
      </c>
      <c r="S120" s="11">
        <f t="shared" si="37"/>
        <v>-0.98390043898389001</v>
      </c>
      <c r="T120" s="11">
        <f t="shared" si="38"/>
        <v>-0.37339675103752934</v>
      </c>
      <c r="U120" s="11">
        <f>'OddsRatio_working_3-way'!S120-'OddsRatio_working_3-way'!R120^2/3</f>
        <v>-0.98390043898389001</v>
      </c>
      <c r="V120" s="11">
        <f>'OddsRatio_working_3-way'!S120*'OddsRatio_working_3-way'!R120/3-2*'OddsRatio_working_3-way'!R120^3/27-'OddsRatio_working_3-way'!T120</f>
        <v>0.37339675103752934</v>
      </c>
      <c r="W120" s="11">
        <f>'OddsRatio_working_3-way'!V120^2+4*'OddsRatio_working_3-way'!U120^3/27</f>
        <v>-1.6822339600635616E-3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0.18782130313508519</v>
      </c>
      <c r="Y120" s="11">
        <f>IF('OddsRatio_working_3-way'!W120&gt;=0,IF('OddsRatio_working_3-way'!V120+SQRT('OddsRatio_working_3-way'!W120)&gt;0,0,PI()),ACOS('OddsRatio_working_3-way'!V120/(2*'OddsRatio_working_3-way'!X120)))</f>
        <v>0.10940447046969459</v>
      </c>
      <c r="Z120" s="11">
        <f>'OddsRatio_working_3-way'!X120^(1/3)*COS('OddsRatio_working_3-way'!Y120/3)</f>
        <v>0.5723030967728906</v>
      </c>
      <c r="AA120" s="11">
        <f>'OddsRatio_working_3-way'!X120^(1/3)*COS(('OddsRatio_working_3-way'!Y120+2*PI())/3)</f>
        <v>-0.30423424215955719</v>
      </c>
      <c r="AB120" s="11">
        <f>'OddsRatio_working_3-way'!X120^(1/3)*COS(('OddsRatio_working_3-way'!Y120+4*PI())/3)</f>
        <v>-0.26806885461333346</v>
      </c>
      <c r="AC120" s="11">
        <f>'OddsRatio_working_3-way'!X120^(1/3)*SIN('OddsRatio_working_3-way'!Y120/3)</f>
        <v>2.0880096235159407E-2</v>
      </c>
      <c r="AD120" s="11">
        <f>'OddsRatio_working_3-way'!X120^(1/3)*SIN(('OddsRatio_working_3-way'!Y120+2*PI())/3)</f>
        <v>0.48518897235224751</v>
      </c>
      <c r="AE120" s="11">
        <f>'OddsRatio_working_3-way'!X120^(1/3)*SIN(('OddsRatio_working_3-way'!Y120+4*PI())/3)</f>
        <v>-0.50606906858740686</v>
      </c>
      <c r="AF120" s="11">
        <f>-'OddsRatio_working_3-way'!U120/(3*'OddsRatio_working_3-way'!X120^(1/3))*COS(('OddsRatio_working_3-way'!Y120)/3)</f>
        <v>0.57230309677289048</v>
      </c>
      <c r="AG120" s="11">
        <f>-'OddsRatio_working_3-way'!U120/(3*'OddsRatio_working_3-way'!X120^(1/3))*COS(('OddsRatio_working_3-way'!Y120+2*PI())/3)</f>
        <v>-0.30423424215955713</v>
      </c>
      <c r="AH120" s="11">
        <f>-'OddsRatio_working_3-way'!U120/(3*'OddsRatio_working_3-way'!X120^(1/3))*COS(('OddsRatio_working_3-way'!Y120+4*PI())/3)</f>
        <v>-0.26806885461333346</v>
      </c>
      <c r="AI120" s="11">
        <f>'OddsRatio_working_3-way'!U120/(3*'OddsRatio_working_3-way'!X120^(1/3))*SIN(('OddsRatio_working_3-way'!Y120)/3)</f>
        <v>-2.08800962351594E-2</v>
      </c>
      <c r="AJ120" s="11">
        <f>'OddsRatio_working_3-way'!U120/(3*'OddsRatio_working_3-way'!X120^(1/3))*SIN(('OddsRatio_working_3-way'!Y120+2*PI())/3)</f>
        <v>-0.48518897235224739</v>
      </c>
      <c r="AK120" s="11">
        <f>'OddsRatio_working_3-way'!U120/(3*'OddsRatio_working_3-way'!X120^(1/3))*SIN(('OddsRatio_working_3-way'!Y120+4*PI())/3)</f>
        <v>0.50606906858740675</v>
      </c>
      <c r="AL120" s="11">
        <f>'OddsRatio_working_3-way'!Z120+'OddsRatio_working_3-way'!AF120</f>
        <v>1.1446061935457812</v>
      </c>
      <c r="AM120" s="11">
        <f>'OddsRatio_working_3-way'!AA120+'OddsRatio_working_3-way'!AG120</f>
        <v>-0.60846848431911438</v>
      </c>
      <c r="AN120" s="11">
        <f>'OddsRatio_working_3-way'!AB120+'OddsRatio_working_3-way'!AH120</f>
        <v>-0.53613770922666693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1.1446061935457812</v>
      </c>
      <c r="AS120" s="11">
        <f>IF(('OddsRatio_working_3-way'!X120=0),IF(Q120&gt;0,-Q120^(1/3),(-Q120)^(1/3)),'OddsRatio_working_3-way'!AM120-'OddsRatio_working_3-way'!R120/3)</f>
        <v>-0.60846848431911438</v>
      </c>
      <c r="AT120" s="11">
        <f>IF(('OddsRatio_working_3-way'!X120=0),IF(Q120&gt;0,-Q120^(1/3),(-Q120)^(1/3)),'OddsRatio_working_3-way'!AN120-'OddsRatio_working_3-way'!R120/3)</f>
        <v>-0.53613770922666693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2.64</v>
      </c>
      <c r="B121" s="4">
        <f>IF('True_Odds_Calculator_3-way'!B122="","",'True_Odds_Calculator_3-way'!B122)</f>
        <v>3.24</v>
      </c>
      <c r="C121" s="4">
        <f>IF('True_Odds_Calculator_3-way'!C122="","",'True_Odds_Calculator_3-way'!C122)</f>
        <v>2.4700000000000002</v>
      </c>
      <c r="D121" s="9">
        <f t="shared" si="26"/>
        <v>0.34724646879698212</v>
      </c>
      <c r="E121" s="9">
        <f t="shared" si="27"/>
        <v>0.28030596556330462</v>
      </c>
      <c r="F121" s="9">
        <f t="shared" si="28"/>
        <v>0.37244756563971354</v>
      </c>
      <c r="G121" s="9">
        <f t="shared" si="29"/>
        <v>1.1462188434469049</v>
      </c>
      <c r="H121" s="9">
        <f t="shared" si="30"/>
        <v>2.8797989032529245</v>
      </c>
      <c r="I121" s="9">
        <f t="shared" si="31"/>
        <v>3.5675302093210672</v>
      </c>
      <c r="J121" s="9">
        <f t="shared" si="32"/>
        <v>2.6849416998669504</v>
      </c>
      <c r="K121" s="11">
        <f t="shared" si="33"/>
        <v>0.37878787878787878</v>
      </c>
      <c r="L121" s="11">
        <f t="shared" si="34"/>
        <v>0.30864197530864196</v>
      </c>
      <c r="M121" s="11">
        <f t="shared" si="35"/>
        <v>0.40485829959514169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-0.25560144858390488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0.25322576492167137</v>
      </c>
      <c r="Q121" s="11">
        <f>2*'OddsRatio_working_3-way'!K121*'OddsRatio_working_3-way'!L121*'OddsRatio_working_3-way'!M121</f>
        <v>9.466383735389583E-2</v>
      </c>
      <c r="R121" s="11">
        <f t="shared" si="36"/>
        <v>0</v>
      </c>
      <c r="S121" s="11">
        <f t="shared" si="37"/>
        <v>-0.99070551565573917</v>
      </c>
      <c r="T121" s="11">
        <f t="shared" si="38"/>
        <v>-0.37035720211429496</v>
      </c>
      <c r="U121" s="11">
        <f>'OddsRatio_working_3-way'!S121-'OddsRatio_working_3-way'!R121^2/3</f>
        <v>-0.99070551565573917</v>
      </c>
      <c r="V121" s="11">
        <f>'OddsRatio_working_3-way'!S121*'OddsRatio_working_3-way'!R121/3-2*'OddsRatio_working_3-way'!R121^3/27-'OddsRatio_working_3-way'!T121</f>
        <v>0.37035720211429496</v>
      </c>
      <c r="W121" s="11">
        <f>'OddsRatio_working_3-way'!V121^2+4*'OddsRatio_working_3-way'!U121^3/27</f>
        <v>-6.8910845247665831E-3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0.18977324737874363</v>
      </c>
      <c r="Y121" s="11">
        <f>IF('OddsRatio_working_3-way'!W121&gt;=0,IF('OddsRatio_working_3-way'!V121+SQRT('OddsRatio_working_3-way'!W121)&gt;0,0,PI()),ACOS('OddsRatio_working_3-way'!V121/(2*'OddsRatio_working_3-way'!X121)))</f>
        <v>0.22049751339698753</v>
      </c>
      <c r="Z121" s="11">
        <f>'OddsRatio_working_3-way'!X121^(1/3)*COS('OddsRatio_working_3-way'!Y121/3)</f>
        <v>0.57310942172345258</v>
      </c>
      <c r="AA121" s="11">
        <f>'OddsRatio_working_3-way'!X121^(1/3)*COS(('OddsRatio_working_3-way'!Y121+2*PI())/3)</f>
        <v>-0.32310018886916347</v>
      </c>
      <c r="AB121" s="11">
        <f>'OddsRatio_working_3-way'!X121^(1/3)*COS(('OddsRatio_working_3-way'!Y121+4*PI())/3)</f>
        <v>-0.25000923285428911</v>
      </c>
      <c r="AC121" s="11">
        <f>'OddsRatio_working_3-way'!X121^(1/3)*SIN('OddsRatio_working_3-way'!Y121/3)</f>
        <v>4.2199083130514875E-2</v>
      </c>
      <c r="AD121" s="11">
        <f>'OddsRatio_working_3-way'!X121^(1/3)*SIN(('OddsRatio_working_3-way'!Y121+2*PI())/3)</f>
        <v>0.47522777679546185</v>
      </c>
      <c r="AE121" s="11">
        <f>'OddsRatio_working_3-way'!X121^(1/3)*SIN(('OddsRatio_working_3-way'!Y121+4*PI())/3)</f>
        <v>-0.51742685992597659</v>
      </c>
      <c r="AF121" s="11">
        <f>-'OddsRatio_working_3-way'!U121/(3*'OddsRatio_working_3-way'!X121^(1/3))*COS(('OddsRatio_working_3-way'!Y121)/3)</f>
        <v>0.57310942172345247</v>
      </c>
      <c r="AG121" s="11">
        <f>-'OddsRatio_working_3-way'!U121/(3*'OddsRatio_working_3-way'!X121^(1/3))*COS(('OddsRatio_working_3-way'!Y121+2*PI())/3)</f>
        <v>-0.32310018886916342</v>
      </c>
      <c r="AH121" s="11">
        <f>-'OddsRatio_working_3-way'!U121/(3*'OddsRatio_working_3-way'!X121^(1/3))*COS(('OddsRatio_working_3-way'!Y121+4*PI())/3)</f>
        <v>-0.25000923285428905</v>
      </c>
      <c r="AI121" s="11">
        <f>'OddsRatio_working_3-way'!U121/(3*'OddsRatio_working_3-way'!X121^(1/3))*SIN(('OddsRatio_working_3-way'!Y121)/3)</f>
        <v>-4.2199083130514868E-2</v>
      </c>
      <c r="AJ121" s="11">
        <f>'OddsRatio_working_3-way'!U121/(3*'OddsRatio_working_3-way'!X121^(1/3))*SIN(('OddsRatio_working_3-way'!Y121+2*PI())/3)</f>
        <v>-0.47522777679546174</v>
      </c>
      <c r="AK121" s="11">
        <f>'OddsRatio_working_3-way'!U121/(3*'OddsRatio_working_3-way'!X121^(1/3))*SIN(('OddsRatio_working_3-way'!Y121+4*PI())/3)</f>
        <v>0.51742685992597648</v>
      </c>
      <c r="AL121" s="11">
        <f>'OddsRatio_working_3-way'!Z121+'OddsRatio_working_3-way'!AF121</f>
        <v>1.1462188434469049</v>
      </c>
      <c r="AM121" s="11">
        <f>'OddsRatio_working_3-way'!AA121+'OddsRatio_working_3-way'!AG121</f>
        <v>-0.64620037773832695</v>
      </c>
      <c r="AN121" s="11">
        <f>'OddsRatio_working_3-way'!AB121+'OddsRatio_working_3-way'!AH121</f>
        <v>-0.50001846570857822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1.1462188434469049</v>
      </c>
      <c r="AS121" s="11">
        <f>IF(('OddsRatio_working_3-way'!X121=0),IF(Q121&gt;0,-Q121^(1/3),(-Q121)^(1/3)),'OddsRatio_working_3-way'!AM121-'OddsRatio_working_3-way'!R121/3)</f>
        <v>-0.64620037773832695</v>
      </c>
      <c r="AT121" s="11">
        <f>IF(('OddsRatio_working_3-way'!X121=0),IF(Q121&gt;0,-Q121^(1/3),(-Q121)^(1/3)),'OddsRatio_working_3-way'!AN121-'OddsRatio_working_3-way'!R121/3)</f>
        <v>-0.50001846570857822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2.2200000000000002</v>
      </c>
      <c r="B122" s="4">
        <f>IF('True_Odds_Calculator_3-way'!B123="","",'True_Odds_Calculator_3-way'!B123)</f>
        <v>3.05</v>
      </c>
      <c r="C122" s="4">
        <f>IF('True_Odds_Calculator_3-way'!C123="","",'True_Odds_Calculator_3-way'!C123)</f>
        <v>4.0999999999999996</v>
      </c>
      <c r="D122" s="9">
        <f t="shared" si="26"/>
        <v>0.44198909021751293</v>
      </c>
      <c r="E122" s="9">
        <f t="shared" si="27"/>
        <v>0.32036775853288491</v>
      </c>
      <c r="F122" s="9">
        <f t="shared" si="28"/>
        <v>0.23764315124960214</v>
      </c>
      <c r="G122" s="9">
        <f t="shared" si="29"/>
        <v>1.0348354784049065</v>
      </c>
      <c r="H122" s="9">
        <f t="shared" si="30"/>
        <v>2.2624992836539861</v>
      </c>
      <c r="I122" s="9">
        <f t="shared" si="31"/>
        <v>3.1214127307300576</v>
      </c>
      <c r="J122" s="9">
        <f t="shared" si="32"/>
        <v>4.2079899830552101</v>
      </c>
      <c r="K122" s="11">
        <f t="shared" si="33"/>
        <v>0.4504504504504504</v>
      </c>
      <c r="L122" s="11">
        <f t="shared" si="34"/>
        <v>0.32786885245901642</v>
      </c>
      <c r="M122" s="11">
        <f t="shared" si="35"/>
        <v>0.24390243902439027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-0.27927927927927931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0.22945776644297239</v>
      </c>
      <c r="Q122" s="11">
        <f>2*'OddsRatio_working_3-way'!K122*'OddsRatio_working_3-way'!L122*'OddsRatio_working_3-way'!M122</f>
        <v>7.2043254770164017E-2</v>
      </c>
      <c r="R122" s="11">
        <f t="shared" si="36"/>
        <v>0</v>
      </c>
      <c r="S122" s="11">
        <f t="shared" si="37"/>
        <v>-0.82160684113451399</v>
      </c>
      <c r="T122" s="11">
        <f t="shared" si="38"/>
        <v>-0.25796133159639373</v>
      </c>
      <c r="U122" s="11">
        <f>'OddsRatio_working_3-way'!S122-'OddsRatio_working_3-way'!R122^2/3</f>
        <v>-0.82160684113451399</v>
      </c>
      <c r="V122" s="11">
        <f>'OddsRatio_working_3-way'!S122*'OddsRatio_working_3-way'!R122/3-2*'OddsRatio_working_3-way'!R122^3/27-'OddsRatio_working_3-way'!T122</f>
        <v>0.25796133159639373</v>
      </c>
      <c r="W122" s="11">
        <f>'OddsRatio_working_3-way'!V122^2+4*'OddsRatio_working_3-way'!U122^3/27</f>
        <v>-1.5621236683066961E-2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0.14332243830089164</v>
      </c>
      <c r="Y122" s="11">
        <f>IF('OddsRatio_working_3-way'!W122&gt;=0,IF('OddsRatio_working_3-way'!V122+SQRT('OddsRatio_working_3-way'!W122)&gt;0,0,PI()),ACOS('OddsRatio_working_3-way'!V122/(2*'OddsRatio_working_3-way'!X122)))</f>
        <v>0.45117931292197855</v>
      </c>
      <c r="Z122" s="11">
        <f>'OddsRatio_working_3-way'!X122^(1/3)*COS('OddsRatio_working_3-way'!Y122/3)</f>
        <v>0.51741773920245326</v>
      </c>
      <c r="AA122" s="11">
        <f>'OddsRatio_working_3-way'!X122^(1/3)*COS(('OddsRatio_working_3-way'!Y122+2*PI())/3)</f>
        <v>-0.32661227638317752</v>
      </c>
      <c r="AB122" s="11">
        <f>'OddsRatio_working_3-way'!X122^(1/3)*COS(('OddsRatio_working_3-way'!Y122+4*PI())/3)</f>
        <v>-0.19080546281927577</v>
      </c>
      <c r="AC122" s="11">
        <f>'OddsRatio_working_3-way'!X122^(1/3)*SIN('OddsRatio_working_3-way'!Y122/3)</f>
        <v>7.8408100368903999E-2</v>
      </c>
      <c r="AD122" s="11">
        <f>'OddsRatio_working_3-way'!X122^(1/3)*SIN(('OddsRatio_working_3-way'!Y122+2*PI())/3)</f>
        <v>0.40889285633358385</v>
      </c>
      <c r="AE122" s="11">
        <f>'OddsRatio_working_3-way'!X122^(1/3)*SIN(('OddsRatio_working_3-way'!Y122+4*PI())/3)</f>
        <v>-0.48730095670248791</v>
      </c>
      <c r="AF122" s="11">
        <f>-'OddsRatio_working_3-way'!U122/(3*'OddsRatio_working_3-way'!X122^(1/3))*COS(('OddsRatio_working_3-way'!Y122)/3)</f>
        <v>0.51741773920245315</v>
      </c>
      <c r="AG122" s="11">
        <f>-'OddsRatio_working_3-way'!U122/(3*'OddsRatio_working_3-way'!X122^(1/3))*COS(('OddsRatio_working_3-way'!Y122+2*PI())/3)</f>
        <v>-0.32661227638317747</v>
      </c>
      <c r="AH122" s="11">
        <f>-'OddsRatio_working_3-way'!U122/(3*'OddsRatio_working_3-way'!X122^(1/3))*COS(('OddsRatio_working_3-way'!Y122+4*PI())/3)</f>
        <v>-0.19080546281927571</v>
      </c>
      <c r="AI122" s="11">
        <f>'OddsRatio_working_3-way'!U122/(3*'OddsRatio_working_3-way'!X122^(1/3))*SIN(('OddsRatio_working_3-way'!Y122)/3)</f>
        <v>-7.8408100368903985E-2</v>
      </c>
      <c r="AJ122" s="11">
        <f>'OddsRatio_working_3-way'!U122/(3*'OddsRatio_working_3-way'!X122^(1/3))*SIN(('OddsRatio_working_3-way'!Y122+2*PI())/3)</f>
        <v>-0.4088928563335838</v>
      </c>
      <c r="AK122" s="11">
        <f>'OddsRatio_working_3-way'!U122/(3*'OddsRatio_working_3-way'!X122^(1/3))*SIN(('OddsRatio_working_3-way'!Y122+4*PI())/3)</f>
        <v>0.4873009567024878</v>
      </c>
      <c r="AL122" s="11">
        <f>'OddsRatio_working_3-way'!Z122+'OddsRatio_working_3-way'!AF122</f>
        <v>1.0348354784049065</v>
      </c>
      <c r="AM122" s="11">
        <f>'OddsRatio_working_3-way'!AA122+'OddsRatio_working_3-way'!AG122</f>
        <v>-0.65322455276635494</v>
      </c>
      <c r="AN122" s="11">
        <f>'OddsRatio_working_3-way'!AB122+'OddsRatio_working_3-way'!AH122</f>
        <v>-0.38161092563855148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1.0348354784049065</v>
      </c>
      <c r="AS122" s="11">
        <f>IF(('OddsRatio_working_3-way'!X122=0),IF(Q122&gt;0,-Q122^(1/3),(-Q122)^(1/3)),'OddsRatio_working_3-way'!AM122-'OddsRatio_working_3-way'!R122/3)</f>
        <v>-0.65322455276635494</v>
      </c>
      <c r="AT122" s="11">
        <f>IF(('OddsRatio_working_3-way'!X122=0),IF(Q122&gt;0,-Q122^(1/3),(-Q122)^(1/3)),'OddsRatio_working_3-way'!AN122-'OddsRatio_working_3-way'!R122/3)</f>
        <v>-0.38161092563855148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3.89</v>
      </c>
      <c r="B123" s="4">
        <f>IF('True_Odds_Calculator_3-way'!B124="","",'True_Odds_Calculator_3-way'!B124)</f>
        <v>3.79</v>
      </c>
      <c r="C123" s="4">
        <f>IF('True_Odds_Calculator_3-way'!C124="","",'True_Odds_Calculator_3-way'!C124)</f>
        <v>1.99</v>
      </c>
      <c r="D123" s="9">
        <f t="shared" si="26"/>
        <v>0.25004930351280696</v>
      </c>
      <c r="E123" s="9">
        <f t="shared" si="27"/>
        <v>0.25671091349095249</v>
      </c>
      <c r="F123" s="9">
        <f t="shared" si="28"/>
        <v>0.49323978299624044</v>
      </c>
      <c r="G123" s="9">
        <f t="shared" si="29"/>
        <v>1.0377893769335433</v>
      </c>
      <c r="H123" s="9">
        <f t="shared" si="30"/>
        <v>3.9992112993379414</v>
      </c>
      <c r="I123" s="9">
        <f t="shared" si="31"/>
        <v>3.8954323616445858</v>
      </c>
      <c r="J123" s="9">
        <f t="shared" si="32"/>
        <v>2.0274114831642081</v>
      </c>
      <c r="K123" s="11">
        <f t="shared" si="33"/>
        <v>0.25706940874035988</v>
      </c>
      <c r="L123" s="11">
        <f t="shared" si="34"/>
        <v>0.26385224274406333</v>
      </c>
      <c r="M123" s="11">
        <f t="shared" si="35"/>
        <v>0.50251256281407031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-0.2720792068678819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0.22734423519950681</v>
      </c>
      <c r="Q123" s="11">
        <f>2*'OddsRatio_working_3-way'!K123*'OddsRatio_working_3-way'!L123*'OddsRatio_working_3-way'!M123</f>
        <v>6.8169185966868606E-2</v>
      </c>
      <c r="R123" s="11">
        <f t="shared" si="36"/>
        <v>0</v>
      </c>
      <c r="S123" s="11">
        <f t="shared" si="37"/>
        <v>-0.83558107147049354</v>
      </c>
      <c r="T123" s="11">
        <f t="shared" si="38"/>
        <v>-0.2505490469176892</v>
      </c>
      <c r="U123" s="11">
        <f>'OddsRatio_working_3-way'!S123-'OddsRatio_working_3-way'!R123^2/3</f>
        <v>-0.83558107147049354</v>
      </c>
      <c r="V123" s="11">
        <f>'OddsRatio_working_3-way'!S123*'OddsRatio_working_3-way'!R123/3-2*'OddsRatio_working_3-way'!R123^3/27-'OddsRatio_working_3-way'!T123</f>
        <v>0.2505490469176892</v>
      </c>
      <c r="W123" s="11">
        <f>'OddsRatio_working_3-way'!V123^2+4*'OddsRatio_working_3-way'!U123^3/27</f>
        <v>-2.3654676371984956E-2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0.14699447377652278</v>
      </c>
      <c r="Y123" s="11">
        <f>IF('OddsRatio_working_3-way'!W123&gt;=0,IF('OddsRatio_working_3-way'!V123+SQRT('OddsRatio_working_3-way'!W123)&gt;0,0,PI()),ACOS('OddsRatio_working_3-way'!V123/(2*'OddsRatio_working_3-way'!X123)))</f>
        <v>0.55054471288545281</v>
      </c>
      <c r="Z123" s="11">
        <f>'OddsRatio_working_3-way'!X123^(1/3)*COS('OddsRatio_working_3-way'!Y123/3)</f>
        <v>0.51889468846677167</v>
      </c>
      <c r="AA123" s="11">
        <f>'OddsRatio_working_3-way'!X123^(1/3)*COS(('OddsRatio_working_3-way'!Y123+2*PI())/3)</f>
        <v>-0.34285294703291225</v>
      </c>
      <c r="AB123" s="11">
        <f>'OddsRatio_working_3-way'!X123^(1/3)*COS(('OddsRatio_working_3-way'!Y123+4*PI())/3)</f>
        <v>-0.17604174143385928</v>
      </c>
      <c r="AC123" s="11">
        <f>'OddsRatio_working_3-way'!X123^(1/3)*SIN('OddsRatio_working_3-way'!Y123/3)</f>
        <v>9.6308494456459323E-2</v>
      </c>
      <c r="AD123" s="11">
        <f>'OddsRatio_working_3-way'!X123^(1/3)*SIN(('OddsRatio_working_3-way'!Y123+2*PI())/3)</f>
        <v>0.40122173487280682</v>
      </c>
      <c r="AE123" s="11">
        <f>'OddsRatio_working_3-way'!X123^(1/3)*SIN(('OddsRatio_working_3-way'!Y123+4*PI())/3)</f>
        <v>-0.49753022932926605</v>
      </c>
      <c r="AF123" s="11">
        <f>-'OddsRatio_working_3-way'!U123/(3*'OddsRatio_working_3-way'!X123^(1/3))*COS(('OddsRatio_working_3-way'!Y123)/3)</f>
        <v>0.51889468846677167</v>
      </c>
      <c r="AG123" s="11">
        <f>-'OddsRatio_working_3-way'!U123/(3*'OddsRatio_working_3-way'!X123^(1/3))*COS(('OddsRatio_working_3-way'!Y123+2*PI())/3)</f>
        <v>-0.34285294703291225</v>
      </c>
      <c r="AH123" s="11">
        <f>-'OddsRatio_working_3-way'!U123/(3*'OddsRatio_working_3-way'!X123^(1/3))*COS(('OddsRatio_working_3-way'!Y123+4*PI())/3)</f>
        <v>-0.17604174143385928</v>
      </c>
      <c r="AI123" s="11">
        <f>'OddsRatio_working_3-way'!U123/(3*'OddsRatio_working_3-way'!X123^(1/3))*SIN(('OddsRatio_working_3-way'!Y123)/3)</f>
        <v>-9.6308494456459323E-2</v>
      </c>
      <c r="AJ123" s="11">
        <f>'OddsRatio_working_3-way'!U123/(3*'OddsRatio_working_3-way'!X123^(1/3))*SIN(('OddsRatio_working_3-way'!Y123+2*PI())/3)</f>
        <v>-0.40122173487280682</v>
      </c>
      <c r="AK123" s="11">
        <f>'OddsRatio_working_3-way'!U123/(3*'OddsRatio_working_3-way'!X123^(1/3))*SIN(('OddsRatio_working_3-way'!Y123+4*PI())/3)</f>
        <v>0.49753022932926605</v>
      </c>
      <c r="AL123" s="11">
        <f>'OddsRatio_working_3-way'!Z123+'OddsRatio_working_3-way'!AF123</f>
        <v>1.0377893769335433</v>
      </c>
      <c r="AM123" s="11">
        <f>'OddsRatio_working_3-way'!AA123+'OddsRatio_working_3-way'!AG123</f>
        <v>-0.68570589406582449</v>
      </c>
      <c r="AN123" s="11">
        <f>'OddsRatio_working_3-way'!AB123+'OddsRatio_working_3-way'!AH123</f>
        <v>-0.35208348286771857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1.0377893769335433</v>
      </c>
      <c r="AS123" s="11">
        <f>IF(('OddsRatio_working_3-way'!X123=0),IF(Q123&gt;0,-Q123^(1/3),(-Q123)^(1/3)),'OddsRatio_working_3-way'!AM123-'OddsRatio_working_3-way'!R123/3)</f>
        <v>-0.68570589406582449</v>
      </c>
      <c r="AT123" s="11">
        <f>IF(('OddsRatio_working_3-way'!X123=0),IF(Q123&gt;0,-Q123^(1/3),(-Q123)^(1/3)),'OddsRatio_working_3-way'!AN123-'OddsRatio_working_3-way'!R123/3)</f>
        <v>-0.35208348286771857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4.1900000000000004</v>
      </c>
      <c r="B124" s="4">
        <f>IF('True_Odds_Calculator_3-way'!B125="","",'True_Odds_Calculator_3-way'!B125)</f>
        <v>3.76</v>
      </c>
      <c r="C124" s="4">
        <f>IF('True_Odds_Calculator_3-way'!C125="","",'True_Odds_Calculator_3-way'!C125)</f>
        <v>1.93</v>
      </c>
      <c r="D124" s="9">
        <f t="shared" si="26"/>
        <v>0.23209346779853551</v>
      </c>
      <c r="E124" s="9">
        <f t="shared" si="27"/>
        <v>0.25889157031587251</v>
      </c>
      <c r="F124" s="9">
        <f t="shared" si="28"/>
        <v>0.50901496188559192</v>
      </c>
      <c r="G124" s="9">
        <f t="shared" si="29"/>
        <v>1.0371814990321453</v>
      </c>
      <c r="H124" s="9">
        <f t="shared" si="30"/>
        <v>4.3086089819125446</v>
      </c>
      <c r="I124" s="9">
        <f t="shared" si="31"/>
        <v>3.862620937328721</v>
      </c>
      <c r="J124" s="9">
        <f t="shared" si="32"/>
        <v>1.9645787940998947</v>
      </c>
      <c r="K124" s="11">
        <f t="shared" si="33"/>
        <v>0.2386634844868735</v>
      </c>
      <c r="L124" s="11">
        <f t="shared" si="34"/>
        <v>0.26595744680851063</v>
      </c>
      <c r="M124" s="11">
        <f t="shared" si="35"/>
        <v>0.5181347150259068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-0.26929205269803402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0.22627119023118863</v>
      </c>
      <c r="Q124" s="11">
        <f>2*'OddsRatio_working_3-way'!K124*'OddsRatio_working_3-way'!L124*'OddsRatio_working_3-way'!M124</f>
        <v>6.5776508788136234E-2</v>
      </c>
      <c r="R124" s="11">
        <f t="shared" si="36"/>
        <v>0</v>
      </c>
      <c r="S124" s="11">
        <f t="shared" si="37"/>
        <v>-0.84024458933778456</v>
      </c>
      <c r="T124" s="11">
        <f t="shared" si="38"/>
        <v>-0.24425714806330948</v>
      </c>
      <c r="U124" s="11">
        <f>'OddsRatio_working_3-way'!S124-'OddsRatio_working_3-way'!R124^2/3</f>
        <v>-0.84024458933778456</v>
      </c>
      <c r="V124" s="11">
        <f>'OddsRatio_working_3-way'!S124*'OddsRatio_working_3-way'!R124/3-2*'OddsRatio_working_3-way'!R124^3/27-'OddsRatio_working_3-way'!T124</f>
        <v>0.24425714806330948</v>
      </c>
      <c r="W124" s="11">
        <f>'OddsRatio_working_3-way'!V124^2+4*'OddsRatio_working_3-way'!U124^3/27</f>
        <v>-2.8223171172747981E-2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0.14822679038619291</v>
      </c>
      <c r="Y124" s="11">
        <f>IF('OddsRatio_working_3-way'!W124&gt;=0,IF('OddsRatio_working_3-way'!V124+SQRT('OddsRatio_working_3-way'!W124)&gt;0,0,PI()),ACOS('OddsRatio_working_3-way'!V124/(2*'OddsRatio_working_3-way'!X124)))</f>
        <v>0.602483990659054</v>
      </c>
      <c r="Z124" s="11">
        <f>'OddsRatio_working_3-way'!X124^(1/3)*COS('OddsRatio_working_3-way'!Y124/3)</f>
        <v>0.51859074951607265</v>
      </c>
      <c r="AA124" s="11">
        <f>'OddsRatio_working_3-way'!X124^(1/3)*COS(('OddsRatio_working_3-way'!Y124+2*PI())/3)</f>
        <v>-0.35072224838781074</v>
      </c>
      <c r="AB124" s="11">
        <f>'OddsRatio_working_3-way'!X124^(1/3)*COS(('OddsRatio_working_3-way'!Y124+4*PI())/3)</f>
        <v>-0.16786850112826196</v>
      </c>
      <c r="AC124" s="11">
        <f>'OddsRatio_working_3-way'!X124^(1/3)*SIN('OddsRatio_working_3-way'!Y124/3)</f>
        <v>0.10557066020263234</v>
      </c>
      <c r="AD124" s="11">
        <f>'OddsRatio_working_3-way'!X124^(1/3)*SIN(('OddsRatio_working_3-way'!Y124+2*PI())/3)</f>
        <v>0.3963274331472153</v>
      </c>
      <c r="AE124" s="11">
        <f>'OddsRatio_working_3-way'!X124^(1/3)*SIN(('OddsRatio_working_3-way'!Y124+4*PI())/3)</f>
        <v>-0.50189809334984758</v>
      </c>
      <c r="AF124" s="11">
        <f>-'OddsRatio_working_3-way'!U124/(3*'OddsRatio_working_3-way'!X124^(1/3))*COS(('OddsRatio_working_3-way'!Y124)/3)</f>
        <v>0.51859074951607254</v>
      </c>
      <c r="AG124" s="11">
        <f>-'OddsRatio_working_3-way'!U124/(3*'OddsRatio_working_3-way'!X124^(1/3))*COS(('OddsRatio_working_3-way'!Y124+2*PI())/3)</f>
        <v>-0.35072224838781063</v>
      </c>
      <c r="AH124" s="11">
        <f>-'OddsRatio_working_3-way'!U124/(3*'OddsRatio_working_3-way'!X124^(1/3))*COS(('OddsRatio_working_3-way'!Y124+4*PI())/3)</f>
        <v>-0.16786850112826193</v>
      </c>
      <c r="AI124" s="11">
        <f>'OddsRatio_working_3-way'!U124/(3*'OddsRatio_working_3-way'!X124^(1/3))*SIN(('OddsRatio_working_3-way'!Y124)/3)</f>
        <v>-0.10557066020263231</v>
      </c>
      <c r="AJ124" s="11">
        <f>'OddsRatio_working_3-way'!U124/(3*'OddsRatio_working_3-way'!X124^(1/3))*SIN(('OddsRatio_working_3-way'!Y124+2*PI())/3)</f>
        <v>-0.39632743314721519</v>
      </c>
      <c r="AK124" s="11">
        <f>'OddsRatio_working_3-way'!U124/(3*'OddsRatio_working_3-way'!X124^(1/3))*SIN(('OddsRatio_working_3-way'!Y124+4*PI())/3)</f>
        <v>0.50189809334984747</v>
      </c>
      <c r="AL124" s="11">
        <f>'OddsRatio_working_3-way'!Z124+'OddsRatio_working_3-way'!AF124</f>
        <v>1.0371814990321453</v>
      </c>
      <c r="AM124" s="11">
        <f>'OddsRatio_working_3-way'!AA124+'OddsRatio_working_3-way'!AG124</f>
        <v>-0.70144449677562137</v>
      </c>
      <c r="AN124" s="11">
        <f>'OddsRatio_working_3-way'!AB124+'OddsRatio_working_3-way'!AH124</f>
        <v>-0.33573700225652392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1.0371814990321453</v>
      </c>
      <c r="AS124" s="11">
        <f>IF(('OddsRatio_working_3-way'!X124=0),IF(Q124&gt;0,-Q124^(1/3),(-Q124)^(1/3)),'OddsRatio_working_3-way'!AM124-'OddsRatio_working_3-way'!R124/3)</f>
        <v>-0.70144449677562137</v>
      </c>
      <c r="AT124" s="11">
        <f>IF(('OddsRatio_working_3-way'!X124=0),IF(Q124&gt;0,-Q124^(1/3),(-Q124)^(1/3)),'OddsRatio_working_3-way'!AN124-'OddsRatio_working_3-way'!R124/3)</f>
        <v>-0.33573700225652392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1.38</v>
      </c>
      <c r="B125" s="4">
        <f>IF('True_Odds_Calculator_3-way'!B126="","",'True_Odds_Calculator_3-way'!B126)</f>
        <v>4.76</v>
      </c>
      <c r="C125" s="4">
        <f>IF('True_Odds_Calculator_3-way'!C126="","",'True_Odds_Calculator_3-way'!C126)</f>
        <v>11.11</v>
      </c>
      <c r="D125" s="9">
        <f t="shared" si="26"/>
        <v>0.71342004693890149</v>
      </c>
      <c r="E125" s="9">
        <f t="shared" si="27"/>
        <v>0.20101700181073534</v>
      </c>
      <c r="F125" s="9">
        <f t="shared" si="28"/>
        <v>8.5562951250363048E-2</v>
      </c>
      <c r="G125" s="9">
        <f t="shared" si="29"/>
        <v>1.0571020178775614</v>
      </c>
      <c r="H125" s="9">
        <f t="shared" si="30"/>
        <v>1.4016987667934733</v>
      </c>
      <c r="I125" s="9">
        <f t="shared" si="31"/>
        <v>4.9747035872196301</v>
      </c>
      <c r="J125" s="9">
        <f t="shared" si="32"/>
        <v>11.687301400742147</v>
      </c>
      <c r="K125" s="11">
        <f t="shared" si="33"/>
        <v>0.7246376811594204</v>
      </c>
      <c r="L125" s="11">
        <f t="shared" si="34"/>
        <v>0.21008403361344538</v>
      </c>
      <c r="M125" s="11">
        <f t="shared" si="35"/>
        <v>9.0009000900090008E-2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-0.19793495608238187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0.19526066600083467</v>
      </c>
      <c r="Q125" s="11">
        <f>2*'OddsRatio_working_3-way'!K125*'OddsRatio_working_3-way'!L125*'OddsRatio_working_3-way'!M125</f>
        <v>2.7405005754503112E-2</v>
      </c>
      <c r="R125" s="11">
        <f t="shared" si="36"/>
        <v>0</v>
      </c>
      <c r="S125" s="11">
        <f t="shared" si="37"/>
        <v>-0.98648904602563403</v>
      </c>
      <c r="T125" s="11">
        <f t="shared" si="38"/>
        <v>-0.13845460295096618</v>
      </c>
      <c r="U125" s="11">
        <f>'OddsRatio_working_3-way'!S125-'OddsRatio_working_3-way'!R125^2/3</f>
        <v>-0.98648904602563403</v>
      </c>
      <c r="V125" s="11">
        <f>'OddsRatio_working_3-way'!S125*'OddsRatio_working_3-way'!R125/3-2*'OddsRatio_working_3-way'!R125^3/27-'OddsRatio_working_3-way'!T125</f>
        <v>0.13845460295096618</v>
      </c>
      <c r="W125" s="11">
        <f>'OddsRatio_working_3-way'!V125^2+4*'OddsRatio_working_3-way'!U125^3/27</f>
        <v>-0.12305436874981596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0.18856301720388177</v>
      </c>
      <c r="Y125" s="11">
        <f>IF('OddsRatio_working_3-way'!W125&gt;=0,IF('OddsRatio_working_3-way'!V125+SQRT('OddsRatio_working_3-way'!W125)&gt;0,0,PI()),ACOS('OddsRatio_working_3-way'!V125/(2*'OddsRatio_working_3-way'!X125)))</f>
        <v>1.1948737329750065</v>
      </c>
      <c r="Z125" s="11">
        <f>'OddsRatio_working_3-way'!X125^(1/3)*COS('OddsRatio_working_3-way'!Y125/3)</f>
        <v>0.52855100893878071</v>
      </c>
      <c r="AA125" s="11">
        <f>'OddsRatio_working_3-way'!X125^(1/3)*COS(('OddsRatio_working_3-way'!Y125+2*PI())/3)</f>
        <v>-0.45688296724992805</v>
      </c>
      <c r="AB125" s="11">
        <f>'OddsRatio_working_3-way'!X125^(1/3)*COS(('OddsRatio_working_3-way'!Y125+4*PI())/3)</f>
        <v>-7.1668041688852838E-2</v>
      </c>
      <c r="AC125" s="11">
        <f>'OddsRatio_working_3-way'!X125^(1/3)*SIN('OddsRatio_working_3-way'!Y125/3)</f>
        <v>0.22240394096854849</v>
      </c>
      <c r="AD125" s="11">
        <f>'OddsRatio_working_3-way'!X125^(1/3)*SIN(('OddsRatio_working_3-way'!Y125+2*PI())/3)</f>
        <v>0.34653663045260574</v>
      </c>
      <c r="AE125" s="11">
        <f>'OddsRatio_working_3-way'!X125^(1/3)*SIN(('OddsRatio_working_3-way'!Y125+4*PI())/3)</f>
        <v>-0.56894057142115428</v>
      </c>
      <c r="AF125" s="11">
        <f>-'OddsRatio_working_3-way'!U125/(3*'OddsRatio_working_3-way'!X125^(1/3))*COS(('OddsRatio_working_3-way'!Y125)/3)</f>
        <v>0.52855100893878071</v>
      </c>
      <c r="AG125" s="11">
        <f>-'OddsRatio_working_3-way'!U125/(3*'OddsRatio_working_3-way'!X125^(1/3))*COS(('OddsRatio_working_3-way'!Y125+2*PI())/3)</f>
        <v>-0.45688296724992805</v>
      </c>
      <c r="AH125" s="11">
        <f>-'OddsRatio_working_3-way'!U125/(3*'OddsRatio_working_3-way'!X125^(1/3))*COS(('OddsRatio_working_3-way'!Y125+4*PI())/3)</f>
        <v>-7.1668041688852838E-2</v>
      </c>
      <c r="AI125" s="11">
        <f>'OddsRatio_working_3-way'!U125/(3*'OddsRatio_working_3-way'!X125^(1/3))*SIN(('OddsRatio_working_3-way'!Y125)/3)</f>
        <v>-0.22240394096854849</v>
      </c>
      <c r="AJ125" s="11">
        <f>'OddsRatio_working_3-way'!U125/(3*'OddsRatio_working_3-way'!X125^(1/3))*SIN(('OddsRatio_working_3-way'!Y125+2*PI())/3)</f>
        <v>-0.34653663045260574</v>
      </c>
      <c r="AK125" s="11">
        <f>'OddsRatio_working_3-way'!U125/(3*'OddsRatio_working_3-way'!X125^(1/3))*SIN(('OddsRatio_working_3-way'!Y125+4*PI())/3)</f>
        <v>0.56894057142115428</v>
      </c>
      <c r="AL125" s="11">
        <f>'OddsRatio_working_3-way'!Z125+'OddsRatio_working_3-way'!AF125</f>
        <v>1.0571020178775614</v>
      </c>
      <c r="AM125" s="11">
        <f>'OddsRatio_working_3-way'!AA125+'OddsRatio_working_3-way'!AG125</f>
        <v>-0.9137659344998561</v>
      </c>
      <c r="AN125" s="11">
        <f>'OddsRatio_working_3-way'!AB125+'OddsRatio_working_3-way'!AH125</f>
        <v>-0.14333608337770568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1.0571020178775614</v>
      </c>
      <c r="AS125" s="11">
        <f>IF(('OddsRatio_working_3-way'!X125=0),IF(Q125&gt;0,-Q125^(1/3),(-Q125)^(1/3)),'OddsRatio_working_3-way'!AM125-'OddsRatio_working_3-way'!R125/3)</f>
        <v>-0.9137659344998561</v>
      </c>
      <c r="AT125" s="11">
        <f>IF(('OddsRatio_working_3-way'!X125=0),IF(Q125&gt;0,-Q125^(1/3),(-Q125)^(1/3)),'OddsRatio_working_3-way'!AN125-'OddsRatio_working_3-way'!R125/3)</f>
        <v>-0.14333608337770568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2.02</v>
      </c>
      <c r="B126" s="4">
        <f>IF('True_Odds_Calculator_3-way'!B127="","",'True_Odds_Calculator_3-way'!B127)</f>
        <v>3.31</v>
      </c>
      <c r="C126" s="4">
        <f>IF('True_Odds_Calculator_3-way'!C127="","",'True_Odds_Calculator_3-way'!C127)</f>
        <v>4.13</v>
      </c>
      <c r="D126" s="9">
        <f t="shared" si="26"/>
        <v>0.47967827642871103</v>
      </c>
      <c r="E126" s="9">
        <f t="shared" si="27"/>
        <v>0.28930197236046545</v>
      </c>
      <c r="F126" s="9">
        <f t="shared" si="28"/>
        <v>0.23101975121082355</v>
      </c>
      <c r="G126" s="9">
        <f t="shared" si="29"/>
        <v>1.063461411328704</v>
      </c>
      <c r="H126" s="9">
        <f t="shared" si="30"/>
        <v>2.0847306395552776</v>
      </c>
      <c r="I126" s="9">
        <f t="shared" si="31"/>
        <v>3.4565958601693065</v>
      </c>
      <c r="J126" s="9">
        <f t="shared" si="32"/>
        <v>4.3286342174588439</v>
      </c>
      <c r="K126" s="11">
        <f t="shared" si="33"/>
        <v>0.49504950495049505</v>
      </c>
      <c r="L126" s="11">
        <f t="shared" si="34"/>
        <v>0.30211480362537763</v>
      </c>
      <c r="M126" s="11">
        <f t="shared" si="35"/>
        <v>0.24213075060532688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-0.2670712101677678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0.23393925531847859</v>
      </c>
      <c r="Q126" s="11">
        <f>2*'OddsRatio_working_3-way'!K126*'OddsRatio_working_3-way'!L126*'OddsRatio_working_3-way'!M126</f>
        <v>7.2427014030488721E-2</v>
      </c>
      <c r="R126" s="11">
        <f t="shared" si="36"/>
        <v>0</v>
      </c>
      <c r="S126" s="11">
        <f t="shared" si="37"/>
        <v>-0.87594336795614736</v>
      </c>
      <c r="T126" s="11">
        <f t="shared" si="38"/>
        <v>-0.2711898972000456</v>
      </c>
      <c r="U126" s="11">
        <f>'OddsRatio_working_3-way'!S126-'OddsRatio_working_3-way'!R126^2/3</f>
        <v>-0.87594336795614736</v>
      </c>
      <c r="V126" s="11">
        <f>'OddsRatio_working_3-way'!S126*'OddsRatio_working_3-way'!R126/3-2*'OddsRatio_working_3-way'!R126^3/27-'OddsRatio_working_3-way'!T126</f>
        <v>0.2711898972000456</v>
      </c>
      <c r="W126" s="11">
        <f>'OddsRatio_working_3-way'!V126^2+4*'OddsRatio_working_3-way'!U126^3/27</f>
        <v>-2.602507820691892E-2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0.1577728101973612</v>
      </c>
      <c r="Y126" s="11">
        <f>IF('OddsRatio_working_3-way'!W126&gt;=0,IF('OddsRatio_working_3-way'!V126+SQRT('OddsRatio_working_3-way'!W126)&gt;0,0,PI()),ACOS('OddsRatio_working_3-way'!V126/(2*'OddsRatio_working_3-way'!X126)))</f>
        <v>0.53663935596260903</v>
      </c>
      <c r="Z126" s="11">
        <f>'OddsRatio_working_3-way'!X126^(1/3)*COS('OddsRatio_working_3-way'!Y126/3)</f>
        <v>0.53173070566435199</v>
      </c>
      <c r="AA126" s="11">
        <f>'OddsRatio_working_3-way'!X126^(1/3)*COS(('OddsRatio_working_3-way'!Y126+2*PI())/3)</f>
        <v>-0.34912809647724563</v>
      </c>
      <c r="AB126" s="11">
        <f>'OddsRatio_working_3-way'!X126^(1/3)*COS(('OddsRatio_working_3-way'!Y126+4*PI())/3)</f>
        <v>-0.18260260918710641</v>
      </c>
      <c r="AC126" s="11">
        <f>'OddsRatio_working_3-way'!X126^(1/3)*SIN('OddsRatio_working_3-way'!Y126/3)</f>
        <v>9.6143534913895573E-2</v>
      </c>
      <c r="AD126" s="11">
        <f>'OddsRatio_working_3-way'!X126^(1/3)*SIN(('OddsRatio_working_3-way'!Y126+2*PI())/3)</f>
        <v>0.41242053162060716</v>
      </c>
      <c r="AE126" s="11">
        <f>'OddsRatio_working_3-way'!X126^(1/3)*SIN(('OddsRatio_working_3-way'!Y126+4*PI())/3)</f>
        <v>-0.5085640665345027</v>
      </c>
      <c r="AF126" s="11">
        <f>-'OddsRatio_working_3-way'!U126/(3*'OddsRatio_working_3-way'!X126^(1/3))*COS(('OddsRatio_working_3-way'!Y126)/3)</f>
        <v>0.53173070566435199</v>
      </c>
      <c r="AG126" s="11">
        <f>-'OddsRatio_working_3-way'!U126/(3*'OddsRatio_working_3-way'!X126^(1/3))*COS(('OddsRatio_working_3-way'!Y126+2*PI())/3)</f>
        <v>-0.34912809647724563</v>
      </c>
      <c r="AH126" s="11">
        <f>-'OddsRatio_working_3-way'!U126/(3*'OddsRatio_working_3-way'!X126^(1/3))*COS(('OddsRatio_working_3-way'!Y126+4*PI())/3)</f>
        <v>-0.18260260918710641</v>
      </c>
      <c r="AI126" s="11">
        <f>'OddsRatio_working_3-way'!U126/(3*'OddsRatio_working_3-way'!X126^(1/3))*SIN(('OddsRatio_working_3-way'!Y126)/3)</f>
        <v>-9.6143534913895573E-2</v>
      </c>
      <c r="AJ126" s="11">
        <f>'OddsRatio_working_3-way'!U126/(3*'OddsRatio_working_3-way'!X126^(1/3))*SIN(('OddsRatio_working_3-way'!Y126+2*PI())/3)</f>
        <v>-0.41242053162060716</v>
      </c>
      <c r="AK126" s="11">
        <f>'OddsRatio_working_3-way'!U126/(3*'OddsRatio_working_3-way'!X126^(1/3))*SIN(('OddsRatio_working_3-way'!Y126+4*PI())/3)</f>
        <v>0.5085640665345027</v>
      </c>
      <c r="AL126" s="11">
        <f>'OddsRatio_working_3-way'!Z126+'OddsRatio_working_3-way'!AF126</f>
        <v>1.063461411328704</v>
      </c>
      <c r="AM126" s="11">
        <f>'OddsRatio_working_3-way'!AA126+'OddsRatio_working_3-way'!AG126</f>
        <v>-0.69825619295449126</v>
      </c>
      <c r="AN126" s="11">
        <f>'OddsRatio_working_3-way'!AB126+'OddsRatio_working_3-way'!AH126</f>
        <v>-0.36520521837421283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1.063461411328704</v>
      </c>
      <c r="AS126" s="11">
        <f>IF(('OddsRatio_working_3-way'!X126=0),IF(Q126&gt;0,-Q126^(1/3),(-Q126)^(1/3)),'OddsRatio_working_3-way'!AM126-'OddsRatio_working_3-way'!R126/3)</f>
        <v>-0.69825619295449126</v>
      </c>
      <c r="AT126" s="11">
        <f>IF(('OddsRatio_working_3-way'!X126=0),IF(Q126&gt;0,-Q126^(1/3),(-Q126)^(1/3)),'OddsRatio_working_3-way'!AN126-'OddsRatio_working_3-way'!R126/3)</f>
        <v>-0.36520521837421283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1.38</v>
      </c>
      <c r="B127" s="4">
        <f>IF('True_Odds_Calculator_3-way'!B128="","",'True_Odds_Calculator_3-way'!B128)</f>
        <v>4.6900000000000004</v>
      </c>
      <c r="C127" s="4">
        <f>IF('True_Odds_Calculator_3-way'!C128="","",'True_Odds_Calculator_3-way'!C128)</f>
        <v>9.35</v>
      </c>
      <c r="D127" s="9">
        <f t="shared" si="26"/>
        <v>0.70472954815213606</v>
      </c>
      <c r="E127" s="9">
        <f t="shared" si="27"/>
        <v>0.19729485849485262</v>
      </c>
      <c r="F127" s="9">
        <f t="shared" si="28"/>
        <v>9.7975593353011189E-2</v>
      </c>
      <c r="G127" s="9">
        <f t="shared" si="29"/>
        <v>1.1025896486109259</v>
      </c>
      <c r="H127" s="9">
        <f t="shared" si="30"/>
        <v>1.4189840664721516</v>
      </c>
      <c r="I127" s="9">
        <f t="shared" si="31"/>
        <v>5.0685558033743172</v>
      </c>
      <c r="J127" s="9">
        <f t="shared" si="32"/>
        <v>10.20662356590123</v>
      </c>
      <c r="K127" s="11">
        <f t="shared" si="33"/>
        <v>0.7246376811594204</v>
      </c>
      <c r="L127" s="11">
        <f t="shared" si="34"/>
        <v>0.21321961620469082</v>
      </c>
      <c r="M127" s="11">
        <f t="shared" si="35"/>
        <v>0.10695187165775401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-0.1934785831033492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0.205238133245157</v>
      </c>
      <c r="Q127" s="11">
        <f>2*'OddsRatio_working_3-way'!K127*'OddsRatio_working_3-way'!L127*'OddsRatio_working_3-way'!M127</f>
        <v>3.3049618880057481E-2</v>
      </c>
      <c r="R127" s="11">
        <f t="shared" si="36"/>
        <v>0</v>
      </c>
      <c r="S127" s="11">
        <f t="shared" si="37"/>
        <v>-1.0607795961350734</v>
      </c>
      <c r="T127" s="11">
        <f t="shared" si="38"/>
        <v>-0.17081797039212129</v>
      </c>
      <c r="U127" s="11">
        <f>'OddsRatio_working_3-way'!S127-'OddsRatio_working_3-way'!R127^2/3</f>
        <v>-1.0607795961350734</v>
      </c>
      <c r="V127" s="11">
        <f>'OddsRatio_working_3-way'!S127*'OddsRatio_working_3-way'!R127/3-2*'OddsRatio_working_3-way'!R127^3/27-'OddsRatio_working_3-way'!T127</f>
        <v>0.17081797039212129</v>
      </c>
      <c r="W127" s="11">
        <f>'OddsRatio_working_3-way'!V127^2+4*'OddsRatio_working_3-way'!U127^3/27</f>
        <v>-0.14765763518888622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0.21025960988607029</v>
      </c>
      <c r="Y127" s="11">
        <f>IF('OddsRatio_working_3-way'!W127&gt;=0,IF('OddsRatio_working_3-way'!V127+SQRT('OddsRatio_working_3-way'!W127)&gt;0,0,PI()),ACOS('OddsRatio_working_3-way'!V127/(2*'OddsRatio_working_3-way'!X127)))</f>
        <v>1.1524966865965212</v>
      </c>
      <c r="Z127" s="11">
        <f>'OddsRatio_working_3-way'!X127^(1/3)*COS('OddsRatio_working_3-way'!Y127/3)</f>
        <v>0.55129482430546295</v>
      </c>
      <c r="AA127" s="11">
        <f>'OddsRatio_working_3-way'!X127^(1/3)*COS(('OddsRatio_working_3-way'!Y127+2*PI())/3)</f>
        <v>-0.46865106899444775</v>
      </c>
      <c r="AB127" s="11">
        <f>'OddsRatio_working_3-way'!X127^(1/3)*COS(('OddsRatio_working_3-way'!Y127+4*PI())/3)</f>
        <v>-8.2643755311015268E-2</v>
      </c>
      <c r="AC127" s="11">
        <f>'OddsRatio_working_3-way'!X127^(1/3)*SIN('OddsRatio_working_3-way'!Y127/3)</f>
        <v>0.22286142646429408</v>
      </c>
      <c r="AD127" s="11">
        <f>'OddsRatio_working_3-way'!X127^(1/3)*SIN(('OddsRatio_working_3-way'!Y127+2*PI())/3)</f>
        <v>0.36600460959126258</v>
      </c>
      <c r="AE127" s="11">
        <f>'OddsRatio_working_3-way'!X127^(1/3)*SIN(('OddsRatio_working_3-way'!Y127+4*PI())/3)</f>
        <v>-0.58886603605555665</v>
      </c>
      <c r="AF127" s="11">
        <f>-'OddsRatio_working_3-way'!U127/(3*'OddsRatio_working_3-way'!X127^(1/3))*COS(('OddsRatio_working_3-way'!Y127)/3)</f>
        <v>0.55129482430546295</v>
      </c>
      <c r="AG127" s="11">
        <f>-'OddsRatio_working_3-way'!U127/(3*'OddsRatio_working_3-way'!X127^(1/3))*COS(('OddsRatio_working_3-way'!Y127+2*PI())/3)</f>
        <v>-0.46865106899444775</v>
      </c>
      <c r="AH127" s="11">
        <f>-'OddsRatio_working_3-way'!U127/(3*'OddsRatio_working_3-way'!X127^(1/3))*COS(('OddsRatio_working_3-way'!Y127+4*PI())/3)</f>
        <v>-8.2643755311015268E-2</v>
      </c>
      <c r="AI127" s="11">
        <f>'OddsRatio_working_3-way'!U127/(3*'OddsRatio_working_3-way'!X127^(1/3))*SIN(('OddsRatio_working_3-way'!Y127)/3)</f>
        <v>-0.22286142646429408</v>
      </c>
      <c r="AJ127" s="11">
        <f>'OddsRatio_working_3-way'!U127/(3*'OddsRatio_working_3-way'!X127^(1/3))*SIN(('OddsRatio_working_3-way'!Y127+2*PI())/3)</f>
        <v>-0.36600460959126258</v>
      </c>
      <c r="AK127" s="11">
        <f>'OddsRatio_working_3-way'!U127/(3*'OddsRatio_working_3-way'!X127^(1/3))*SIN(('OddsRatio_working_3-way'!Y127+4*PI())/3)</f>
        <v>0.58886603605555665</v>
      </c>
      <c r="AL127" s="11">
        <f>'OddsRatio_working_3-way'!Z127+'OddsRatio_working_3-way'!AF127</f>
        <v>1.1025896486109259</v>
      </c>
      <c r="AM127" s="11">
        <f>'OddsRatio_working_3-way'!AA127+'OddsRatio_working_3-way'!AG127</f>
        <v>-0.9373021379888955</v>
      </c>
      <c r="AN127" s="11">
        <f>'OddsRatio_working_3-way'!AB127+'OddsRatio_working_3-way'!AH127</f>
        <v>-0.16528751062203054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1.1025896486109259</v>
      </c>
      <c r="AS127" s="11">
        <f>IF(('OddsRatio_working_3-way'!X127=0),IF(Q127&gt;0,-Q127^(1/3),(-Q127)^(1/3)),'OddsRatio_working_3-way'!AM127-'OddsRatio_working_3-way'!R127/3)</f>
        <v>-0.9373021379888955</v>
      </c>
      <c r="AT127" s="11">
        <f>IF(('OddsRatio_working_3-way'!X127=0),IF(Q127&gt;0,-Q127^(1/3),(-Q127)^(1/3)),'OddsRatio_working_3-way'!AN127-'OddsRatio_working_3-way'!R127/3)</f>
        <v>-0.16528751062203054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2.59</v>
      </c>
      <c r="B128" s="4">
        <f>IF('True_Odds_Calculator_3-way'!B129="","",'True_Odds_Calculator_3-way'!B129)</f>
        <v>3.06</v>
      </c>
      <c r="C128" s="4">
        <f>IF('True_Odds_Calculator_3-way'!C129="","",'True_Odds_Calculator_3-way'!C129)</f>
        <v>3.07</v>
      </c>
      <c r="D128" s="9">
        <f t="shared" si="26"/>
        <v>0.37253837934886769</v>
      </c>
      <c r="E128" s="9">
        <f t="shared" si="27"/>
        <v>0.31425212766394345</v>
      </c>
      <c r="F128" s="9">
        <f t="shared" si="28"/>
        <v>0.31320949298718892</v>
      </c>
      <c r="G128" s="9">
        <f t="shared" si="29"/>
        <v>1.0593001203924177</v>
      </c>
      <c r="H128" s="9">
        <f t="shared" si="30"/>
        <v>2.6842871914239446</v>
      </c>
      <c r="I128" s="9">
        <f t="shared" si="31"/>
        <v>3.1821582480083799</v>
      </c>
      <c r="J128" s="9">
        <f t="shared" si="32"/>
        <v>3.1927512492123045</v>
      </c>
      <c r="K128" s="11">
        <f t="shared" si="33"/>
        <v>0.38610038610038611</v>
      </c>
      <c r="L128" s="11">
        <f t="shared" si="34"/>
        <v>0.32679738562091504</v>
      </c>
      <c r="M128" s="11">
        <f t="shared" si="35"/>
        <v>0.32573289902280134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-0.27866031525736457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0.23509124869538744</v>
      </c>
      <c r="Q128" s="11">
        <f>2*'OddsRatio_working_3-way'!K128*'OddsRatio_working_3-way'!L128*'OddsRatio_working_3-way'!M128</f>
        <v>8.2199737306079532E-2</v>
      </c>
      <c r="R128" s="11">
        <f t="shared" si="36"/>
        <v>0</v>
      </c>
      <c r="S128" s="11">
        <f t="shared" si="37"/>
        <v>-0.84364811142290685</v>
      </c>
      <c r="T128" s="11">
        <f t="shared" si="38"/>
        <v>-0.29498185714087655</v>
      </c>
      <c r="U128" s="11">
        <f>'OddsRatio_working_3-way'!S128-'OddsRatio_working_3-way'!R128^2/3</f>
        <v>-0.84364811142290685</v>
      </c>
      <c r="V128" s="11">
        <f>'OddsRatio_working_3-way'!S128*'OddsRatio_working_3-way'!R128/3-2*'OddsRatio_working_3-way'!R128^3/27-'OddsRatio_working_3-way'!T128</f>
        <v>0.29498185714087655</v>
      </c>
      <c r="W128" s="11">
        <f>'OddsRatio_working_3-way'!V128^2+4*'OddsRatio_working_3-way'!U128^3/27</f>
        <v>-1.9427274804477285E-3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0.14912832018326383</v>
      </c>
      <c r="Y128" s="11">
        <f>IF('OddsRatio_working_3-way'!W128&gt;=0,IF('OddsRatio_working_3-way'!V128+SQRT('OddsRatio_working_3-way'!W128)&gt;0,0,PI()),ACOS('OddsRatio_working_3-way'!V128/(2*'OddsRatio_working_3-way'!X128)))</f>
        <v>0.14832330305335839</v>
      </c>
      <c r="Z128" s="11">
        <f>'OddsRatio_working_3-way'!X128^(1/3)*COS('OddsRatio_working_3-way'!Y128/3)</f>
        <v>0.52965006019620886</v>
      </c>
      <c r="AA128" s="11">
        <f>'OddsRatio_working_3-way'!X128^(1/3)*COS(('OddsRatio_working_3-way'!Y128+2*PI())/3)</f>
        <v>-0.28752168527768884</v>
      </c>
      <c r="AB128" s="11">
        <f>'OddsRatio_working_3-way'!X128^(1/3)*COS(('OddsRatio_working_3-way'!Y128+4*PI())/3)</f>
        <v>-0.24212837491852018</v>
      </c>
      <c r="AC128" s="11">
        <f>'OddsRatio_working_3-way'!X128^(1/3)*SIN('OddsRatio_working_3-way'!Y128/3)</f>
        <v>2.6207839955274512E-2</v>
      </c>
      <c r="AD128" s="11">
        <f>'OddsRatio_working_3-way'!X128^(1/3)*SIN(('OddsRatio_working_3-way'!Y128+2*PI())/3)</f>
        <v>0.44558648726823691</v>
      </c>
      <c r="AE128" s="11">
        <f>'OddsRatio_working_3-way'!X128^(1/3)*SIN(('OddsRatio_working_3-way'!Y128+4*PI())/3)</f>
        <v>-0.47179432722351122</v>
      </c>
      <c r="AF128" s="11">
        <f>-'OddsRatio_working_3-way'!U128/(3*'OddsRatio_working_3-way'!X128^(1/3))*COS(('OddsRatio_working_3-way'!Y128)/3)</f>
        <v>0.52965006019620875</v>
      </c>
      <c r="AG128" s="11">
        <f>-'OddsRatio_working_3-way'!U128/(3*'OddsRatio_working_3-way'!X128^(1/3))*COS(('OddsRatio_working_3-way'!Y128+2*PI())/3)</f>
        <v>-0.28752168527768879</v>
      </c>
      <c r="AH128" s="11">
        <f>-'OddsRatio_working_3-way'!U128/(3*'OddsRatio_working_3-way'!X128^(1/3))*COS(('OddsRatio_working_3-way'!Y128+4*PI())/3)</f>
        <v>-0.24212837491852013</v>
      </c>
      <c r="AI128" s="11">
        <f>'OddsRatio_working_3-way'!U128/(3*'OddsRatio_working_3-way'!X128^(1/3))*SIN(('OddsRatio_working_3-way'!Y128)/3)</f>
        <v>-2.6207839955274509E-2</v>
      </c>
      <c r="AJ128" s="11">
        <f>'OddsRatio_working_3-way'!U128/(3*'OddsRatio_working_3-way'!X128^(1/3))*SIN(('OddsRatio_working_3-way'!Y128+2*PI())/3)</f>
        <v>-0.44558648726823685</v>
      </c>
      <c r="AK128" s="11">
        <f>'OddsRatio_working_3-way'!U128/(3*'OddsRatio_working_3-way'!X128^(1/3))*SIN(('OddsRatio_working_3-way'!Y128+4*PI())/3)</f>
        <v>0.47179432722351111</v>
      </c>
      <c r="AL128" s="11">
        <f>'OddsRatio_working_3-way'!Z128+'OddsRatio_working_3-way'!AF128</f>
        <v>1.0593001203924177</v>
      </c>
      <c r="AM128" s="11">
        <f>'OddsRatio_working_3-way'!AA128+'OddsRatio_working_3-way'!AG128</f>
        <v>-0.57504337055537769</v>
      </c>
      <c r="AN128" s="11">
        <f>'OddsRatio_working_3-way'!AB128+'OddsRatio_working_3-way'!AH128</f>
        <v>-0.48425674983704031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1.0593001203924177</v>
      </c>
      <c r="AS128" s="11">
        <f>IF(('OddsRatio_working_3-way'!X128=0),IF(Q128&gt;0,-Q128^(1/3),(-Q128)^(1/3)),'OddsRatio_working_3-way'!AM128-'OddsRatio_working_3-way'!R128/3)</f>
        <v>-0.57504337055537769</v>
      </c>
      <c r="AT128" s="11">
        <f>IF(('OddsRatio_working_3-way'!X128=0),IF(Q128&gt;0,-Q128^(1/3),(-Q128)^(1/3)),'OddsRatio_working_3-way'!AN128-'OddsRatio_working_3-way'!R128/3)</f>
        <v>-0.48425674983704031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1.86</v>
      </c>
      <c r="B129" s="4">
        <f>IF('True_Odds_Calculator_3-way'!B130="","",'True_Odds_Calculator_3-way'!B130)</f>
        <v>3.12</v>
      </c>
      <c r="C129" s="4">
        <f>IF('True_Odds_Calculator_3-way'!C130="","",'True_Odds_Calculator_3-way'!C130)</f>
        <v>5.44</v>
      </c>
      <c r="D129" s="9">
        <f t="shared" si="26"/>
        <v>0.52052021445990415</v>
      </c>
      <c r="E129" s="9">
        <f t="shared" si="27"/>
        <v>0.3057398879211885</v>
      </c>
      <c r="F129" s="9">
        <f t="shared" si="28"/>
        <v>0.17373989761890732</v>
      </c>
      <c r="G129" s="9">
        <f t="shared" si="29"/>
        <v>1.0711104369451834</v>
      </c>
      <c r="H129" s="9">
        <f t="shared" si="30"/>
        <v>1.9211549757728579</v>
      </c>
      <c r="I129" s="9">
        <f t="shared" si="31"/>
        <v>3.2707541263237889</v>
      </c>
      <c r="J129" s="9">
        <f t="shared" si="32"/>
        <v>5.7557303400366147</v>
      </c>
      <c r="K129" s="11">
        <f t="shared" si="33"/>
        <v>0.5376344086021505</v>
      </c>
      <c r="L129" s="11">
        <f t="shared" si="34"/>
        <v>0.32051282051282048</v>
      </c>
      <c r="M129" s="11">
        <f t="shared" si="35"/>
        <v>0.18382352941176469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-0.2564193791660585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0.23503766684506722</v>
      </c>
      <c r="Q129" s="11">
        <f>2*'OddsRatio_working_3-way'!K129*'OddsRatio_working_3-way'!L129*'OddsRatio_working_3-way'!M129</f>
        <v>6.3352470847726994E-2</v>
      </c>
      <c r="R129" s="11">
        <f t="shared" si="36"/>
        <v>0</v>
      </c>
      <c r="S129" s="11">
        <f t="shared" si="37"/>
        <v>-0.91661428870731188</v>
      </c>
      <c r="T129" s="11">
        <f t="shared" si="38"/>
        <v>-0.24706584601275244</v>
      </c>
      <c r="U129" s="11">
        <f>'OddsRatio_working_3-way'!S129-'OddsRatio_working_3-way'!R129^2/3</f>
        <v>-0.91661428870731188</v>
      </c>
      <c r="V129" s="11">
        <f>'OddsRatio_working_3-way'!S129*'OddsRatio_working_3-way'!R129/3-2*'OddsRatio_working_3-way'!R129^3/27-'OddsRatio_working_3-way'!T129</f>
        <v>0.24706584601275244</v>
      </c>
      <c r="W129" s="11">
        <f>'OddsRatio_working_3-way'!V129^2+4*'OddsRatio_working_3-way'!U129^3/27</f>
        <v>-5.3050704929277208E-2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0.16888771210132067</v>
      </c>
      <c r="Y129" s="11">
        <f>IF('OddsRatio_working_3-way'!W129&gt;=0,IF('OddsRatio_working_3-way'!V129+SQRT('OddsRatio_working_3-way'!W129)&gt;0,0,PI()),ACOS('OddsRatio_working_3-way'!V129/(2*'OddsRatio_working_3-way'!X129)))</f>
        <v>0.75035031534211316</v>
      </c>
      <c r="Z129" s="11">
        <f>'OddsRatio_working_3-way'!X129^(1/3)*COS('OddsRatio_working_3-way'!Y129/3)</f>
        <v>0.53555521847259169</v>
      </c>
      <c r="AA129" s="11">
        <f>'OddsRatio_working_3-way'!X129^(1/3)*COS(('OddsRatio_working_3-way'!Y129+2*PI())/3)</f>
        <v>-0.38626401416069583</v>
      </c>
      <c r="AB129" s="11">
        <f>'OddsRatio_working_3-way'!X129^(1/3)*COS(('OddsRatio_working_3-way'!Y129+4*PI())/3)</f>
        <v>-0.14929120431189596</v>
      </c>
      <c r="AC129" s="11">
        <f>'OddsRatio_working_3-way'!X129^(1/3)*SIN('OddsRatio_working_3-way'!Y129/3)</f>
        <v>0.13681631555682677</v>
      </c>
      <c r="AD129" s="11">
        <f>'OddsRatio_working_3-way'!X129^(1/3)*SIN(('OddsRatio_working_3-way'!Y129+2*PI())/3)</f>
        <v>0.39539626654817617</v>
      </c>
      <c r="AE129" s="11">
        <f>'OddsRatio_working_3-way'!X129^(1/3)*SIN(('OddsRatio_working_3-way'!Y129+4*PI())/3)</f>
        <v>-0.53221258210500277</v>
      </c>
      <c r="AF129" s="11">
        <f>-'OddsRatio_working_3-way'!U129/(3*'OddsRatio_working_3-way'!X129^(1/3))*COS(('OddsRatio_working_3-way'!Y129)/3)</f>
        <v>0.53555521847259169</v>
      </c>
      <c r="AG129" s="11">
        <f>-'OddsRatio_working_3-way'!U129/(3*'OddsRatio_working_3-way'!X129^(1/3))*COS(('OddsRatio_working_3-way'!Y129+2*PI())/3)</f>
        <v>-0.38626401416069583</v>
      </c>
      <c r="AH129" s="11">
        <f>-'OddsRatio_working_3-way'!U129/(3*'OddsRatio_working_3-way'!X129^(1/3))*COS(('OddsRatio_working_3-way'!Y129+4*PI())/3)</f>
        <v>-0.14929120431189596</v>
      </c>
      <c r="AI129" s="11">
        <f>'OddsRatio_working_3-way'!U129/(3*'OddsRatio_working_3-way'!X129^(1/3))*SIN(('OddsRatio_working_3-way'!Y129)/3)</f>
        <v>-0.13681631555682677</v>
      </c>
      <c r="AJ129" s="11">
        <f>'OddsRatio_working_3-way'!U129/(3*'OddsRatio_working_3-way'!X129^(1/3))*SIN(('OddsRatio_working_3-way'!Y129+2*PI())/3)</f>
        <v>-0.39539626654817617</v>
      </c>
      <c r="AK129" s="11">
        <f>'OddsRatio_working_3-way'!U129/(3*'OddsRatio_working_3-way'!X129^(1/3))*SIN(('OddsRatio_working_3-way'!Y129+4*PI())/3)</f>
        <v>0.53221258210500277</v>
      </c>
      <c r="AL129" s="11">
        <f>'OddsRatio_working_3-way'!Z129+'OddsRatio_working_3-way'!AF129</f>
        <v>1.0711104369451834</v>
      </c>
      <c r="AM129" s="11">
        <f>'OddsRatio_working_3-way'!AA129+'OddsRatio_working_3-way'!AG129</f>
        <v>-0.77252802832139167</v>
      </c>
      <c r="AN129" s="11">
        <f>'OddsRatio_working_3-way'!AB129+'OddsRatio_working_3-way'!AH129</f>
        <v>-0.29858240862379193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1.0711104369451834</v>
      </c>
      <c r="AS129" s="11">
        <f>IF(('OddsRatio_working_3-way'!X129=0),IF(Q129&gt;0,-Q129^(1/3),(-Q129)^(1/3)),'OddsRatio_working_3-way'!AM129-'OddsRatio_working_3-way'!R129/3)</f>
        <v>-0.77252802832139167</v>
      </c>
      <c r="AT129" s="11">
        <f>IF(('OddsRatio_working_3-way'!X129=0),IF(Q129&gt;0,-Q129^(1/3),(-Q129)^(1/3)),'OddsRatio_working_3-way'!AN129-'OddsRatio_working_3-way'!R129/3)</f>
        <v>-0.29858240862379193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2.5299999999999998</v>
      </c>
      <c r="B130" s="4">
        <f>IF('True_Odds_Calculator_3-way'!B131="","",'True_Odds_Calculator_3-way'!B131)</f>
        <v>3.24</v>
      </c>
      <c r="C130" s="4">
        <f>IF('True_Odds_Calculator_3-way'!C131="","",'True_Odds_Calculator_3-way'!C131)</f>
        <v>3.09</v>
      </c>
      <c r="D130" s="9">
        <f t="shared" si="26"/>
        <v>0.38543623927394272</v>
      </c>
      <c r="E130" s="9">
        <f t="shared" si="27"/>
        <v>0.29990610224063247</v>
      </c>
      <c r="F130" s="9">
        <f t="shared" si="28"/>
        <v>0.31465765848542465</v>
      </c>
      <c r="G130" s="9">
        <f t="shared" si="29"/>
        <v>1.0421325751878294</v>
      </c>
      <c r="H130" s="9">
        <f t="shared" si="30"/>
        <v>2.5944628400373784</v>
      </c>
      <c r="I130" s="9">
        <f t="shared" si="31"/>
        <v>3.3343769684207381</v>
      </c>
      <c r="J130" s="9">
        <f t="shared" si="32"/>
        <v>3.1780570821425638</v>
      </c>
      <c r="K130" s="11">
        <f t="shared" si="33"/>
        <v>0.39525691699604748</v>
      </c>
      <c r="L130" s="11">
        <f t="shared" si="34"/>
        <v>0.30864197530864196</v>
      </c>
      <c r="M130" s="11">
        <f t="shared" si="35"/>
        <v>0.3236245954692557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-0.28278848709410109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0.23135218482528649</v>
      </c>
      <c r="Q130" s="11">
        <f>2*'OddsRatio_working_3-way'!K130*'OddsRatio_working_3-way'!L130*'OddsRatio_working_3-way'!M130</f>
        <v>7.8959790042759909E-2</v>
      </c>
      <c r="R130" s="11">
        <f t="shared" si="36"/>
        <v>0</v>
      </c>
      <c r="S130" s="11">
        <f t="shared" si="37"/>
        <v>-0.81811033823417789</v>
      </c>
      <c r="T130" s="11">
        <f t="shared" si="38"/>
        <v>-0.2792185454724157</v>
      </c>
      <c r="U130" s="11">
        <f>'OddsRatio_working_3-way'!S130-'OddsRatio_working_3-way'!R130^2/3</f>
        <v>-0.81811033823417789</v>
      </c>
      <c r="V130" s="11">
        <f>'OddsRatio_working_3-way'!S130*'OddsRatio_working_3-way'!R130/3-2*'OddsRatio_working_3-way'!R130^3/27-'OddsRatio_working_3-way'!T130</f>
        <v>0.2792185454724157</v>
      </c>
      <c r="W130" s="11">
        <f>'OddsRatio_working_3-way'!V130^2+4*'OddsRatio_working_3-way'!U130^3/27</f>
        <v>-3.1577374582608397E-3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0.14240850886972337</v>
      </c>
      <c r="Y130" s="11">
        <f>IF('OddsRatio_working_3-way'!W130&gt;=0,IF('OddsRatio_working_3-way'!V130+SQRT('OddsRatio_working_3-way'!W130)&gt;0,0,PI()),ACOS('OddsRatio_working_3-way'!V130/(2*'OddsRatio_working_3-way'!X130)))</f>
        <v>0.19860069403907299</v>
      </c>
      <c r="Z130" s="11">
        <f>'OddsRatio_working_3-way'!X130^(1/3)*COS('OddsRatio_working_3-way'!Y130/3)</f>
        <v>0.52106628759391471</v>
      </c>
      <c r="AA130" s="11">
        <f>'OddsRatio_working_3-way'!X130^(1/3)*COS(('OddsRatio_working_3-way'!Y130+2*PI())/3)</f>
        <v>-0.29045015414836561</v>
      </c>
      <c r="AB130" s="11">
        <f>'OddsRatio_working_3-way'!X130^(1/3)*COS(('OddsRatio_working_3-way'!Y130+4*PI())/3)</f>
        <v>-0.23061613344554943</v>
      </c>
      <c r="AC130" s="11">
        <f>'OddsRatio_working_3-way'!X130^(1/3)*SIN('OddsRatio_working_3-way'!Y130/3)</f>
        <v>3.4545187959468739E-2</v>
      </c>
      <c r="AD130" s="11">
        <f>'OddsRatio_working_3-way'!X130^(1/3)*SIN(('OddsRatio_working_3-way'!Y130+2*PI())/3)</f>
        <v>0.43398404813224406</v>
      </c>
      <c r="AE130" s="11">
        <f>'OddsRatio_working_3-way'!X130^(1/3)*SIN(('OddsRatio_working_3-way'!Y130+4*PI())/3)</f>
        <v>-0.4685292360917126</v>
      </c>
      <c r="AF130" s="11">
        <f>-'OddsRatio_working_3-way'!U130/(3*'OddsRatio_working_3-way'!X130^(1/3))*COS(('OddsRatio_working_3-way'!Y130)/3)</f>
        <v>0.52106628759391471</v>
      </c>
      <c r="AG130" s="11">
        <f>-'OddsRatio_working_3-way'!U130/(3*'OddsRatio_working_3-way'!X130^(1/3))*COS(('OddsRatio_working_3-way'!Y130+2*PI())/3)</f>
        <v>-0.29045015414836561</v>
      </c>
      <c r="AH130" s="11">
        <f>-'OddsRatio_working_3-way'!U130/(3*'OddsRatio_working_3-way'!X130^(1/3))*COS(('OddsRatio_working_3-way'!Y130+4*PI())/3)</f>
        <v>-0.23061613344554943</v>
      </c>
      <c r="AI130" s="11">
        <f>'OddsRatio_working_3-way'!U130/(3*'OddsRatio_working_3-way'!X130^(1/3))*SIN(('OddsRatio_working_3-way'!Y130)/3)</f>
        <v>-3.4545187959468739E-2</v>
      </c>
      <c r="AJ130" s="11">
        <f>'OddsRatio_working_3-way'!U130/(3*'OddsRatio_working_3-way'!X130^(1/3))*SIN(('OddsRatio_working_3-way'!Y130+2*PI())/3)</f>
        <v>-0.43398404813224406</v>
      </c>
      <c r="AK130" s="11">
        <f>'OddsRatio_working_3-way'!U130/(3*'OddsRatio_working_3-way'!X130^(1/3))*SIN(('OddsRatio_working_3-way'!Y130+4*PI())/3)</f>
        <v>0.4685292360917126</v>
      </c>
      <c r="AL130" s="11">
        <f>'OddsRatio_working_3-way'!Z130+'OddsRatio_working_3-way'!AF130</f>
        <v>1.0421325751878294</v>
      </c>
      <c r="AM130" s="11">
        <f>'OddsRatio_working_3-way'!AA130+'OddsRatio_working_3-way'!AG130</f>
        <v>-0.58090030829673123</v>
      </c>
      <c r="AN130" s="11">
        <f>'OddsRatio_working_3-way'!AB130+'OddsRatio_working_3-way'!AH130</f>
        <v>-0.46123226689109886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1.0421325751878294</v>
      </c>
      <c r="AS130" s="11">
        <f>IF(('OddsRatio_working_3-way'!X130=0),IF(Q130&gt;0,-Q130^(1/3),(-Q130)^(1/3)),'OddsRatio_working_3-way'!AM130-'OddsRatio_working_3-way'!R130/3)</f>
        <v>-0.58090030829673123</v>
      </c>
      <c r="AT130" s="11">
        <f>IF(('OddsRatio_working_3-way'!X130=0),IF(Q130&gt;0,-Q130^(1/3),(-Q130)^(1/3)),'OddsRatio_working_3-way'!AN130-'OddsRatio_working_3-way'!R130/3)</f>
        <v>-0.46123226689109886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2.97</v>
      </c>
      <c r="B131" s="4">
        <f>IF('True_Odds_Calculator_3-way'!B132="","",'True_Odds_Calculator_3-way'!B132)</f>
        <v>3.4</v>
      </c>
      <c r="C131" s="4">
        <f>IF('True_Odds_Calculator_3-way'!C132="","",'True_Odds_Calculator_3-way'!C132)</f>
        <v>2.52</v>
      </c>
      <c r="D131" s="9">
        <f t="shared" si="26"/>
        <v>0.32749318668192567</v>
      </c>
      <c r="E131" s="9">
        <f t="shared" si="27"/>
        <v>0.28557360147432936</v>
      </c>
      <c r="F131" s="9">
        <f t="shared" si="28"/>
        <v>0.38693321184374491</v>
      </c>
      <c r="G131" s="9">
        <f t="shared" si="29"/>
        <v>1.042385096225785</v>
      </c>
      <c r="H131" s="9">
        <f t="shared" si="30"/>
        <v>3.0534986395647965</v>
      </c>
      <c r="I131" s="9">
        <f t="shared" si="31"/>
        <v>3.5017242309418837</v>
      </c>
      <c r="J131" s="9">
        <f t="shared" si="32"/>
        <v>2.5844253462631932</v>
      </c>
      <c r="K131" s="11">
        <f t="shared" si="33"/>
        <v>0.33670033670033667</v>
      </c>
      <c r="L131" s="11">
        <f t="shared" si="34"/>
        <v>0.29411764705882354</v>
      </c>
      <c r="M131" s="11">
        <f t="shared" si="35"/>
        <v>0.3968253968253968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-0.28241330202114501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0.23146183276902232</v>
      </c>
      <c r="Q131" s="11">
        <f>2*'OddsRatio_working_3-way'!K131*'OddsRatio_working_3-way'!L131*'OddsRatio_working_3-way'!M131</f>
        <v>7.8594849836679886E-2</v>
      </c>
      <c r="R131" s="11">
        <f t="shared" si="36"/>
        <v>0</v>
      </c>
      <c r="S131" s="11">
        <f t="shared" si="37"/>
        <v>-0.81958544839255543</v>
      </c>
      <c r="T131" s="11">
        <f t="shared" si="38"/>
        <v>-0.27829726600765886</v>
      </c>
      <c r="U131" s="11">
        <f>'OddsRatio_working_3-way'!S131-'OddsRatio_working_3-way'!R131^2/3</f>
        <v>-0.81958544839255543</v>
      </c>
      <c r="V131" s="11">
        <f>'OddsRatio_working_3-way'!S131*'OddsRatio_working_3-way'!R131/3-2*'OddsRatio_working_3-way'!R131^3/27-'OddsRatio_working_3-way'!T131</f>
        <v>0.27829726600765886</v>
      </c>
      <c r="W131" s="11">
        <f>'OddsRatio_working_3-way'!V131^2+4*'OddsRatio_working_3-way'!U131^3/27</f>
        <v>-4.1109560563197811E-3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0.1427938411869166</v>
      </c>
      <c r="Y131" s="11">
        <f>IF('OddsRatio_working_3-way'!W131&gt;=0,IF('OddsRatio_working_3-way'!V131+SQRT('OddsRatio_working_3-way'!W131)&gt;0,0,PI()),ACOS('OddsRatio_working_3-way'!V131/(2*'OddsRatio_working_3-way'!X131)))</f>
        <v>0.22643818397722337</v>
      </c>
      <c r="Z131" s="11">
        <f>'OddsRatio_working_3-way'!X131^(1/3)*COS('OddsRatio_working_3-way'!Y131/3)</f>
        <v>0.52119254811289262</v>
      </c>
      <c r="AA131" s="11">
        <f>'OddsRatio_working_3-way'!X131^(1/3)*COS(('OddsRatio_working_3-way'!Y131+2*PI())/3)</f>
        <v>-0.29472995158804943</v>
      </c>
      <c r="AB131" s="11">
        <f>'OddsRatio_working_3-way'!X131^(1/3)*COS(('OddsRatio_working_3-way'!Y131+4*PI())/3)</f>
        <v>-0.22646259652484327</v>
      </c>
      <c r="AC131" s="11">
        <f>'OddsRatio_working_3-way'!X131^(1/3)*SIN('OddsRatio_working_3-way'!Y131/3)</f>
        <v>3.9414175822605819E-2</v>
      </c>
      <c r="AD131" s="11">
        <f>'OddsRatio_working_3-way'!X131^(1/3)*SIN(('OddsRatio_working_3-way'!Y131+2*PI())/3)</f>
        <v>0.43165889901760535</v>
      </c>
      <c r="AE131" s="11">
        <f>'OddsRatio_working_3-way'!X131^(1/3)*SIN(('OddsRatio_working_3-way'!Y131+4*PI())/3)</f>
        <v>-0.47107307484021121</v>
      </c>
      <c r="AF131" s="11">
        <f>-'OddsRatio_working_3-way'!U131/(3*'OddsRatio_working_3-way'!X131^(1/3))*COS(('OddsRatio_working_3-way'!Y131)/3)</f>
        <v>0.52119254811289251</v>
      </c>
      <c r="AG131" s="11">
        <f>-'OddsRatio_working_3-way'!U131/(3*'OddsRatio_working_3-way'!X131^(1/3))*COS(('OddsRatio_working_3-way'!Y131+2*PI())/3)</f>
        <v>-0.29472995158804938</v>
      </c>
      <c r="AH131" s="11">
        <f>-'OddsRatio_working_3-way'!U131/(3*'OddsRatio_working_3-way'!X131^(1/3))*COS(('OddsRatio_working_3-way'!Y131+4*PI())/3)</f>
        <v>-0.22646259652484324</v>
      </c>
      <c r="AI131" s="11">
        <f>'OddsRatio_working_3-way'!U131/(3*'OddsRatio_working_3-way'!X131^(1/3))*SIN(('OddsRatio_working_3-way'!Y131)/3)</f>
        <v>-3.9414175822605813E-2</v>
      </c>
      <c r="AJ131" s="11">
        <f>'OddsRatio_working_3-way'!U131/(3*'OddsRatio_working_3-way'!X131^(1/3))*SIN(('OddsRatio_working_3-way'!Y131+2*PI())/3)</f>
        <v>-0.43165889901760529</v>
      </c>
      <c r="AK131" s="11">
        <f>'OddsRatio_working_3-way'!U131/(3*'OddsRatio_working_3-way'!X131^(1/3))*SIN(('OddsRatio_working_3-way'!Y131+4*PI())/3)</f>
        <v>0.4710730748402111</v>
      </c>
      <c r="AL131" s="11">
        <f>'OddsRatio_working_3-way'!Z131+'OddsRatio_working_3-way'!AF131</f>
        <v>1.042385096225785</v>
      </c>
      <c r="AM131" s="11">
        <f>'OddsRatio_working_3-way'!AA131+'OddsRatio_working_3-way'!AG131</f>
        <v>-0.58945990317609875</v>
      </c>
      <c r="AN131" s="11">
        <f>'OddsRatio_working_3-way'!AB131+'OddsRatio_working_3-way'!AH131</f>
        <v>-0.45292519304968648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1.042385096225785</v>
      </c>
      <c r="AS131" s="11">
        <f>IF(('OddsRatio_working_3-way'!X131=0),IF(Q131&gt;0,-Q131^(1/3),(-Q131)^(1/3)),'OddsRatio_working_3-way'!AM131-'OddsRatio_working_3-way'!R131/3)</f>
        <v>-0.58945990317609875</v>
      </c>
      <c r="AT131" s="11">
        <f>IF(('OddsRatio_working_3-way'!X131=0),IF(Q131&gt;0,-Q131^(1/3),(-Q131)^(1/3)),'OddsRatio_working_3-way'!AN131-'OddsRatio_working_3-way'!R131/3)</f>
        <v>-0.45292519304968648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3.72</v>
      </c>
      <c r="B132" s="4">
        <f>IF('True_Odds_Calculator_3-way'!B133="","",'True_Odds_Calculator_3-way'!B133)</f>
        <v>3.92</v>
      </c>
      <c r="C132" s="4">
        <f>IF('True_Odds_Calculator_3-way'!C133="","",'True_Odds_Calculator_3-way'!C133)</f>
        <v>1.98</v>
      </c>
      <c r="D132" s="9">
        <f t="shared" ref="D132:D195" si="39">(K132/(AR132+K132-(AR132*K132)))</f>
        <v>0.25990816766251229</v>
      </c>
      <c r="E132" s="9">
        <f t="shared" ref="E132:E195" si="40">(L132/(AR132+L132-(AR132*L132)))</f>
        <v>0.24649431269604288</v>
      </c>
      <c r="F132" s="9">
        <f t="shared" ref="F132:F195" si="41">(M132/(AR132+M132-(AR132*M132)))</f>
        <v>0.4935975196414446</v>
      </c>
      <c r="G132" s="9">
        <f t="shared" ref="G132:G195" si="42">AR132</f>
        <v>1.0468797031861772</v>
      </c>
      <c r="H132" s="9">
        <f t="shared" ref="H132:H195" si="43">IF(A132="","",1/D132)</f>
        <v>3.8475127926664014</v>
      </c>
      <c r="I132" s="9">
        <f t="shared" ref="I132:I195" si="44">IF(B132="","",1/E132)</f>
        <v>4.0568887333036372</v>
      </c>
      <c r="J132" s="9">
        <f t="shared" ref="J132:J195" si="45">IF(C132="","",1/F132)</f>
        <v>2.0259421091224534</v>
      </c>
      <c r="K132" s="11">
        <f t="shared" ref="K132:K195" si="46">1/A132</f>
        <v>0.26881720430107525</v>
      </c>
      <c r="L132" s="11">
        <f t="shared" ref="L132:L195" si="47">1/B132</f>
        <v>0.25510204081632654</v>
      </c>
      <c r="M132" s="11">
        <f t="shared" ref="M132:M195" si="48">1/C132</f>
        <v>0.50505050505050508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-0.26957749538394682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0.22927874310362789</v>
      </c>
      <c r="Q132" s="11">
        <f>2*'OddsRatio_working_3-way'!K132*'OddsRatio_working_3-way'!L132*'OddsRatio_working_3-way'!M132</f>
        <v>6.9268502448225952E-2</v>
      </c>
      <c r="R132" s="11">
        <f t="shared" ref="R132:R195" si="49">O132/N132</f>
        <v>0</v>
      </c>
      <c r="S132" s="11">
        <f t="shared" ref="S132:S195" si="50">P132/N132</f>
        <v>-0.85051143745169355</v>
      </c>
      <c r="T132" s="11">
        <f t="shared" ref="T132:T195" si="51">Q132/N132</f>
        <v>-0.25695209590685608</v>
      </c>
      <c r="U132" s="11">
        <f>'OddsRatio_working_3-way'!S132-'OddsRatio_working_3-way'!R132^2/3</f>
        <v>-0.85051143745169355</v>
      </c>
      <c r="V132" s="11">
        <f>'OddsRatio_working_3-way'!S132*'OddsRatio_working_3-way'!R132/3-2*'OddsRatio_working_3-way'!R132^3/27-'OddsRatio_working_3-way'!T132</f>
        <v>0.25695209590685608</v>
      </c>
      <c r="W132" s="11">
        <f>'OddsRatio_working_3-way'!V132^2+4*'OddsRatio_working_3-way'!U132^3/27</f>
        <v>-2.5121428973429755E-2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0.15095182059547668</v>
      </c>
      <c r="Y132" s="11">
        <f>IF('OddsRatio_working_3-way'!W132&gt;=0,IF('OddsRatio_working_3-way'!V132+SQRT('OddsRatio_working_3-way'!W132)&gt;0,0,PI()),ACOS('OddsRatio_working_3-way'!V132/(2*'OddsRatio_working_3-way'!X132)))</f>
        <v>0.55270732316070781</v>
      </c>
      <c r="Z132" s="11">
        <f>'OddsRatio_working_3-way'!X132^(1/3)*COS('OddsRatio_working_3-way'!Y132/3)</f>
        <v>0.52343985159308859</v>
      </c>
      <c r="AA132" s="11">
        <f>'OddsRatio_working_3-way'!X132^(1/3)*COS(('OddsRatio_working_3-way'!Y132+2*PI())/3)</f>
        <v>-0.34619418629095455</v>
      </c>
      <c r="AB132" s="11">
        <f>'OddsRatio_working_3-way'!X132^(1/3)*COS(('OddsRatio_working_3-way'!Y132+4*PI())/3)</f>
        <v>-0.17724566530213431</v>
      </c>
      <c r="AC132" s="11">
        <f>'OddsRatio_working_3-way'!X132^(1/3)*SIN('OddsRatio_working_3-way'!Y132/3)</f>
        <v>9.7542474072084759E-2</v>
      </c>
      <c r="AD132" s="11">
        <f>'OddsRatio_working_3-way'!X132^(1/3)*SIN(('OddsRatio_working_3-way'!Y132+2*PI())/3)</f>
        <v>0.40454097179672877</v>
      </c>
      <c r="AE132" s="11">
        <f>'OddsRatio_working_3-way'!X132^(1/3)*SIN(('OddsRatio_working_3-way'!Y132+4*PI())/3)</f>
        <v>-0.50208344586881337</v>
      </c>
      <c r="AF132" s="11">
        <f>-'OddsRatio_working_3-way'!U132/(3*'OddsRatio_working_3-way'!X132^(1/3))*COS(('OddsRatio_working_3-way'!Y132)/3)</f>
        <v>0.52343985159308859</v>
      </c>
      <c r="AG132" s="11">
        <f>-'OddsRatio_working_3-way'!U132/(3*'OddsRatio_working_3-way'!X132^(1/3))*COS(('OddsRatio_working_3-way'!Y132+2*PI())/3)</f>
        <v>-0.34619418629095455</v>
      </c>
      <c r="AH132" s="11">
        <f>-'OddsRatio_working_3-way'!U132/(3*'OddsRatio_working_3-way'!X132^(1/3))*COS(('OddsRatio_working_3-way'!Y132+4*PI())/3)</f>
        <v>-0.17724566530213431</v>
      </c>
      <c r="AI132" s="11">
        <f>'OddsRatio_working_3-way'!U132/(3*'OddsRatio_working_3-way'!X132^(1/3))*SIN(('OddsRatio_working_3-way'!Y132)/3)</f>
        <v>-9.7542474072084759E-2</v>
      </c>
      <c r="AJ132" s="11">
        <f>'OddsRatio_working_3-way'!U132/(3*'OddsRatio_working_3-way'!X132^(1/3))*SIN(('OddsRatio_working_3-way'!Y132+2*PI())/3)</f>
        <v>-0.40454097179672877</v>
      </c>
      <c r="AK132" s="11">
        <f>'OddsRatio_working_3-way'!U132/(3*'OddsRatio_working_3-way'!X132^(1/3))*SIN(('OddsRatio_working_3-way'!Y132+4*PI())/3)</f>
        <v>0.50208344586881337</v>
      </c>
      <c r="AL132" s="11">
        <f>'OddsRatio_working_3-way'!Z132+'OddsRatio_working_3-way'!AF132</f>
        <v>1.0468797031861772</v>
      </c>
      <c r="AM132" s="11">
        <f>'OddsRatio_working_3-way'!AA132+'OddsRatio_working_3-way'!AG132</f>
        <v>-0.69238837258190911</v>
      </c>
      <c r="AN132" s="11">
        <f>'OddsRatio_working_3-way'!AB132+'OddsRatio_working_3-way'!AH132</f>
        <v>-0.35449133060426863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1.0468797031861772</v>
      </c>
      <c r="AS132" s="11">
        <f>IF(('OddsRatio_working_3-way'!X132=0),IF(Q132&gt;0,-Q132^(1/3),(-Q132)^(1/3)),'OddsRatio_working_3-way'!AM132-'OddsRatio_working_3-way'!R132/3)</f>
        <v>-0.69238837258190911</v>
      </c>
      <c r="AT132" s="11">
        <f>IF(('OddsRatio_working_3-way'!X132=0),IF(Q132&gt;0,-Q132^(1/3),(-Q132)^(1/3)),'OddsRatio_working_3-way'!AN132-'OddsRatio_working_3-way'!R132/3)</f>
        <v>-0.35449133060426863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1.71</v>
      </c>
      <c r="B133" s="4">
        <f>IF('True_Odds_Calculator_3-way'!B134="","",'True_Odds_Calculator_3-way'!B134)</f>
        <v>4.09</v>
      </c>
      <c r="C133" s="4">
        <f>IF('True_Odds_Calculator_3-way'!C134="","",'True_Odds_Calculator_3-way'!C134)</f>
        <v>4.93</v>
      </c>
      <c r="D133" s="9">
        <f t="shared" si="39"/>
        <v>0.5714002518914254</v>
      </c>
      <c r="E133" s="9">
        <f t="shared" si="40"/>
        <v>0.23449616975965068</v>
      </c>
      <c r="F133" s="9">
        <f t="shared" si="41"/>
        <v>0.194103578348924</v>
      </c>
      <c r="G133" s="9">
        <f t="shared" si="42"/>
        <v>1.0564601871562265</v>
      </c>
      <c r="H133" s="9">
        <f t="shared" si="43"/>
        <v>1.7500867328809211</v>
      </c>
      <c r="I133" s="9">
        <f t="shared" si="44"/>
        <v>4.26446197831274</v>
      </c>
      <c r="J133" s="9">
        <f t="shared" si="45"/>
        <v>5.1518885355239687</v>
      </c>
      <c r="K133" s="11">
        <f t="shared" si="46"/>
        <v>0.58479532163742687</v>
      </c>
      <c r="L133" s="11">
        <f t="shared" si="47"/>
        <v>0.24449877750611249</v>
      </c>
      <c r="M133" s="11">
        <f t="shared" si="48"/>
        <v>0.20283975659229211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-0.25005931712094409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0.22418840967963768</v>
      </c>
      <c r="Q133" s="11">
        <f>2*'OddsRatio_working_3-way'!K133*'OddsRatio_working_3-way'!L133*'OddsRatio_working_3-way'!M133</f>
        <v>5.8004763177137826E-2</v>
      </c>
      <c r="R133" s="11">
        <f t="shared" si="49"/>
        <v>0</v>
      </c>
      <c r="S133" s="11">
        <f t="shared" si="50"/>
        <v>-0.89654091781433742</v>
      </c>
      <c r="T133" s="11">
        <f t="shared" si="51"/>
        <v>-0.23196401495843144</v>
      </c>
      <c r="U133" s="11">
        <f>'OddsRatio_working_3-way'!S133-'OddsRatio_working_3-way'!R133^2/3</f>
        <v>-0.89654091781433742</v>
      </c>
      <c r="V133" s="11">
        <f>'OddsRatio_working_3-way'!S133*'OddsRatio_working_3-way'!R133/3-2*'OddsRatio_working_3-way'!R133^3/27-'OddsRatio_working_3-way'!T133</f>
        <v>0.23196401495843144</v>
      </c>
      <c r="W133" s="11">
        <f>'OddsRatio_working_3-way'!V133^2+4*'OddsRatio_working_3-way'!U133^3/27</f>
        <v>-5.2952206145681573E-2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0.16337036939215521</v>
      </c>
      <c r="Y133" s="11">
        <f>IF('OddsRatio_working_3-way'!W133&gt;=0,IF('OddsRatio_working_3-way'!V133+SQRT('OddsRatio_working_3-way'!W133)&gt;0,0,PI()),ACOS('OddsRatio_working_3-way'!V133/(2*'OddsRatio_working_3-way'!X133)))</f>
        <v>0.78139333408504397</v>
      </c>
      <c r="Z133" s="11">
        <f>'OddsRatio_working_3-way'!X133^(1/3)*COS('OddsRatio_working_3-way'!Y133/3)</f>
        <v>0.52823009357811324</v>
      </c>
      <c r="AA133" s="11">
        <f>'OddsRatio_working_3-way'!X133^(1/3)*COS(('OddsRatio_working_3-way'!Y133+2*PI())/3)</f>
        <v>-0.3860369711194559</v>
      </c>
      <c r="AB133" s="11">
        <f>'OddsRatio_working_3-way'!X133^(1/3)*COS(('OddsRatio_working_3-way'!Y133+4*PI())/3)</f>
        <v>-0.14219312245865751</v>
      </c>
      <c r="AC133" s="11">
        <f>'OddsRatio_working_3-way'!X133^(1/3)*SIN('OddsRatio_working_3-way'!Y133/3)</f>
        <v>0.14078331166454644</v>
      </c>
      <c r="AD133" s="11">
        <f>'OddsRatio_working_3-way'!X133^(1/3)*SIN(('OddsRatio_working_3-way'!Y133+2*PI())/3)</f>
        <v>0.38706902424980416</v>
      </c>
      <c r="AE133" s="11">
        <f>'OddsRatio_working_3-way'!X133^(1/3)*SIN(('OddsRatio_working_3-way'!Y133+4*PI())/3)</f>
        <v>-0.52785233591435055</v>
      </c>
      <c r="AF133" s="11">
        <f>-'OddsRatio_working_3-way'!U133/(3*'OddsRatio_working_3-way'!X133^(1/3))*COS(('OddsRatio_working_3-way'!Y133)/3)</f>
        <v>0.52823009357811335</v>
      </c>
      <c r="AG133" s="11">
        <f>-'OddsRatio_working_3-way'!U133/(3*'OddsRatio_working_3-way'!X133^(1/3))*COS(('OddsRatio_working_3-way'!Y133+2*PI())/3)</f>
        <v>-0.38603697111945595</v>
      </c>
      <c r="AH133" s="11">
        <f>-'OddsRatio_working_3-way'!U133/(3*'OddsRatio_working_3-way'!X133^(1/3))*COS(('OddsRatio_working_3-way'!Y133+4*PI())/3)</f>
        <v>-0.14219312245865753</v>
      </c>
      <c r="AI133" s="11">
        <f>'OddsRatio_working_3-way'!U133/(3*'OddsRatio_working_3-way'!X133^(1/3))*SIN(('OddsRatio_working_3-way'!Y133)/3)</f>
        <v>-0.14078331166454647</v>
      </c>
      <c r="AJ133" s="11">
        <f>'OddsRatio_working_3-way'!U133/(3*'OddsRatio_working_3-way'!X133^(1/3))*SIN(('OddsRatio_working_3-way'!Y133+2*PI())/3)</f>
        <v>-0.38706902424980427</v>
      </c>
      <c r="AK133" s="11">
        <f>'OddsRatio_working_3-way'!U133/(3*'OddsRatio_working_3-way'!X133^(1/3))*SIN(('OddsRatio_working_3-way'!Y133+4*PI())/3)</f>
        <v>0.52785233591435066</v>
      </c>
      <c r="AL133" s="11">
        <f>'OddsRatio_working_3-way'!Z133+'OddsRatio_working_3-way'!AF133</f>
        <v>1.0564601871562265</v>
      </c>
      <c r="AM133" s="11">
        <f>'OddsRatio_working_3-way'!AA133+'OddsRatio_working_3-way'!AG133</f>
        <v>-0.77207394223891179</v>
      </c>
      <c r="AN133" s="11">
        <f>'OddsRatio_working_3-way'!AB133+'OddsRatio_working_3-way'!AH133</f>
        <v>-0.28438624491731501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1.0564601871562265</v>
      </c>
      <c r="AS133" s="11">
        <f>IF(('OddsRatio_working_3-way'!X133=0),IF(Q133&gt;0,-Q133^(1/3),(-Q133)^(1/3)),'OddsRatio_working_3-way'!AM133-'OddsRatio_working_3-way'!R133/3)</f>
        <v>-0.77207394223891179</v>
      </c>
      <c r="AT133" s="11">
        <f>IF(('OddsRatio_working_3-way'!X133=0),IF(Q133&gt;0,-Q133^(1/3),(-Q133)^(1/3)),'OddsRatio_working_3-way'!AN133-'OddsRatio_working_3-way'!R133/3)</f>
        <v>-0.28438624491731501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5.18</v>
      </c>
      <c r="B134" s="4">
        <f>IF('True_Odds_Calculator_3-way'!B135="","",'True_Odds_Calculator_3-way'!B135)</f>
        <v>3.89</v>
      </c>
      <c r="C134" s="4">
        <f>IF('True_Odds_Calculator_3-way'!C135="","",'True_Odds_Calculator_3-way'!C135)</f>
        <v>1.67</v>
      </c>
      <c r="D134" s="9">
        <f t="shared" si="39"/>
        <v>0.18026914760567395</v>
      </c>
      <c r="E134" s="9">
        <f t="shared" si="40"/>
        <v>0.2413174208839689</v>
      </c>
      <c r="F134" s="9">
        <f t="shared" si="41"/>
        <v>0.57841343151035729</v>
      </c>
      <c r="G134" s="9">
        <f t="shared" si="42"/>
        <v>1.0878614673069404</v>
      </c>
      <c r="H134" s="9">
        <f t="shared" si="43"/>
        <v>5.5472609333430114</v>
      </c>
      <c r="I134" s="9">
        <f t="shared" si="44"/>
        <v>4.1439196405170584</v>
      </c>
      <c r="J134" s="9">
        <f t="shared" si="45"/>
        <v>1.7288671830956499</v>
      </c>
      <c r="K134" s="11">
        <f t="shared" si="46"/>
        <v>0.19305019305019305</v>
      </c>
      <c r="L134" s="11">
        <f t="shared" si="47"/>
        <v>0.25706940874035988</v>
      </c>
      <c r="M134" s="11">
        <f t="shared" si="48"/>
        <v>0.5988023952095809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-0.24052105216768183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0.23000915816826406</v>
      </c>
      <c r="Q134" s="11">
        <f>2*'OddsRatio_working_3-way'!K134*'OddsRatio_working_3-way'!L134*'OddsRatio_working_3-way'!M134</f>
        <v>5.9433890999551452E-2</v>
      </c>
      <c r="R134" s="11">
        <f t="shared" si="49"/>
        <v>0</v>
      </c>
      <c r="S134" s="11">
        <f t="shared" si="50"/>
        <v>-0.95629532673052964</v>
      </c>
      <c r="T134" s="11">
        <f t="shared" si="51"/>
        <v>-0.24710473558928422</v>
      </c>
      <c r="U134" s="11">
        <f>'OddsRatio_working_3-way'!S134-'OddsRatio_working_3-way'!R134^2/3</f>
        <v>-0.95629532673052964</v>
      </c>
      <c r="V134" s="11">
        <f>'OddsRatio_working_3-way'!S134*'OddsRatio_working_3-way'!R134/3-2*'OddsRatio_working_3-way'!R134^3/27-'OddsRatio_working_3-way'!T134</f>
        <v>0.24710473558928422</v>
      </c>
      <c r="W134" s="11">
        <f>'OddsRatio_working_3-way'!V134^2+4*'OddsRatio_working_3-way'!U134^3/27</f>
        <v>-6.8499663776610875E-2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0.17997250771108134</v>
      </c>
      <c r="Y134" s="11">
        <f>IF('OddsRatio_working_3-way'!W134&gt;=0,IF('OddsRatio_working_3-way'!V134+SQRT('OddsRatio_working_3-way'!W134)&gt;0,0,PI()),ACOS('OddsRatio_working_3-way'!V134/(2*'OddsRatio_working_3-way'!X134)))</f>
        <v>0.81412224094341212</v>
      </c>
      <c r="Z134" s="11">
        <f>'OddsRatio_working_3-way'!X134^(1/3)*COS('OddsRatio_working_3-way'!Y134/3)</f>
        <v>0.54393073365347022</v>
      </c>
      <c r="AA134" s="11">
        <f>'OddsRatio_working_3-way'!X134^(1/3)*COS(('OddsRatio_working_3-way'!Y134+2*PI())/3)</f>
        <v>-0.4030315692705026</v>
      </c>
      <c r="AB134" s="11">
        <f>'OddsRatio_working_3-way'!X134^(1/3)*COS(('OddsRatio_working_3-way'!Y134+4*PI())/3)</f>
        <v>-0.14089916438296754</v>
      </c>
      <c r="AC134" s="11">
        <f>'OddsRatio_working_3-way'!X134^(1/3)*SIN('OddsRatio_working_3-way'!Y134/3)</f>
        <v>0.15134221452514232</v>
      </c>
      <c r="AD134" s="11">
        <f>'OddsRatio_working_3-way'!X134^(1/3)*SIN(('OddsRatio_working_3-way'!Y134+2*PI())/3)</f>
        <v>0.39538672598044133</v>
      </c>
      <c r="AE134" s="11">
        <f>'OddsRatio_working_3-way'!X134^(1/3)*SIN(('OddsRatio_working_3-way'!Y134+4*PI())/3)</f>
        <v>-0.54672894050558374</v>
      </c>
      <c r="AF134" s="11">
        <f>-'OddsRatio_working_3-way'!U134/(3*'OddsRatio_working_3-way'!X134^(1/3))*COS(('OddsRatio_working_3-way'!Y134)/3)</f>
        <v>0.54393073365347022</v>
      </c>
      <c r="AG134" s="11">
        <f>-'OddsRatio_working_3-way'!U134/(3*'OddsRatio_working_3-way'!X134^(1/3))*COS(('OddsRatio_working_3-way'!Y134+2*PI())/3)</f>
        <v>-0.4030315692705026</v>
      </c>
      <c r="AH134" s="11">
        <f>-'OddsRatio_working_3-way'!U134/(3*'OddsRatio_working_3-way'!X134^(1/3))*COS(('OddsRatio_working_3-way'!Y134+4*PI())/3)</f>
        <v>-0.14089916438296754</v>
      </c>
      <c r="AI134" s="11">
        <f>'OddsRatio_working_3-way'!U134/(3*'OddsRatio_working_3-way'!X134^(1/3))*SIN(('OddsRatio_working_3-way'!Y134)/3)</f>
        <v>-0.15134221452514232</v>
      </c>
      <c r="AJ134" s="11">
        <f>'OddsRatio_working_3-way'!U134/(3*'OddsRatio_working_3-way'!X134^(1/3))*SIN(('OddsRatio_working_3-way'!Y134+2*PI())/3)</f>
        <v>-0.39538672598044133</v>
      </c>
      <c r="AK134" s="11">
        <f>'OddsRatio_working_3-way'!U134/(3*'OddsRatio_working_3-way'!X134^(1/3))*SIN(('OddsRatio_working_3-way'!Y134+4*PI())/3)</f>
        <v>0.54672894050558374</v>
      </c>
      <c r="AL134" s="11">
        <f>'OddsRatio_working_3-way'!Z134+'OddsRatio_working_3-way'!AF134</f>
        <v>1.0878614673069404</v>
      </c>
      <c r="AM134" s="11">
        <f>'OddsRatio_working_3-way'!AA134+'OddsRatio_working_3-way'!AG134</f>
        <v>-0.8060631385410052</v>
      </c>
      <c r="AN134" s="11">
        <f>'OddsRatio_working_3-way'!AB134+'OddsRatio_working_3-way'!AH134</f>
        <v>-0.28179832876593508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1.0878614673069404</v>
      </c>
      <c r="AS134" s="11">
        <f>IF(('OddsRatio_working_3-way'!X134=0),IF(Q134&gt;0,-Q134^(1/3),(-Q134)^(1/3)),'OddsRatio_working_3-way'!AM134-'OddsRatio_working_3-way'!R134/3)</f>
        <v>-0.8060631385410052</v>
      </c>
      <c r="AT134" s="11">
        <f>IF(('OddsRatio_working_3-way'!X134=0),IF(Q134&gt;0,-Q134^(1/3),(-Q134)^(1/3)),'OddsRatio_working_3-way'!AN134-'OddsRatio_working_3-way'!R134/3)</f>
        <v>-0.28179832876593508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3.41</v>
      </c>
      <c r="B135" s="4">
        <f>IF('True_Odds_Calculator_3-way'!B136="","",'True_Odds_Calculator_3-way'!B136)</f>
        <v>3.58</v>
      </c>
      <c r="C135" s="4">
        <f>IF('True_Odds_Calculator_3-way'!C136="","",'True_Odds_Calculator_3-way'!C136)</f>
        <v>2.12</v>
      </c>
      <c r="D135" s="9">
        <f t="shared" si="39"/>
        <v>0.27936161212194272</v>
      </c>
      <c r="E135" s="9">
        <f t="shared" si="40"/>
        <v>0.26584766776419017</v>
      </c>
      <c r="F135" s="9">
        <f t="shared" si="41"/>
        <v>0.45479072011386706</v>
      </c>
      <c r="G135" s="9">
        <f t="shared" si="42"/>
        <v>1.0703692453892926</v>
      </c>
      <c r="H135" s="9">
        <f t="shared" si="43"/>
        <v>3.5795898813881957</v>
      </c>
      <c r="I135" s="9">
        <f t="shared" si="44"/>
        <v>3.761552653104375</v>
      </c>
      <c r="J135" s="9">
        <f t="shared" si="45"/>
        <v>2.1988135548360082</v>
      </c>
      <c r="K135" s="11">
        <f t="shared" si="46"/>
        <v>0.29325513196480935</v>
      </c>
      <c r="L135" s="11">
        <f t="shared" si="47"/>
        <v>0.27932960893854747</v>
      </c>
      <c r="M135" s="11">
        <f t="shared" si="48"/>
        <v>0.47169811320754712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-0.26908005305608818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0.23608475496798054</v>
      </c>
      <c r="Q135" s="11">
        <f>2*'OddsRatio_working_3-way'!K135*'OddsRatio_working_3-way'!L135*'OddsRatio_working_3-way'!M135</f>
        <v>7.7278152199011615E-2</v>
      </c>
      <c r="R135" s="11">
        <f t="shared" si="49"/>
        <v>0</v>
      </c>
      <c r="S135" s="11">
        <f t="shared" si="50"/>
        <v>-0.87737739117648395</v>
      </c>
      <c r="T135" s="11">
        <f t="shared" si="51"/>
        <v>-0.28719390873207323</v>
      </c>
      <c r="U135" s="11">
        <f>'OddsRatio_working_3-way'!S135-'OddsRatio_working_3-way'!R135^2/3</f>
        <v>-0.87737739117648395</v>
      </c>
      <c r="V135" s="11">
        <f>'OddsRatio_working_3-way'!S135*'OddsRatio_working_3-way'!R135/3-2*'OddsRatio_working_3-way'!R135^3/27-'OddsRatio_working_3-way'!T135</f>
        <v>0.28719390873207323</v>
      </c>
      <c r="W135" s="11">
        <f>'OddsRatio_working_3-way'!V135^2+4*'OddsRatio_working_3-way'!U135^3/27</f>
        <v>-1.7578517345132952E-2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0.15816040793917055</v>
      </c>
      <c r="Y135" s="11">
        <f>IF('OddsRatio_working_3-way'!W135&gt;=0,IF('OddsRatio_working_3-way'!V135+SQRT('OddsRatio_working_3-way'!W135)&gt;0,0,PI()),ACOS('OddsRatio_working_3-way'!V135/(2*'OddsRatio_working_3-way'!X135)))</f>
        <v>0.4325024011904457</v>
      </c>
      <c r="Z135" s="11">
        <f>'OddsRatio_working_3-way'!X135^(1/3)*COS('OddsRatio_working_3-way'!Y135/3)</f>
        <v>0.53518462269464628</v>
      </c>
      <c r="AA135" s="11">
        <f>'OddsRatio_working_3-way'!X135^(1/3)*COS(('OddsRatio_working_3-way'!Y135+2*PI())/3)</f>
        <v>-0.33487836129463994</v>
      </c>
      <c r="AB135" s="11">
        <f>'OddsRatio_working_3-way'!X135^(1/3)*COS(('OddsRatio_working_3-way'!Y135+4*PI())/3)</f>
        <v>-0.20030626140000626</v>
      </c>
      <c r="AC135" s="11">
        <f>'OddsRatio_working_3-way'!X135^(1/3)*SIN('OddsRatio_working_3-way'!Y135/3)</f>
        <v>7.7695238099579927E-2</v>
      </c>
      <c r="AD135" s="11">
        <f>'OddsRatio_working_3-way'!X135^(1/3)*SIN(('OddsRatio_working_3-way'!Y135+2*PI())/3)</f>
        <v>0.42463585991856356</v>
      </c>
      <c r="AE135" s="11">
        <f>'OddsRatio_working_3-way'!X135^(1/3)*SIN(('OddsRatio_working_3-way'!Y135+4*PI())/3)</f>
        <v>-0.50233109801814346</v>
      </c>
      <c r="AF135" s="11">
        <f>-'OddsRatio_working_3-way'!U135/(3*'OddsRatio_working_3-way'!X135^(1/3))*COS(('OddsRatio_working_3-way'!Y135)/3)</f>
        <v>0.53518462269464628</v>
      </c>
      <c r="AG135" s="11">
        <f>-'OddsRatio_working_3-way'!U135/(3*'OddsRatio_working_3-way'!X135^(1/3))*COS(('OddsRatio_working_3-way'!Y135+2*PI())/3)</f>
        <v>-0.33487836129463994</v>
      </c>
      <c r="AH135" s="11">
        <f>-'OddsRatio_working_3-way'!U135/(3*'OddsRatio_working_3-way'!X135^(1/3))*COS(('OddsRatio_working_3-way'!Y135+4*PI())/3)</f>
        <v>-0.20030626140000626</v>
      </c>
      <c r="AI135" s="11">
        <f>'OddsRatio_working_3-way'!U135/(3*'OddsRatio_working_3-way'!X135^(1/3))*SIN(('OddsRatio_working_3-way'!Y135)/3)</f>
        <v>-7.7695238099579927E-2</v>
      </c>
      <c r="AJ135" s="11">
        <f>'OddsRatio_working_3-way'!U135/(3*'OddsRatio_working_3-way'!X135^(1/3))*SIN(('OddsRatio_working_3-way'!Y135+2*PI())/3)</f>
        <v>-0.42463585991856356</v>
      </c>
      <c r="AK135" s="11">
        <f>'OddsRatio_working_3-way'!U135/(3*'OddsRatio_working_3-way'!X135^(1/3))*SIN(('OddsRatio_working_3-way'!Y135+4*PI())/3)</f>
        <v>0.50233109801814346</v>
      </c>
      <c r="AL135" s="11">
        <f>'OddsRatio_working_3-way'!Z135+'OddsRatio_working_3-way'!AF135</f>
        <v>1.0703692453892926</v>
      </c>
      <c r="AM135" s="11">
        <f>'OddsRatio_working_3-way'!AA135+'OddsRatio_working_3-way'!AG135</f>
        <v>-0.66975672258927987</v>
      </c>
      <c r="AN135" s="11">
        <f>'OddsRatio_working_3-way'!AB135+'OddsRatio_working_3-way'!AH135</f>
        <v>-0.40061252280001253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1.0703692453892926</v>
      </c>
      <c r="AS135" s="11">
        <f>IF(('OddsRatio_working_3-way'!X135=0),IF(Q135&gt;0,-Q135^(1/3),(-Q135)^(1/3)),'OddsRatio_working_3-way'!AM135-'OddsRatio_working_3-way'!R135/3)</f>
        <v>-0.66975672258927987</v>
      </c>
      <c r="AT135" s="11">
        <f>IF(('OddsRatio_working_3-way'!X135=0),IF(Q135&gt;0,-Q135^(1/3),(-Q135)^(1/3)),'OddsRatio_working_3-way'!AN135-'OddsRatio_working_3-way'!R135/3)</f>
        <v>-0.40061252280001253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1.47</v>
      </c>
      <c r="B136" s="4">
        <f>IF('True_Odds_Calculator_3-way'!B137="","",'True_Odds_Calculator_3-way'!B137)</f>
        <v>4.66</v>
      </c>
      <c r="C136" s="4">
        <f>IF('True_Odds_Calculator_3-way'!C137="","",'True_Odds_Calculator_3-way'!C137)</f>
        <v>6.52</v>
      </c>
      <c r="D136" s="9">
        <f t="shared" si="39"/>
        <v>0.65938958223623512</v>
      </c>
      <c r="E136" s="9">
        <f t="shared" si="40"/>
        <v>0.1991029228969432</v>
      </c>
      <c r="F136" s="9">
        <f t="shared" si="41"/>
        <v>0.14150749486682168</v>
      </c>
      <c r="G136" s="9">
        <f t="shared" si="42"/>
        <v>1.0990513590780604</v>
      </c>
      <c r="H136" s="9">
        <f t="shared" si="43"/>
        <v>1.5165541387666883</v>
      </c>
      <c r="I136" s="9">
        <f t="shared" si="44"/>
        <v>5.0225279742257003</v>
      </c>
      <c r="J136" s="9">
        <f t="shared" si="45"/>
        <v>7.0667635021108932</v>
      </c>
      <c r="K136" s="11">
        <f t="shared" si="46"/>
        <v>0.68027210884353739</v>
      </c>
      <c r="L136" s="11">
        <f t="shared" si="47"/>
        <v>0.21459227467811159</v>
      </c>
      <c r="M136" s="11">
        <f t="shared" si="48"/>
        <v>0.15337423312883436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-0.21260191588154786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0.21606104196859238</v>
      </c>
      <c r="Q136" s="11">
        <f>2*'OddsRatio_working_3-way'!K136*'OddsRatio_working_3-way'!L136*'OddsRatio_working_3-way'!M136</f>
        <v>4.4779490563438835E-2</v>
      </c>
      <c r="R136" s="11">
        <f t="shared" si="49"/>
        <v>0</v>
      </c>
      <c r="S136" s="11">
        <f t="shared" si="50"/>
        <v>-1.0162704370405193</v>
      </c>
      <c r="T136" s="11">
        <f t="shared" si="51"/>
        <v>-0.21062599731409729</v>
      </c>
      <c r="U136" s="11">
        <f>'OddsRatio_working_3-way'!S136-'OddsRatio_working_3-way'!R136^2/3</f>
        <v>-1.0162704370405193</v>
      </c>
      <c r="V136" s="11">
        <f>'OddsRatio_working_3-way'!S136*'OddsRatio_working_3-way'!R136/3-2*'OddsRatio_working_3-way'!R136^3/27-'OddsRatio_working_3-way'!T136</f>
        <v>0.21062599731409729</v>
      </c>
      <c r="W136" s="11">
        <f>'OddsRatio_working_3-way'!V136^2+4*'OddsRatio_working_3-way'!U136^3/27</f>
        <v>-0.1111344373609218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0.19716601387249777</v>
      </c>
      <c r="Y136" s="11">
        <f>IF('OddsRatio_working_3-way'!W136&gt;=0,IF('OddsRatio_working_3-way'!V136+SQRT('OddsRatio_working_3-way'!W136)&gt;0,0,PI()),ACOS('OddsRatio_working_3-way'!V136/(2*'OddsRatio_working_3-way'!X136)))</f>
        <v>1.0073137168497577</v>
      </c>
      <c r="Z136" s="11">
        <f>'OddsRatio_working_3-way'!X136^(1/3)*COS('OddsRatio_working_3-way'!Y136/3)</f>
        <v>0.5495256795390302</v>
      </c>
      <c r="AA136" s="11">
        <f>'OddsRatio_working_3-way'!X136^(1/3)*COS(('OddsRatio_working_3-way'!Y136+2*PI())/3)</f>
        <v>-0.44084641784243961</v>
      </c>
      <c r="AB136" s="11">
        <f>'OddsRatio_working_3-way'!X136^(1/3)*COS(('OddsRatio_working_3-way'!Y136+4*PI())/3)</f>
        <v>-0.10867926169659069</v>
      </c>
      <c r="AC136" s="11">
        <f>'OddsRatio_working_3-way'!X136^(1/3)*SIN('OddsRatio_working_3-way'!Y136/3)</f>
        <v>0.19177679701675829</v>
      </c>
      <c r="AD136" s="11">
        <f>'OddsRatio_working_3-way'!X136^(1/3)*SIN(('OddsRatio_working_3-way'!Y136+2*PI())/3)</f>
        <v>0.38001480000432741</v>
      </c>
      <c r="AE136" s="11">
        <f>'OddsRatio_working_3-way'!X136^(1/3)*SIN(('OddsRatio_working_3-way'!Y136+4*PI())/3)</f>
        <v>-0.57179159702108584</v>
      </c>
      <c r="AF136" s="11">
        <f>-'OddsRatio_working_3-way'!U136/(3*'OddsRatio_working_3-way'!X136^(1/3))*COS(('OddsRatio_working_3-way'!Y136)/3)</f>
        <v>0.5495256795390302</v>
      </c>
      <c r="AG136" s="11">
        <f>-'OddsRatio_working_3-way'!U136/(3*'OddsRatio_working_3-way'!X136^(1/3))*COS(('OddsRatio_working_3-way'!Y136+2*PI())/3)</f>
        <v>-0.44084641784243961</v>
      </c>
      <c r="AH136" s="11">
        <f>-'OddsRatio_working_3-way'!U136/(3*'OddsRatio_working_3-way'!X136^(1/3))*COS(('OddsRatio_working_3-way'!Y136+4*PI())/3)</f>
        <v>-0.10867926169659069</v>
      </c>
      <c r="AI136" s="11">
        <f>'OddsRatio_working_3-way'!U136/(3*'OddsRatio_working_3-way'!X136^(1/3))*SIN(('OddsRatio_working_3-way'!Y136)/3)</f>
        <v>-0.19177679701675829</v>
      </c>
      <c r="AJ136" s="11">
        <f>'OddsRatio_working_3-way'!U136/(3*'OddsRatio_working_3-way'!X136^(1/3))*SIN(('OddsRatio_working_3-way'!Y136+2*PI())/3)</f>
        <v>-0.38001480000432741</v>
      </c>
      <c r="AK136" s="11">
        <f>'OddsRatio_working_3-way'!U136/(3*'OddsRatio_working_3-way'!X136^(1/3))*SIN(('OddsRatio_working_3-way'!Y136+4*PI())/3)</f>
        <v>0.57179159702108584</v>
      </c>
      <c r="AL136" s="11">
        <f>'OddsRatio_working_3-way'!Z136+'OddsRatio_working_3-way'!AF136</f>
        <v>1.0990513590780604</v>
      </c>
      <c r="AM136" s="11">
        <f>'OddsRatio_working_3-way'!AA136+'OddsRatio_working_3-way'!AG136</f>
        <v>-0.88169283568487922</v>
      </c>
      <c r="AN136" s="11">
        <f>'OddsRatio_working_3-way'!AB136+'OddsRatio_working_3-way'!AH136</f>
        <v>-0.21735852339318137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1.0990513590780604</v>
      </c>
      <c r="AS136" s="11">
        <f>IF(('OddsRatio_working_3-way'!X136=0),IF(Q136&gt;0,-Q136^(1/3),(-Q136)^(1/3)),'OddsRatio_working_3-way'!AM136-'OddsRatio_working_3-way'!R136/3)</f>
        <v>-0.88169283568487922</v>
      </c>
      <c r="AT136" s="11">
        <f>IF(('OddsRatio_working_3-way'!X136=0),IF(Q136&gt;0,-Q136^(1/3),(-Q136)^(1/3)),'OddsRatio_working_3-way'!AN136-'OddsRatio_working_3-way'!R136/3)</f>
        <v>-0.21735852339318137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1.39</v>
      </c>
      <c r="B137" s="4">
        <f>IF('True_Odds_Calculator_3-way'!B138="","",'True_Odds_Calculator_3-way'!B138)</f>
        <v>4.97</v>
      </c>
      <c r="C137" s="4">
        <f>IF('True_Odds_Calculator_3-way'!C138="","",'True_Odds_Calculator_3-way'!C138)</f>
        <v>7.57</v>
      </c>
      <c r="D137" s="9">
        <f t="shared" si="39"/>
        <v>0.69633597901819277</v>
      </c>
      <c r="E137" s="9">
        <f t="shared" si="40"/>
        <v>0.18385205501312724</v>
      </c>
      <c r="F137" s="9">
        <f t="shared" si="41"/>
        <v>0.11981196596867992</v>
      </c>
      <c r="G137" s="9">
        <f t="shared" si="42"/>
        <v>1.1181753037132725</v>
      </c>
      <c r="H137" s="9">
        <f t="shared" si="43"/>
        <v>1.4360883684481762</v>
      </c>
      <c r="I137" s="9">
        <f t="shared" si="44"/>
        <v>5.4391559557416906</v>
      </c>
      <c r="J137" s="9">
        <f t="shared" si="45"/>
        <v>8.3464117453962015</v>
      </c>
      <c r="K137" s="11">
        <f t="shared" si="46"/>
        <v>0.71942446043165476</v>
      </c>
      <c r="L137" s="11">
        <f t="shared" si="47"/>
        <v>0.2012072434607646</v>
      </c>
      <c r="M137" s="11">
        <f t="shared" si="48"/>
        <v>0.13210039630118889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-0.19451514213437004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0.20900327599727786</v>
      </c>
      <c r="Q137" s="11">
        <f>2*'OddsRatio_working_3-way'!K137*'OddsRatio_working_3-way'!L137*'OddsRatio_working_3-way'!M137</f>
        <v>3.824396633070043E-2</v>
      </c>
      <c r="R137" s="11">
        <f t="shared" si="49"/>
        <v>0</v>
      </c>
      <c r="S137" s="11">
        <f t="shared" si="50"/>
        <v>-1.0744833214727287</v>
      </c>
      <c r="T137" s="11">
        <f t="shared" si="51"/>
        <v>-0.19661176971138677</v>
      </c>
      <c r="U137" s="11">
        <f>'OddsRatio_working_3-way'!S137-'OddsRatio_working_3-way'!R137^2/3</f>
        <v>-1.0744833214727287</v>
      </c>
      <c r="V137" s="11">
        <f>'OddsRatio_working_3-way'!S137*'OddsRatio_working_3-way'!R137/3-2*'OddsRatio_working_3-way'!R137^3/27-'OddsRatio_working_3-way'!T137</f>
        <v>0.19661176971138677</v>
      </c>
      <c r="W137" s="11">
        <f>'OddsRatio_working_3-way'!V137^2+4*'OddsRatio_working_3-way'!U137^3/27</f>
        <v>-0.14512254918550402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0.21434711169884432</v>
      </c>
      <c r="Y137" s="11">
        <f>IF('OddsRatio_working_3-way'!W137&gt;=0,IF('OddsRatio_working_3-way'!V137+SQRT('OddsRatio_working_3-way'!W137)&gt;0,0,PI()),ACOS('OddsRatio_working_3-way'!V137/(2*'OddsRatio_working_3-way'!X137)))</f>
        <v>1.0943441340601945</v>
      </c>
      <c r="Z137" s="11">
        <f>'OddsRatio_working_3-way'!X137^(1/3)*COS('OddsRatio_working_3-way'!Y137/3)</f>
        <v>0.55908765185663623</v>
      </c>
      <c r="AA137" s="11">
        <f>'OddsRatio_working_3-way'!X137^(1/3)*COS(('OddsRatio_working_3-way'!Y137+2*PI())/3)</f>
        <v>-0.46443995494203399</v>
      </c>
      <c r="AB137" s="11">
        <f>'OddsRatio_working_3-way'!X137^(1/3)*COS(('OddsRatio_working_3-way'!Y137+4*PI())/3)</f>
        <v>-9.4647696914602453E-2</v>
      </c>
      <c r="AC137" s="11">
        <f>'OddsRatio_working_3-way'!X137^(1/3)*SIN('OddsRatio_working_3-way'!Y137/3)</f>
        <v>0.21349965971637735</v>
      </c>
      <c r="AD137" s="11">
        <f>'OddsRatio_working_3-way'!X137^(1/3)*SIN(('OddsRatio_working_3-way'!Y137+2*PI())/3)</f>
        <v>0.3774342795918485</v>
      </c>
      <c r="AE137" s="11">
        <f>'OddsRatio_working_3-way'!X137^(1/3)*SIN(('OddsRatio_working_3-way'!Y137+4*PI())/3)</f>
        <v>-0.59093393930822569</v>
      </c>
      <c r="AF137" s="11">
        <f>-'OddsRatio_working_3-way'!U137/(3*'OddsRatio_working_3-way'!X137^(1/3))*COS(('OddsRatio_working_3-way'!Y137)/3)</f>
        <v>0.55908765185663623</v>
      </c>
      <c r="AG137" s="11">
        <f>-'OddsRatio_working_3-way'!U137/(3*'OddsRatio_working_3-way'!X137^(1/3))*COS(('OddsRatio_working_3-way'!Y137+2*PI())/3)</f>
        <v>-0.46443995494203399</v>
      </c>
      <c r="AH137" s="11">
        <f>-'OddsRatio_working_3-way'!U137/(3*'OddsRatio_working_3-way'!X137^(1/3))*COS(('OddsRatio_working_3-way'!Y137+4*PI())/3)</f>
        <v>-9.4647696914602453E-2</v>
      </c>
      <c r="AI137" s="11">
        <f>'OddsRatio_working_3-way'!U137/(3*'OddsRatio_working_3-way'!X137^(1/3))*SIN(('OddsRatio_working_3-way'!Y137)/3)</f>
        <v>-0.21349965971637735</v>
      </c>
      <c r="AJ137" s="11">
        <f>'OddsRatio_working_3-way'!U137/(3*'OddsRatio_working_3-way'!X137^(1/3))*SIN(('OddsRatio_working_3-way'!Y137+2*PI())/3)</f>
        <v>-0.3774342795918485</v>
      </c>
      <c r="AK137" s="11">
        <f>'OddsRatio_working_3-way'!U137/(3*'OddsRatio_working_3-way'!X137^(1/3))*SIN(('OddsRatio_working_3-way'!Y137+4*PI())/3)</f>
        <v>0.59093393930822569</v>
      </c>
      <c r="AL137" s="11">
        <f>'OddsRatio_working_3-way'!Z137+'OddsRatio_working_3-way'!AF137</f>
        <v>1.1181753037132725</v>
      </c>
      <c r="AM137" s="11">
        <f>'OddsRatio_working_3-way'!AA137+'OddsRatio_working_3-way'!AG137</f>
        <v>-0.92887990988406799</v>
      </c>
      <c r="AN137" s="11">
        <f>'OddsRatio_working_3-way'!AB137+'OddsRatio_working_3-way'!AH137</f>
        <v>-0.18929539382920491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1.1181753037132725</v>
      </c>
      <c r="AS137" s="11">
        <f>IF(('OddsRatio_working_3-way'!X137=0),IF(Q137&gt;0,-Q137^(1/3),(-Q137)^(1/3)),'OddsRatio_working_3-way'!AM137-'OddsRatio_working_3-way'!R137/3)</f>
        <v>-0.92887990988406799</v>
      </c>
      <c r="AT137" s="11">
        <f>IF(('OddsRatio_working_3-way'!X137=0),IF(Q137&gt;0,-Q137^(1/3),(-Q137)^(1/3)),'OddsRatio_working_3-way'!AN137-'OddsRatio_working_3-way'!R137/3)</f>
        <v>-0.18929539382920491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3.12</v>
      </c>
      <c r="B138" s="4">
        <f>IF('True_Odds_Calculator_3-way'!B139="","",'True_Odds_Calculator_3-way'!B139)</f>
        <v>3.31</v>
      </c>
      <c r="C138" s="4">
        <f>IF('True_Odds_Calculator_3-way'!C139="","",'True_Odds_Calculator_3-way'!C139)</f>
        <v>2.5</v>
      </c>
      <c r="D138" s="9">
        <f t="shared" si="39"/>
        <v>0.31314824651160722</v>
      </c>
      <c r="E138" s="9">
        <f t="shared" si="40"/>
        <v>0.29498944316415709</v>
      </c>
      <c r="F138" s="9">
        <f t="shared" si="41"/>
        <v>0.39186231032423596</v>
      </c>
      <c r="G138" s="9">
        <f t="shared" si="42"/>
        <v>1.0346111778778908</v>
      </c>
      <c r="H138" s="9">
        <f t="shared" si="43"/>
        <v>3.1933756971011293</v>
      </c>
      <c r="I138" s="9">
        <f t="shared" si="44"/>
        <v>3.3899518208979273</v>
      </c>
      <c r="J138" s="9">
        <f t="shared" si="45"/>
        <v>2.5519167668168361</v>
      </c>
      <c r="K138" s="11">
        <f t="shared" si="46"/>
        <v>0.32051282051282048</v>
      </c>
      <c r="L138" s="11">
        <f t="shared" si="47"/>
        <v>0.30211480362537763</v>
      </c>
      <c r="M138" s="11">
        <f t="shared" si="48"/>
        <v>0.4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-0.28452242621426937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0.22968471608954991</v>
      </c>
      <c r="Q138" s="11">
        <f>2*'OddsRatio_working_3-way'!K138*'OddsRatio_working_3-way'!L138*'OddsRatio_working_3-way'!M138</f>
        <v>7.7465334262917337E-2</v>
      </c>
      <c r="R138" s="11">
        <f t="shared" si="49"/>
        <v>0</v>
      </c>
      <c r="S138" s="11">
        <f t="shared" si="50"/>
        <v>-0.80726401481118382</v>
      </c>
      <c r="T138" s="11">
        <f t="shared" si="51"/>
        <v>-0.27226442320781918</v>
      </c>
      <c r="U138" s="11">
        <f>'OddsRatio_working_3-way'!S138-'OddsRatio_working_3-way'!R138^2/3</f>
        <v>-0.80726401481118382</v>
      </c>
      <c r="V138" s="11">
        <f>'OddsRatio_working_3-way'!S138*'OddsRatio_working_3-way'!R138/3-2*'OddsRatio_working_3-way'!R138^3/27-'OddsRatio_working_3-way'!T138</f>
        <v>0.27226442320781918</v>
      </c>
      <c r="W138" s="11">
        <f>'OddsRatio_working_3-way'!V138^2+4*'OddsRatio_working_3-way'!U138^3/27</f>
        <v>-3.8089623614851187E-3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0.13958588620108731</v>
      </c>
      <c r="Y138" s="11">
        <f>IF('OddsRatio_working_3-way'!W138&gt;=0,IF('OddsRatio_working_3-way'!V138+SQRT('OddsRatio_working_3-way'!W138)&gt;0,0,PI()),ACOS('OddsRatio_working_3-way'!V138/(2*'OddsRatio_working_3-way'!X138)))</f>
        <v>0.22291253718086179</v>
      </c>
      <c r="Z138" s="11">
        <f>'OddsRatio_working_3-way'!X138^(1/3)*COS('OddsRatio_working_3-way'!Y138/3)</f>
        <v>0.5173055889389454</v>
      </c>
      <c r="AA138" s="11">
        <f>'OddsRatio_working_3-way'!X138^(1/3)*COS(('OddsRatio_working_3-way'!Y138+2*PI())/3)</f>
        <v>-0.29200244877343884</v>
      </c>
      <c r="AB138" s="11">
        <f>'OddsRatio_working_3-way'!X138^(1/3)*COS(('OddsRatio_working_3-way'!Y138+4*PI())/3)</f>
        <v>-0.22530314016550632</v>
      </c>
      <c r="AC138" s="11">
        <f>'OddsRatio_working_3-way'!X138^(1/3)*SIN('OddsRatio_working_3-way'!Y138/3)</f>
        <v>3.850886377955174E-2</v>
      </c>
      <c r="AD138" s="11">
        <f>'OddsRatio_working_3-way'!X138^(1/3)*SIN(('OddsRatio_working_3-way'!Y138+2*PI())/3)</f>
        <v>0.42874534965102129</v>
      </c>
      <c r="AE138" s="11">
        <f>'OddsRatio_working_3-way'!X138^(1/3)*SIN(('OddsRatio_working_3-way'!Y138+4*PI())/3)</f>
        <v>-0.467254213430573</v>
      </c>
      <c r="AF138" s="11">
        <f>-'OddsRatio_working_3-way'!U138/(3*'OddsRatio_working_3-way'!X138^(1/3))*COS(('OddsRatio_working_3-way'!Y138)/3)</f>
        <v>0.5173055889389454</v>
      </c>
      <c r="AG138" s="11">
        <f>-'OddsRatio_working_3-way'!U138/(3*'OddsRatio_working_3-way'!X138^(1/3))*COS(('OddsRatio_working_3-way'!Y138+2*PI())/3)</f>
        <v>-0.29200244877343884</v>
      </c>
      <c r="AH138" s="11">
        <f>-'OddsRatio_working_3-way'!U138/(3*'OddsRatio_working_3-way'!X138^(1/3))*COS(('OddsRatio_working_3-way'!Y138+4*PI())/3)</f>
        <v>-0.22530314016550632</v>
      </c>
      <c r="AI138" s="11">
        <f>'OddsRatio_working_3-way'!U138/(3*'OddsRatio_working_3-way'!X138^(1/3))*SIN(('OddsRatio_working_3-way'!Y138)/3)</f>
        <v>-3.850886377955174E-2</v>
      </c>
      <c r="AJ138" s="11">
        <f>'OddsRatio_working_3-way'!U138/(3*'OddsRatio_working_3-way'!X138^(1/3))*SIN(('OddsRatio_working_3-way'!Y138+2*PI())/3)</f>
        <v>-0.42874534965102129</v>
      </c>
      <c r="AK138" s="11">
        <f>'OddsRatio_working_3-way'!U138/(3*'OddsRatio_working_3-way'!X138^(1/3))*SIN(('OddsRatio_working_3-way'!Y138+4*PI())/3)</f>
        <v>0.467254213430573</v>
      </c>
      <c r="AL138" s="11">
        <f>'OddsRatio_working_3-way'!Z138+'OddsRatio_working_3-way'!AF138</f>
        <v>1.0346111778778908</v>
      </c>
      <c r="AM138" s="11">
        <f>'OddsRatio_working_3-way'!AA138+'OddsRatio_working_3-way'!AG138</f>
        <v>-0.58400489754687768</v>
      </c>
      <c r="AN138" s="11">
        <f>'OddsRatio_working_3-way'!AB138+'OddsRatio_working_3-way'!AH138</f>
        <v>-0.45060628033101263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1.0346111778778908</v>
      </c>
      <c r="AS138" s="11">
        <f>IF(('OddsRatio_working_3-way'!X138=0),IF(Q138&gt;0,-Q138^(1/3),(-Q138)^(1/3)),'OddsRatio_working_3-way'!AM138-'OddsRatio_working_3-way'!R138/3)</f>
        <v>-0.58400489754687768</v>
      </c>
      <c r="AT138" s="11">
        <f>IF(('OddsRatio_working_3-way'!X138=0),IF(Q138&gt;0,-Q138^(1/3),(-Q138)^(1/3)),'OddsRatio_working_3-way'!AN138-'OddsRatio_working_3-way'!R138/3)</f>
        <v>-0.45060628033101263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2.35</v>
      </c>
      <c r="B139" s="4">
        <f>IF('True_Odds_Calculator_3-way'!B140="","",'True_Odds_Calculator_3-way'!B140)</f>
        <v>3.56</v>
      </c>
      <c r="C139" s="4">
        <f>IF('True_Odds_Calculator_3-way'!C140="","",'True_Odds_Calculator_3-way'!C140)</f>
        <v>3.16</v>
      </c>
      <c r="D139" s="9">
        <f t="shared" si="39"/>
        <v>0.41706714714503168</v>
      </c>
      <c r="E139" s="9">
        <f t="shared" si="40"/>
        <v>0.27393922715567148</v>
      </c>
      <c r="F139" s="9">
        <f t="shared" si="41"/>
        <v>0.30899362569929684</v>
      </c>
      <c r="G139" s="9">
        <f t="shared" si="42"/>
        <v>1.035329961090766</v>
      </c>
      <c r="H139" s="9">
        <f t="shared" si="43"/>
        <v>2.3976954474725343</v>
      </c>
      <c r="I139" s="9">
        <f t="shared" si="44"/>
        <v>3.6504447003923608</v>
      </c>
      <c r="J139" s="9">
        <f t="shared" si="45"/>
        <v>3.2363127159560547</v>
      </c>
      <c r="K139" s="11">
        <f t="shared" si="46"/>
        <v>0.42553191489361702</v>
      </c>
      <c r="L139" s="11">
        <f t="shared" si="47"/>
        <v>0.2808988764044944</v>
      </c>
      <c r="M139" s="11">
        <f t="shared" si="48"/>
        <v>0.31645569620253161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-0.2823725931059109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0.2296062725256236</v>
      </c>
      <c r="Q139" s="11">
        <f>2*'OddsRatio_working_3-way'!K139*'OddsRatio_working_3-way'!L139*'OddsRatio_working_3-way'!M139</f>
        <v>7.5652808080930348E-2</v>
      </c>
      <c r="R139" s="11">
        <f t="shared" si="49"/>
        <v>0</v>
      </c>
      <c r="S139" s="11">
        <f t="shared" si="50"/>
        <v>-0.81313228737997256</v>
      </c>
      <c r="T139" s="11">
        <f t="shared" si="51"/>
        <v>-0.26791838134430729</v>
      </c>
      <c r="U139" s="11">
        <f>'OddsRatio_working_3-way'!S139-'OddsRatio_working_3-way'!R139^2/3</f>
        <v>-0.81313228737997256</v>
      </c>
      <c r="V139" s="11">
        <f>'OddsRatio_working_3-way'!S139*'OddsRatio_working_3-way'!R139/3-2*'OddsRatio_working_3-way'!R139^3/27-'OddsRatio_working_3-way'!T139</f>
        <v>0.26791838134430729</v>
      </c>
      <c r="W139" s="11">
        <f>'OddsRatio_working_3-way'!V139^2+4*'OddsRatio_working_3-way'!U139^3/27</f>
        <v>-7.86865253139514E-3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0.14111069377757024</v>
      </c>
      <c r="Y139" s="11">
        <f>IF('OddsRatio_working_3-way'!W139&gt;=0,IF('OddsRatio_working_3-way'!V139+SQRT('OddsRatio_working_3-way'!W139)&gt;0,0,PI()),ACOS('OddsRatio_working_3-way'!V139/(2*'OddsRatio_working_3-way'!X139)))</f>
        <v>0.31973130318535659</v>
      </c>
      <c r="Z139" s="11">
        <f>'OddsRatio_working_3-way'!X139^(1/3)*COS('OddsRatio_working_3-way'!Y139/3)</f>
        <v>0.5176649805453829</v>
      </c>
      <c r="AA139" s="11">
        <f>'OddsRatio_working_3-way'!X139^(1/3)*COS(('OddsRatio_working_3-way'!Y139+2*PI())/3)</f>
        <v>-0.30679391000464157</v>
      </c>
      <c r="AB139" s="11">
        <f>'OddsRatio_working_3-way'!X139^(1/3)*COS(('OddsRatio_working_3-way'!Y139+4*PI())/3)</f>
        <v>-0.21087107054074125</v>
      </c>
      <c r="AC139" s="11">
        <f>'OddsRatio_working_3-way'!X139^(1/3)*SIN('OddsRatio_working_3-way'!Y139/3)</f>
        <v>5.5381077185916061E-2</v>
      </c>
      <c r="AD139" s="11">
        <f>'OddsRatio_working_3-way'!X139^(1/3)*SIN(('OddsRatio_working_3-way'!Y139+2*PI())/3)</f>
        <v>0.42062048520892081</v>
      </c>
      <c r="AE139" s="11">
        <f>'OddsRatio_working_3-way'!X139^(1/3)*SIN(('OddsRatio_working_3-way'!Y139+4*PI())/3)</f>
        <v>-0.47600156239483693</v>
      </c>
      <c r="AF139" s="11">
        <f>-'OddsRatio_working_3-way'!U139/(3*'OddsRatio_working_3-way'!X139^(1/3))*COS(('OddsRatio_working_3-way'!Y139)/3)</f>
        <v>0.51766498054538301</v>
      </c>
      <c r="AG139" s="11">
        <f>-'OddsRatio_working_3-way'!U139/(3*'OddsRatio_working_3-way'!X139^(1/3))*COS(('OddsRatio_working_3-way'!Y139+2*PI())/3)</f>
        <v>-0.30679391000464162</v>
      </c>
      <c r="AH139" s="11">
        <f>-'OddsRatio_working_3-way'!U139/(3*'OddsRatio_working_3-way'!X139^(1/3))*COS(('OddsRatio_working_3-way'!Y139+4*PI())/3)</f>
        <v>-0.21087107054074131</v>
      </c>
      <c r="AI139" s="11">
        <f>'OddsRatio_working_3-way'!U139/(3*'OddsRatio_working_3-way'!X139^(1/3))*SIN(('OddsRatio_working_3-way'!Y139)/3)</f>
        <v>-5.5381077185916068E-2</v>
      </c>
      <c r="AJ139" s="11">
        <f>'OddsRatio_working_3-way'!U139/(3*'OddsRatio_working_3-way'!X139^(1/3))*SIN(('OddsRatio_working_3-way'!Y139+2*PI())/3)</f>
        <v>-0.42062048520892092</v>
      </c>
      <c r="AK139" s="11">
        <f>'OddsRatio_working_3-way'!U139/(3*'OddsRatio_working_3-way'!X139^(1/3))*SIN(('OddsRatio_working_3-way'!Y139+4*PI())/3)</f>
        <v>0.47600156239483704</v>
      </c>
      <c r="AL139" s="11">
        <f>'OddsRatio_working_3-way'!Z139+'OddsRatio_working_3-way'!AF139</f>
        <v>1.035329961090766</v>
      </c>
      <c r="AM139" s="11">
        <f>'OddsRatio_working_3-way'!AA139+'OddsRatio_working_3-way'!AG139</f>
        <v>-0.61358782000928325</v>
      </c>
      <c r="AN139" s="11">
        <f>'OddsRatio_working_3-way'!AB139+'OddsRatio_working_3-way'!AH139</f>
        <v>-0.42174214108148256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1.035329961090766</v>
      </c>
      <c r="AS139" s="11">
        <f>IF(('OddsRatio_working_3-way'!X139=0),IF(Q139&gt;0,-Q139^(1/3),(-Q139)^(1/3)),'OddsRatio_working_3-way'!AM139-'OddsRatio_working_3-way'!R139/3)</f>
        <v>-0.61358782000928325</v>
      </c>
      <c r="AT139" s="11">
        <f>IF(('OddsRatio_working_3-way'!X139=0),IF(Q139&gt;0,-Q139^(1/3),(-Q139)^(1/3)),'OddsRatio_working_3-way'!AN139-'OddsRatio_working_3-way'!R139/3)</f>
        <v>-0.42174214108148256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2.33</v>
      </c>
      <c r="B140" s="4">
        <f>IF('True_Odds_Calculator_3-way'!B141="","",'True_Odds_Calculator_3-way'!B141)</f>
        <v>3.47</v>
      </c>
      <c r="C140" s="4">
        <f>IF('True_Odds_Calculator_3-way'!C141="","",'True_Odds_Calculator_3-way'!C141)</f>
        <v>3.23</v>
      </c>
      <c r="D140" s="9">
        <f t="shared" si="39"/>
        <v>0.4191999334214247</v>
      </c>
      <c r="E140" s="9">
        <f t="shared" si="40"/>
        <v>0.27987175932294323</v>
      </c>
      <c r="F140" s="9">
        <f t="shared" si="41"/>
        <v>0.30092830725563213</v>
      </c>
      <c r="G140" s="9">
        <f t="shared" si="42"/>
        <v>1.041726738404269</v>
      </c>
      <c r="H140" s="9">
        <f t="shared" si="43"/>
        <v>2.3854965620776776</v>
      </c>
      <c r="I140" s="9">
        <f t="shared" si="44"/>
        <v>3.5730650438585441</v>
      </c>
      <c r="J140" s="9">
        <f t="shared" si="45"/>
        <v>3.3230506266415194</v>
      </c>
      <c r="K140" s="11">
        <f t="shared" si="46"/>
        <v>0.42918454935622319</v>
      </c>
      <c r="L140" s="11">
        <f t="shared" si="47"/>
        <v>0.28818443804034583</v>
      </c>
      <c r="M140" s="11">
        <f t="shared" si="48"/>
        <v>0.30959752321981426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-0.28052110381697049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0.23090290349104897</v>
      </c>
      <c r="Q140" s="11">
        <f>2*'OddsRatio_working_3-way'!K140*'OddsRatio_working_3-way'!L140*'OddsRatio_working_3-way'!M140</f>
        <v>7.6584710942304804E-2</v>
      </c>
      <c r="R140" s="11">
        <f t="shared" si="49"/>
        <v>0</v>
      </c>
      <c r="S140" s="11">
        <f t="shared" si="50"/>
        <v>-0.82312132794723514</v>
      </c>
      <c r="T140" s="11">
        <f t="shared" si="51"/>
        <v>-0.27300873232080769</v>
      </c>
      <c r="U140" s="11">
        <f>'OddsRatio_working_3-way'!S140-'OddsRatio_working_3-way'!R140^2/3</f>
        <v>-0.82312132794723514</v>
      </c>
      <c r="V140" s="11">
        <f>'OddsRatio_working_3-way'!S140*'OddsRatio_working_3-way'!R140/3-2*'OddsRatio_working_3-way'!R140^3/27-'OddsRatio_working_3-way'!T140</f>
        <v>0.27300873232080769</v>
      </c>
      <c r="W140" s="11">
        <f>'OddsRatio_working_3-way'!V140^2+4*'OddsRatio_working_3-way'!U140^3/27</f>
        <v>-8.0867269148295479E-3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0.14371890519190922</v>
      </c>
      <c r="Y140" s="11">
        <f>IF('OddsRatio_working_3-way'!W140&gt;=0,IF('OddsRatio_working_3-way'!V140+SQRT('OddsRatio_working_3-way'!W140)&gt;0,0,PI()),ACOS('OddsRatio_working_3-way'!V140/(2*'OddsRatio_working_3-way'!X140)))</f>
        <v>0.3181969828204434</v>
      </c>
      <c r="Z140" s="11">
        <f>'OddsRatio_working_3-way'!X140^(1/3)*COS('OddsRatio_working_3-way'!Y140/3)</f>
        <v>0.52086336920213461</v>
      </c>
      <c r="AA140" s="11">
        <f>'OddsRatio_working_3-way'!X140^(1/3)*COS(('OddsRatio_working_3-way'!Y140+2*PI())/3)</f>
        <v>-0.30845610499693965</v>
      </c>
      <c r="AB140" s="11">
        <f>'OddsRatio_working_3-way'!X140^(1/3)*COS(('OddsRatio_working_3-way'!Y140+4*PI())/3)</f>
        <v>-0.21240726420519498</v>
      </c>
      <c r="AC140" s="11">
        <f>'OddsRatio_working_3-way'!X140^(1/3)*SIN('OddsRatio_working_3-way'!Y140/3)</f>
        <v>5.5453824086465368E-2</v>
      </c>
      <c r="AD140" s="11">
        <f>'OddsRatio_working_3-way'!X140^(1/3)*SIN(('OddsRatio_working_3-way'!Y140+2*PI())/3)</f>
        <v>0.42335399758656905</v>
      </c>
      <c r="AE140" s="11">
        <f>'OddsRatio_working_3-way'!X140^(1/3)*SIN(('OddsRatio_working_3-way'!Y140+4*PI())/3)</f>
        <v>-0.47880782167303437</v>
      </c>
      <c r="AF140" s="11">
        <f>-'OddsRatio_working_3-way'!U140/(3*'OddsRatio_working_3-way'!X140^(1/3))*COS(('OddsRatio_working_3-way'!Y140)/3)</f>
        <v>0.5208633692021345</v>
      </c>
      <c r="AG140" s="11">
        <f>-'OddsRatio_working_3-way'!U140/(3*'OddsRatio_working_3-way'!X140^(1/3))*COS(('OddsRatio_working_3-way'!Y140+2*PI())/3)</f>
        <v>-0.3084561049969396</v>
      </c>
      <c r="AH140" s="11">
        <f>-'OddsRatio_working_3-way'!U140/(3*'OddsRatio_working_3-way'!X140^(1/3))*COS(('OddsRatio_working_3-way'!Y140+4*PI())/3)</f>
        <v>-0.21240726420519493</v>
      </c>
      <c r="AI140" s="11">
        <f>'OddsRatio_working_3-way'!U140/(3*'OddsRatio_working_3-way'!X140^(1/3))*SIN(('OddsRatio_working_3-way'!Y140)/3)</f>
        <v>-5.5453824086465361E-2</v>
      </c>
      <c r="AJ140" s="11">
        <f>'OddsRatio_working_3-way'!U140/(3*'OddsRatio_working_3-way'!X140^(1/3))*SIN(('OddsRatio_working_3-way'!Y140+2*PI())/3)</f>
        <v>-0.42335399758656894</v>
      </c>
      <c r="AK140" s="11">
        <f>'OddsRatio_working_3-way'!U140/(3*'OddsRatio_working_3-way'!X140^(1/3))*SIN(('OddsRatio_working_3-way'!Y140+4*PI())/3)</f>
        <v>0.47880782167303426</v>
      </c>
      <c r="AL140" s="11">
        <f>'OddsRatio_working_3-way'!Z140+'OddsRatio_working_3-way'!AF140</f>
        <v>1.041726738404269</v>
      </c>
      <c r="AM140" s="11">
        <f>'OddsRatio_working_3-way'!AA140+'OddsRatio_working_3-way'!AG140</f>
        <v>-0.6169122099938793</v>
      </c>
      <c r="AN140" s="11">
        <f>'OddsRatio_working_3-way'!AB140+'OddsRatio_working_3-way'!AH140</f>
        <v>-0.42481452841038991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1.041726738404269</v>
      </c>
      <c r="AS140" s="11">
        <f>IF(('OddsRatio_working_3-way'!X140=0),IF(Q140&gt;0,-Q140^(1/3),(-Q140)^(1/3)),'OddsRatio_working_3-way'!AM140-'OddsRatio_working_3-way'!R140/3)</f>
        <v>-0.6169122099938793</v>
      </c>
      <c r="AT140" s="11">
        <f>IF(('OddsRatio_working_3-way'!X140=0),IF(Q140&gt;0,-Q140^(1/3),(-Q140)^(1/3)),'OddsRatio_working_3-way'!AN140-'OddsRatio_working_3-way'!R140/3)</f>
        <v>-0.42481452841038991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2.77</v>
      </c>
      <c r="B141" s="4">
        <f>IF('True_Odds_Calculator_3-way'!B142="","",'True_Odds_Calculator_3-way'!B142)</f>
        <v>3.51</v>
      </c>
      <c r="C141" s="4">
        <f>IF('True_Odds_Calculator_3-way'!C142="","",'True_Odds_Calculator_3-way'!C142)</f>
        <v>2.62</v>
      </c>
      <c r="D141" s="9">
        <f t="shared" si="39"/>
        <v>0.35151107788131253</v>
      </c>
      <c r="E141" s="9">
        <f t="shared" si="40"/>
        <v>0.27653657503035572</v>
      </c>
      <c r="F141" s="9">
        <f t="shared" si="41"/>
        <v>0.37195234708833175</v>
      </c>
      <c r="G141" s="9">
        <f t="shared" si="42"/>
        <v>1.0422940986931306</v>
      </c>
      <c r="H141" s="9">
        <f t="shared" si="43"/>
        <v>2.8448605546868406</v>
      </c>
      <c r="I141" s="9">
        <f t="shared" si="44"/>
        <v>3.6161581877197579</v>
      </c>
      <c r="J141" s="9">
        <f t="shared" si="45"/>
        <v>2.6885164398828718</v>
      </c>
      <c r="K141" s="11">
        <f t="shared" si="46"/>
        <v>0.36101083032490977</v>
      </c>
      <c r="L141" s="11">
        <f t="shared" si="47"/>
        <v>0.28490028490028491</v>
      </c>
      <c r="M141" s="11">
        <f t="shared" si="48"/>
        <v>0.38167938931297707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-0.28253602158857483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0.23161348153769684</v>
      </c>
      <c r="Q141" s="11">
        <f>2*'OddsRatio_working_3-way'!K141*'OddsRatio_working_3-way'!L141*'OddsRatio_working_3-way'!M141</f>
        <v>7.8513044589049771E-2</v>
      </c>
      <c r="R141" s="11">
        <f t="shared" si="49"/>
        <v>0</v>
      </c>
      <c r="S141" s="11">
        <f t="shared" si="50"/>
        <v>-0.81976620267899603</v>
      </c>
      <c r="T141" s="11">
        <f t="shared" si="51"/>
        <v>-0.27788684836576139</v>
      </c>
      <c r="U141" s="11">
        <f>'OddsRatio_working_3-way'!S141-'OddsRatio_working_3-way'!R141^2/3</f>
        <v>-0.81976620267899603</v>
      </c>
      <c r="V141" s="11">
        <f>'OddsRatio_working_3-way'!S141*'OddsRatio_working_3-way'!R141/3-2*'OddsRatio_working_3-way'!R141^3/27-'OddsRatio_working_3-way'!T141</f>
        <v>0.27788684836576139</v>
      </c>
      <c r="W141" s="11">
        <f>'OddsRatio_working_3-way'!V141^2+4*'OddsRatio_working_3-way'!U141^3/27</f>
        <v>-4.3931985420572056E-3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0.1428410821828868</v>
      </c>
      <c r="Y141" s="11">
        <f>IF('OddsRatio_working_3-way'!W141&gt;=0,IF('OddsRatio_working_3-way'!V141+SQRT('OddsRatio_working_3-way'!W141)&gt;0,0,PI()),ACOS('OddsRatio_working_3-way'!V141/(2*'OddsRatio_working_3-way'!X141)))</f>
        <v>0.23414388061945512</v>
      </c>
      <c r="Z141" s="11">
        <f>'OddsRatio_working_3-way'!X141^(1/3)*COS('OddsRatio_working_3-way'!Y141/3)</f>
        <v>0.52114704934656531</v>
      </c>
      <c r="AA141" s="11">
        <f>'OddsRatio_working_3-way'!X141^(1/3)*COS(('OddsRatio_working_3-way'!Y141+2*PI())/3)</f>
        <v>-0.2958703430536333</v>
      </c>
      <c r="AB141" s="11">
        <f>'OddsRatio_working_3-way'!X141^(1/3)*COS(('OddsRatio_working_3-way'!Y141+4*PI())/3)</f>
        <v>-0.22527670629293192</v>
      </c>
      <c r="AC141" s="11">
        <f>'OddsRatio_working_3-way'!X141^(1/3)*SIN('OddsRatio_working_3-way'!Y141/3)</f>
        <v>4.0757255186865585E-2</v>
      </c>
      <c r="AD141" s="11">
        <f>'OddsRatio_working_3-way'!X141^(1/3)*SIN(('OddsRatio_working_3-way'!Y141+2*PI())/3)</f>
        <v>0.4309479562479952</v>
      </c>
      <c r="AE141" s="11">
        <f>'OddsRatio_working_3-way'!X141^(1/3)*SIN(('OddsRatio_working_3-way'!Y141+4*PI())/3)</f>
        <v>-0.47170521143486083</v>
      </c>
      <c r="AF141" s="11">
        <f>-'OddsRatio_working_3-way'!U141/(3*'OddsRatio_working_3-way'!X141^(1/3))*COS(('OddsRatio_working_3-way'!Y141)/3)</f>
        <v>0.52114704934656531</v>
      </c>
      <c r="AG141" s="11">
        <f>-'OddsRatio_working_3-way'!U141/(3*'OddsRatio_working_3-way'!X141^(1/3))*COS(('OddsRatio_working_3-way'!Y141+2*PI())/3)</f>
        <v>-0.2958703430536333</v>
      </c>
      <c r="AH141" s="11">
        <f>-'OddsRatio_working_3-way'!U141/(3*'OddsRatio_working_3-way'!X141^(1/3))*COS(('OddsRatio_working_3-way'!Y141+4*PI())/3)</f>
        <v>-0.22527670629293192</v>
      </c>
      <c r="AI141" s="11">
        <f>'OddsRatio_working_3-way'!U141/(3*'OddsRatio_working_3-way'!X141^(1/3))*SIN(('OddsRatio_working_3-way'!Y141)/3)</f>
        <v>-4.0757255186865585E-2</v>
      </c>
      <c r="AJ141" s="11">
        <f>'OddsRatio_working_3-way'!U141/(3*'OddsRatio_working_3-way'!X141^(1/3))*SIN(('OddsRatio_working_3-way'!Y141+2*PI())/3)</f>
        <v>-0.4309479562479952</v>
      </c>
      <c r="AK141" s="11">
        <f>'OddsRatio_working_3-way'!U141/(3*'OddsRatio_working_3-way'!X141^(1/3))*SIN(('OddsRatio_working_3-way'!Y141+4*PI())/3)</f>
        <v>0.47170521143486083</v>
      </c>
      <c r="AL141" s="11">
        <f>'OddsRatio_working_3-way'!Z141+'OddsRatio_working_3-way'!AF141</f>
        <v>1.0422940986931306</v>
      </c>
      <c r="AM141" s="11">
        <f>'OddsRatio_working_3-way'!AA141+'OddsRatio_working_3-way'!AG141</f>
        <v>-0.5917406861072666</v>
      </c>
      <c r="AN141" s="11">
        <f>'OddsRatio_working_3-way'!AB141+'OddsRatio_working_3-way'!AH141</f>
        <v>-0.45055341258586384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1.0422940986931306</v>
      </c>
      <c r="AS141" s="11">
        <f>IF(('OddsRatio_working_3-way'!X141=0),IF(Q141&gt;0,-Q141^(1/3),(-Q141)^(1/3)),'OddsRatio_working_3-way'!AM141-'OddsRatio_working_3-way'!R141/3)</f>
        <v>-0.5917406861072666</v>
      </c>
      <c r="AT141" s="11">
        <f>IF(('OddsRatio_working_3-way'!X141=0),IF(Q141&gt;0,-Q141^(1/3),(-Q141)^(1/3)),'OddsRatio_working_3-way'!AN141-'OddsRatio_working_3-way'!R141/3)</f>
        <v>-0.45055341258586384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1.44</v>
      </c>
      <c r="B142" s="4">
        <f>IF('True_Odds_Calculator_3-way'!B143="","",'True_Odds_Calculator_3-way'!B143)</f>
        <v>4.66</v>
      </c>
      <c r="C142" s="4">
        <f>IF('True_Odds_Calculator_3-way'!C143="","",'True_Odds_Calculator_3-way'!C143)</f>
        <v>8.27</v>
      </c>
      <c r="D142" s="9">
        <f t="shared" si="39"/>
        <v>0.68115862349939327</v>
      </c>
      <c r="E142" s="9">
        <f t="shared" si="40"/>
        <v>0.20434722958168616</v>
      </c>
      <c r="F142" s="9">
        <f t="shared" si="41"/>
        <v>0.11449414691892065</v>
      </c>
      <c r="G142" s="9">
        <f t="shared" si="42"/>
        <v>1.0638336901969483</v>
      </c>
      <c r="H142" s="9">
        <f t="shared" si="43"/>
        <v>1.4680868236866573</v>
      </c>
      <c r="I142" s="9">
        <f t="shared" si="44"/>
        <v>4.8936313061208301</v>
      </c>
      <c r="J142" s="9">
        <f t="shared" si="45"/>
        <v>8.734070927731814</v>
      </c>
      <c r="K142" s="11">
        <f t="shared" si="46"/>
        <v>0.69444444444444442</v>
      </c>
      <c r="L142" s="11">
        <f t="shared" si="47"/>
        <v>0.21459227467811159</v>
      </c>
      <c r="M142" s="11">
        <f t="shared" si="48"/>
        <v>0.12091898428053205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-0.21096686750635318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0.20488329328648808</v>
      </c>
      <c r="Q142" s="11">
        <f>2*'OddsRatio_working_3-way'!K142*'OddsRatio_working_3-way'!L142*'OddsRatio_working_3-way'!M142</f>
        <v>3.6039277622953038E-2</v>
      </c>
      <c r="R142" s="11">
        <f t="shared" si="49"/>
        <v>0</v>
      </c>
      <c r="S142" s="11">
        <f t="shared" si="50"/>
        <v>-0.97116336659033964</v>
      </c>
      <c r="T142" s="11">
        <f t="shared" si="51"/>
        <v>-0.17082908823049064</v>
      </c>
      <c r="U142" s="11">
        <f>'OddsRatio_working_3-way'!S142-'OddsRatio_working_3-way'!R142^2/3</f>
        <v>-0.97116336659033964</v>
      </c>
      <c r="V142" s="11">
        <f>'OddsRatio_working_3-way'!S142*'OddsRatio_working_3-way'!R142/3-2*'OddsRatio_working_3-way'!R142^3/27-'OddsRatio_working_3-way'!T142</f>
        <v>0.17082908823049064</v>
      </c>
      <c r="W142" s="11">
        <f>'OddsRatio_working_3-way'!V142^2+4*'OddsRatio_working_3-way'!U142^3/27</f>
        <v>-0.10651531519309242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0.18418597434302181</v>
      </c>
      <c r="Y142" s="11">
        <f>IF('OddsRatio_working_3-way'!W142&gt;=0,IF('OddsRatio_working_3-way'!V142+SQRT('OddsRatio_working_3-way'!W142)&gt;0,0,PI()),ACOS('OddsRatio_working_3-way'!V142/(2*'OddsRatio_working_3-way'!X142)))</f>
        <v>1.0885835534656421</v>
      </c>
      <c r="Z142" s="11">
        <f>'OddsRatio_working_3-way'!X142^(1/3)*COS('OddsRatio_working_3-way'!Y142/3)</f>
        <v>0.53191684509847414</v>
      </c>
      <c r="AA142" s="11">
        <f>'OddsRatio_working_3-way'!X142^(1/3)*COS(('OddsRatio_working_3-way'!Y142+2*PI())/3)</f>
        <v>-0.44085608998065057</v>
      </c>
      <c r="AB142" s="11">
        <f>'OddsRatio_working_3-way'!X142^(1/3)*COS(('OddsRatio_working_3-way'!Y142+4*PI())/3)</f>
        <v>-9.1060755117823647E-2</v>
      </c>
      <c r="AC142" s="11">
        <f>'OddsRatio_working_3-way'!X142^(1/3)*SIN('OddsRatio_working_3-way'!Y142/3)</f>
        <v>0.20195443074432848</v>
      </c>
      <c r="AD142" s="11">
        <f>'OddsRatio_working_3-way'!X142^(1/3)*SIN(('OddsRatio_working_3-way'!Y142+2*PI())/3)</f>
        <v>0.35967628518398648</v>
      </c>
      <c r="AE142" s="11">
        <f>'OddsRatio_working_3-way'!X142^(1/3)*SIN(('OddsRatio_working_3-way'!Y142+4*PI())/3)</f>
        <v>-0.56163071592831493</v>
      </c>
      <c r="AF142" s="11">
        <f>-'OddsRatio_working_3-way'!U142/(3*'OddsRatio_working_3-way'!X142^(1/3))*COS(('OddsRatio_working_3-way'!Y142)/3)</f>
        <v>0.53191684509847414</v>
      </c>
      <c r="AG142" s="11">
        <f>-'OddsRatio_working_3-way'!U142/(3*'OddsRatio_working_3-way'!X142^(1/3))*COS(('OddsRatio_working_3-way'!Y142+2*PI())/3)</f>
        <v>-0.44085608998065057</v>
      </c>
      <c r="AH142" s="11">
        <f>-'OddsRatio_working_3-way'!U142/(3*'OddsRatio_working_3-way'!X142^(1/3))*COS(('OddsRatio_working_3-way'!Y142+4*PI())/3)</f>
        <v>-9.1060755117823647E-2</v>
      </c>
      <c r="AI142" s="11">
        <f>'OddsRatio_working_3-way'!U142/(3*'OddsRatio_working_3-way'!X142^(1/3))*SIN(('OddsRatio_working_3-way'!Y142)/3)</f>
        <v>-0.20195443074432848</v>
      </c>
      <c r="AJ142" s="11">
        <f>'OddsRatio_working_3-way'!U142/(3*'OddsRatio_working_3-way'!X142^(1/3))*SIN(('OddsRatio_working_3-way'!Y142+2*PI())/3)</f>
        <v>-0.35967628518398648</v>
      </c>
      <c r="AK142" s="11">
        <f>'OddsRatio_working_3-way'!U142/(3*'OddsRatio_working_3-way'!X142^(1/3))*SIN(('OddsRatio_working_3-way'!Y142+4*PI())/3)</f>
        <v>0.56163071592831493</v>
      </c>
      <c r="AL142" s="11">
        <f>'OddsRatio_working_3-way'!Z142+'OddsRatio_working_3-way'!AF142</f>
        <v>1.0638336901969483</v>
      </c>
      <c r="AM142" s="11">
        <f>'OddsRatio_working_3-way'!AA142+'OddsRatio_working_3-way'!AG142</f>
        <v>-0.88171217996130113</v>
      </c>
      <c r="AN142" s="11">
        <f>'OddsRatio_working_3-way'!AB142+'OddsRatio_working_3-way'!AH142</f>
        <v>-0.18212151023564729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1.0638336901969483</v>
      </c>
      <c r="AS142" s="11">
        <f>IF(('OddsRatio_working_3-way'!X142=0),IF(Q142&gt;0,-Q142^(1/3),(-Q142)^(1/3)),'OddsRatio_working_3-way'!AM142-'OddsRatio_working_3-way'!R142/3)</f>
        <v>-0.88171217996130113</v>
      </c>
      <c r="AT142" s="11">
        <f>IF(('OddsRatio_working_3-way'!X142=0),IF(Q142&gt;0,-Q142^(1/3),(-Q142)^(1/3)),'OddsRatio_working_3-way'!AN142-'OddsRatio_working_3-way'!R142/3)</f>
        <v>-0.18212151023564729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1.81</v>
      </c>
      <c r="B143" s="4">
        <f>IF('True_Odds_Calculator_3-way'!B144="","",'True_Odds_Calculator_3-way'!B144)</f>
        <v>3.84</v>
      </c>
      <c r="C143" s="4">
        <f>IF('True_Odds_Calculator_3-way'!C144="","",'True_Odds_Calculator_3-way'!C144)</f>
        <v>4.7699999999999996</v>
      </c>
      <c r="D143" s="9">
        <f t="shared" si="39"/>
        <v>0.5432161916078162</v>
      </c>
      <c r="E143" s="9">
        <f t="shared" si="40"/>
        <v>0.2532737160836292</v>
      </c>
      <c r="F143" s="9">
        <f t="shared" si="41"/>
        <v>0.20351009230855469</v>
      </c>
      <c r="G143" s="9">
        <f t="shared" si="42"/>
        <v>1.0381329503002199</v>
      </c>
      <c r="H143" s="9">
        <f t="shared" si="43"/>
        <v>1.8408876897431774</v>
      </c>
      <c r="I143" s="9">
        <f t="shared" si="44"/>
        <v>3.9482975788526238</v>
      </c>
      <c r="J143" s="9">
        <f t="shared" si="45"/>
        <v>4.9137612226318286</v>
      </c>
      <c r="K143" s="11">
        <f t="shared" si="46"/>
        <v>0.5524861878453039</v>
      </c>
      <c r="L143" s="11">
        <f t="shared" si="47"/>
        <v>0.26041666666666669</v>
      </c>
      <c r="M143" s="11">
        <f t="shared" si="48"/>
        <v>0.20964360587002098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-0.26158722505993948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0.22380806220585223</v>
      </c>
      <c r="Q143" s="11">
        <f>2*'OddsRatio_working_3-way'!K143*'OddsRatio_working_3-way'!L143*'OddsRatio_working_3-way'!M143</f>
        <v>6.0325623236078783E-2</v>
      </c>
      <c r="R143" s="11">
        <f t="shared" si="49"/>
        <v>0</v>
      </c>
      <c r="S143" s="11">
        <f t="shared" si="50"/>
        <v>-0.85557718712972075</v>
      </c>
      <c r="T143" s="11">
        <f t="shared" si="51"/>
        <v>-0.23061379707000568</v>
      </c>
      <c r="U143" s="11">
        <f>'OddsRatio_working_3-way'!S143-'OddsRatio_working_3-way'!R143^2/3</f>
        <v>-0.85557718712972075</v>
      </c>
      <c r="V143" s="11">
        <f>'OddsRatio_working_3-way'!S143*'OddsRatio_working_3-way'!R143/3-2*'OddsRatio_working_3-way'!R143^3/27-'OddsRatio_working_3-way'!T143</f>
        <v>0.23061379707000568</v>
      </c>
      <c r="W143" s="11">
        <f>'OddsRatio_working_3-way'!V143^2+4*'OddsRatio_working_3-way'!U143^3/27</f>
        <v>-3.9601431322980898E-2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0.15230245789384578</v>
      </c>
      <c r="Y143" s="11">
        <f>IF('OddsRatio_working_3-way'!W143&gt;=0,IF('OddsRatio_working_3-way'!V143+SQRT('OddsRatio_working_3-way'!W143)&gt;0,0,PI()),ACOS('OddsRatio_working_3-way'!V143/(2*'OddsRatio_working_3-way'!X143)))</f>
        <v>0.71194670055036613</v>
      </c>
      <c r="Z143" s="11">
        <f>'OddsRatio_working_3-way'!X143^(1/3)*COS('OddsRatio_working_3-way'!Y143/3)</f>
        <v>0.51906647515010995</v>
      </c>
      <c r="AA143" s="11">
        <f>'OddsRatio_working_3-way'!X143^(1/3)*COS(('OddsRatio_working_3-way'!Y143+2*PI())/3)</f>
        <v>-0.36826130462243922</v>
      </c>
      <c r="AB143" s="11">
        <f>'OddsRatio_working_3-way'!X143^(1/3)*COS(('OddsRatio_working_3-way'!Y143+4*PI())/3)</f>
        <v>-0.15080517052767084</v>
      </c>
      <c r="AC143" s="11">
        <f>'OddsRatio_working_3-way'!X143^(1/3)*SIN('OddsRatio_working_3-way'!Y143/3)</f>
        <v>0.12554835755655003</v>
      </c>
      <c r="AD143" s="11">
        <f>'OddsRatio_working_3-way'!X143^(1/3)*SIN(('OddsRatio_working_3-way'!Y143+2*PI())/3)</f>
        <v>0.38675057495456427</v>
      </c>
      <c r="AE143" s="11">
        <f>'OddsRatio_working_3-way'!X143^(1/3)*SIN(('OddsRatio_working_3-way'!Y143+4*PI())/3)</f>
        <v>-0.51229893251111414</v>
      </c>
      <c r="AF143" s="11">
        <f>-'OddsRatio_working_3-way'!U143/(3*'OddsRatio_working_3-way'!X143^(1/3))*COS(('OddsRatio_working_3-way'!Y143)/3)</f>
        <v>0.51906647515010984</v>
      </c>
      <c r="AG143" s="11">
        <f>-'OddsRatio_working_3-way'!U143/(3*'OddsRatio_working_3-way'!X143^(1/3))*COS(('OddsRatio_working_3-way'!Y143+2*PI())/3)</f>
        <v>-0.36826130462243917</v>
      </c>
      <c r="AH143" s="11">
        <f>-'OddsRatio_working_3-way'!U143/(3*'OddsRatio_working_3-way'!X143^(1/3))*COS(('OddsRatio_working_3-way'!Y143+4*PI())/3)</f>
        <v>-0.15080517052767081</v>
      </c>
      <c r="AI143" s="11">
        <f>'OddsRatio_working_3-way'!U143/(3*'OddsRatio_working_3-way'!X143^(1/3))*SIN(('OddsRatio_working_3-way'!Y143)/3)</f>
        <v>-0.12554835755655</v>
      </c>
      <c r="AJ143" s="11">
        <f>'OddsRatio_working_3-way'!U143/(3*'OddsRatio_working_3-way'!X143^(1/3))*SIN(('OddsRatio_working_3-way'!Y143+2*PI())/3)</f>
        <v>-0.38675057495456416</v>
      </c>
      <c r="AK143" s="11">
        <f>'OddsRatio_working_3-way'!U143/(3*'OddsRatio_working_3-way'!X143^(1/3))*SIN(('OddsRatio_working_3-way'!Y143+4*PI())/3)</f>
        <v>0.51229893251111402</v>
      </c>
      <c r="AL143" s="11">
        <f>'OddsRatio_working_3-way'!Z143+'OddsRatio_working_3-way'!AF143</f>
        <v>1.0381329503002199</v>
      </c>
      <c r="AM143" s="11">
        <f>'OddsRatio_working_3-way'!AA143+'OddsRatio_working_3-way'!AG143</f>
        <v>-0.73652260924487845</v>
      </c>
      <c r="AN143" s="11">
        <f>'OddsRatio_working_3-way'!AB143+'OddsRatio_working_3-way'!AH143</f>
        <v>-0.30161034105534168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1.0381329503002199</v>
      </c>
      <c r="AS143" s="11">
        <f>IF(('OddsRatio_working_3-way'!X143=0),IF(Q143&gt;0,-Q143^(1/3),(-Q143)^(1/3)),'OddsRatio_working_3-way'!AM143-'OddsRatio_working_3-way'!R143/3)</f>
        <v>-0.73652260924487845</v>
      </c>
      <c r="AT143" s="11">
        <f>IF(('OddsRatio_working_3-way'!X143=0),IF(Q143&gt;0,-Q143^(1/3),(-Q143)^(1/3)),'OddsRatio_working_3-way'!AN143-'OddsRatio_working_3-way'!R143/3)</f>
        <v>-0.30161034105534168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1.53</v>
      </c>
      <c r="B144" s="4">
        <f>IF('True_Odds_Calculator_3-way'!B145="","",'True_Odds_Calculator_3-way'!B145)</f>
        <v>4.42</v>
      </c>
      <c r="C144" s="4">
        <f>IF('True_Odds_Calculator_3-way'!C145="","",'True_Odds_Calculator_3-way'!C145)</f>
        <v>6.87</v>
      </c>
      <c r="D144" s="9">
        <f t="shared" si="39"/>
        <v>0.64251957054335274</v>
      </c>
      <c r="E144" s="9">
        <f t="shared" si="40"/>
        <v>0.21785641025504257</v>
      </c>
      <c r="F144" s="9">
        <f t="shared" si="41"/>
        <v>0.1396240192016048</v>
      </c>
      <c r="G144" s="9">
        <f t="shared" si="42"/>
        <v>1.0497600497412196</v>
      </c>
      <c r="H144" s="9">
        <f t="shared" si="43"/>
        <v>1.5563728263628462</v>
      </c>
      <c r="I144" s="9">
        <f t="shared" si="44"/>
        <v>4.5901793701149707</v>
      </c>
      <c r="J144" s="9">
        <f t="shared" si="45"/>
        <v>7.1620914919809602</v>
      </c>
      <c r="K144" s="11">
        <f t="shared" si="46"/>
        <v>0.65359477124183007</v>
      </c>
      <c r="L144" s="11">
        <f t="shared" si="47"/>
        <v>0.22624434389140272</v>
      </c>
      <c r="M144" s="11">
        <f t="shared" si="48"/>
        <v>0.14556040756914118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-0.22901801159911495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0.21136888213541632</v>
      </c>
      <c r="Q144" s="11">
        <f>2*'OddsRatio_working_3-way'!K144*'OddsRatio_working_3-way'!L144*'OddsRatio_working_3-way'!M144</f>
        <v>4.3048652166072565E-2</v>
      </c>
      <c r="R144" s="11">
        <f t="shared" si="49"/>
        <v>0</v>
      </c>
      <c r="S144" s="11">
        <f t="shared" si="50"/>
        <v>-0.92293562702573551</v>
      </c>
      <c r="T144" s="11">
        <f t="shared" si="51"/>
        <v>-0.18797059613558767</v>
      </c>
      <c r="U144" s="11">
        <f>'OddsRatio_working_3-way'!S144-'OddsRatio_working_3-way'!R144^2/3</f>
        <v>-0.92293562702573551</v>
      </c>
      <c r="V144" s="11">
        <f>'OddsRatio_working_3-way'!S144*'OddsRatio_working_3-way'!R144/3-2*'OddsRatio_working_3-way'!R144^3/27-'OddsRatio_working_3-way'!T144</f>
        <v>0.18797059613558767</v>
      </c>
      <c r="W144" s="11">
        <f>'OddsRatio_working_3-way'!V144^2+4*'OddsRatio_working_3-way'!U144^3/27</f>
        <v>-8.1136085338559191E-2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0.17063779647994712</v>
      </c>
      <c r="Y144" s="11">
        <f>IF('OddsRatio_working_3-way'!W144&gt;=0,IF('OddsRatio_working_3-way'!V144+SQRT('OddsRatio_working_3-way'!W144)&gt;0,0,PI()),ACOS('OddsRatio_working_3-way'!V144/(2*'OddsRatio_working_3-way'!X144)))</f>
        <v>0.98748793599236862</v>
      </c>
      <c r="Z144" s="11">
        <f>'OddsRatio_working_3-way'!X144^(1/3)*COS('OddsRatio_working_3-way'!Y144/3)</f>
        <v>0.52488002487060981</v>
      </c>
      <c r="AA144" s="11">
        <f>'OddsRatio_working_3-way'!X144^(1/3)*COS(('OddsRatio_working_3-way'!Y144+2*PI())/3)</f>
        <v>-0.41771276076966313</v>
      </c>
      <c r="AB144" s="11">
        <f>'OddsRatio_working_3-way'!X144^(1/3)*COS(('OddsRatio_working_3-way'!Y144+4*PI())/3)</f>
        <v>-0.10716726410094687</v>
      </c>
      <c r="AC144" s="11">
        <f>'OddsRatio_working_3-way'!X144^(1/3)*SIN('OddsRatio_working_3-way'!Y144/3)</f>
        <v>0.17929352609730934</v>
      </c>
      <c r="AD144" s="11">
        <f>'OddsRatio_working_3-way'!X144^(1/3)*SIN(('OddsRatio_working_3-way'!Y144+2*PI())/3)</f>
        <v>0.36491267242830139</v>
      </c>
      <c r="AE144" s="11">
        <f>'OddsRatio_working_3-way'!X144^(1/3)*SIN(('OddsRatio_working_3-way'!Y144+4*PI())/3)</f>
        <v>-0.54420619852561081</v>
      </c>
      <c r="AF144" s="11">
        <f>-'OddsRatio_working_3-way'!U144/(3*'OddsRatio_working_3-way'!X144^(1/3))*COS(('OddsRatio_working_3-way'!Y144)/3)</f>
        <v>0.5248800248706097</v>
      </c>
      <c r="AG144" s="11">
        <f>-'OddsRatio_working_3-way'!U144/(3*'OddsRatio_working_3-way'!X144^(1/3))*COS(('OddsRatio_working_3-way'!Y144+2*PI())/3)</f>
        <v>-0.41771276076966302</v>
      </c>
      <c r="AH144" s="11">
        <f>-'OddsRatio_working_3-way'!U144/(3*'OddsRatio_working_3-way'!X144^(1/3))*COS(('OddsRatio_working_3-way'!Y144+4*PI())/3)</f>
        <v>-0.10716726410094686</v>
      </c>
      <c r="AI144" s="11">
        <f>'OddsRatio_working_3-way'!U144/(3*'OddsRatio_working_3-way'!X144^(1/3))*SIN(('OddsRatio_working_3-way'!Y144)/3)</f>
        <v>-0.17929352609730931</v>
      </c>
      <c r="AJ144" s="11">
        <f>'OddsRatio_working_3-way'!U144/(3*'OddsRatio_working_3-way'!X144^(1/3))*SIN(('OddsRatio_working_3-way'!Y144+2*PI())/3)</f>
        <v>-0.36491267242830133</v>
      </c>
      <c r="AK144" s="11">
        <f>'OddsRatio_working_3-way'!U144/(3*'OddsRatio_working_3-way'!X144^(1/3))*SIN(('OddsRatio_working_3-way'!Y144+4*PI())/3)</f>
        <v>0.5442061985256107</v>
      </c>
      <c r="AL144" s="11">
        <f>'OddsRatio_working_3-way'!Z144+'OddsRatio_working_3-way'!AF144</f>
        <v>1.0497600497412196</v>
      </c>
      <c r="AM144" s="11">
        <f>'OddsRatio_working_3-way'!AA144+'OddsRatio_working_3-way'!AG144</f>
        <v>-0.83542552153932614</v>
      </c>
      <c r="AN144" s="11">
        <f>'OddsRatio_working_3-way'!AB144+'OddsRatio_working_3-way'!AH144</f>
        <v>-0.21433452820189375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1.0497600497412196</v>
      </c>
      <c r="AS144" s="11">
        <f>IF(('OddsRatio_working_3-way'!X144=0),IF(Q144&gt;0,-Q144^(1/3),(-Q144)^(1/3)),'OddsRatio_working_3-way'!AM144-'OddsRatio_working_3-way'!R144/3)</f>
        <v>-0.83542552153932614</v>
      </c>
      <c r="AT144" s="11">
        <f>IF(('OddsRatio_working_3-way'!X144=0),IF(Q144&gt;0,-Q144^(1/3),(-Q144)^(1/3)),'OddsRatio_working_3-way'!AN144-'OddsRatio_working_3-way'!R144/3)</f>
        <v>-0.21433452820189375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3.75</v>
      </c>
      <c r="B145" s="4">
        <f>IF('True_Odds_Calculator_3-way'!B146="","",'True_Odds_Calculator_3-way'!B146)</f>
        <v>3.43</v>
      </c>
      <c r="C145" s="4">
        <f>IF('True_Odds_Calculator_3-way'!C146="","",'True_Odds_Calculator_3-way'!C146)</f>
        <v>2.1</v>
      </c>
      <c r="D145" s="9">
        <f t="shared" si="39"/>
        <v>0.25638902773104355</v>
      </c>
      <c r="E145" s="9">
        <f t="shared" si="40"/>
        <v>0.28067569240241791</v>
      </c>
      <c r="F145" s="9">
        <f t="shared" si="41"/>
        <v>0.46293527986653832</v>
      </c>
      <c r="G145" s="9">
        <f t="shared" si="42"/>
        <v>1.0546628781620195</v>
      </c>
      <c r="H145" s="9">
        <f t="shared" si="43"/>
        <v>3.9003229149455532</v>
      </c>
      <c r="I145" s="9">
        <f t="shared" si="44"/>
        <v>3.5628307939337085</v>
      </c>
      <c r="J145" s="9">
        <f t="shared" si="45"/>
        <v>2.1601291659782214</v>
      </c>
      <c r="K145" s="11">
        <f t="shared" si="46"/>
        <v>0.26666666666666666</v>
      </c>
      <c r="L145" s="11">
        <f t="shared" si="47"/>
        <v>0.29154518950437314</v>
      </c>
      <c r="M145" s="11">
        <f t="shared" si="48"/>
        <v>0.47619047619047616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-0.27213660974593912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0.23249571937618585</v>
      </c>
      <c r="Q145" s="11">
        <f>2*'OddsRatio_working_3-way'!K145*'OddsRatio_working_3-way'!L145*'OddsRatio_working_3-way'!M145</f>
        <v>7.4043222731269356E-2</v>
      </c>
      <c r="R145" s="11">
        <f t="shared" si="49"/>
        <v>0</v>
      </c>
      <c r="S145" s="11">
        <f t="shared" si="50"/>
        <v>-0.85433459170832937</v>
      </c>
      <c r="T145" s="11">
        <f t="shared" si="51"/>
        <v>-0.27208108016188826</v>
      </c>
      <c r="U145" s="11">
        <f>'OddsRatio_working_3-way'!S145-'OddsRatio_working_3-way'!R145^2/3</f>
        <v>-0.85433459170832937</v>
      </c>
      <c r="V145" s="11">
        <f>'OddsRatio_working_3-way'!S145*'OddsRatio_working_3-way'!R145/3-2*'OddsRatio_working_3-way'!R145^3/27-'OddsRatio_working_3-way'!T145</f>
        <v>0.27208108016188826</v>
      </c>
      <c r="W145" s="11">
        <f>'OddsRatio_working_3-way'!V145^2+4*'OddsRatio_working_3-way'!U145^3/27</f>
        <v>-1.8352362872242664E-2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0.15197078424347105</v>
      </c>
      <c r="Y145" s="11">
        <f>IF('OddsRatio_working_3-way'!W145&gt;=0,IF('OddsRatio_working_3-way'!V145+SQRT('OddsRatio_working_3-way'!W145)&gt;0,0,PI()),ACOS('OddsRatio_working_3-way'!V145/(2*'OddsRatio_working_3-way'!X145)))</f>
        <v>0.46197127362185308</v>
      </c>
      <c r="Z145" s="11">
        <f>'OddsRatio_working_3-way'!X145^(1/3)*COS('OddsRatio_working_3-way'!Y145/3)</f>
        <v>0.52733143908100977</v>
      </c>
      <c r="AA145" s="11">
        <f>'OddsRatio_working_3-way'!X145^(1/3)*COS(('OddsRatio_working_3-way'!Y145+2*PI())/3)</f>
        <v>-0.33455163453527559</v>
      </c>
      <c r="AB145" s="11">
        <f>'OddsRatio_working_3-way'!X145^(1/3)*COS(('OddsRatio_working_3-way'!Y145+4*PI())/3)</f>
        <v>-0.19277980454573423</v>
      </c>
      <c r="AC145" s="11">
        <f>'OddsRatio_working_3-way'!X145^(1/3)*SIN('OddsRatio_working_3-way'!Y145/3)</f>
        <v>8.185200420796758E-2</v>
      </c>
      <c r="AD145" s="11">
        <f>'OddsRatio_working_3-way'!X145^(1/3)*SIN(('OddsRatio_working_3-way'!Y145+2*PI())/3)</f>
        <v>0.41575642035437671</v>
      </c>
      <c r="AE145" s="11">
        <f>'OddsRatio_working_3-way'!X145^(1/3)*SIN(('OddsRatio_working_3-way'!Y145+4*PI())/3)</f>
        <v>-0.49760842456234433</v>
      </c>
      <c r="AF145" s="11">
        <f>-'OddsRatio_working_3-way'!U145/(3*'OddsRatio_working_3-way'!X145^(1/3))*COS(('OddsRatio_working_3-way'!Y145)/3)</f>
        <v>0.52733143908100977</v>
      </c>
      <c r="AG145" s="11">
        <f>-'OddsRatio_working_3-way'!U145/(3*'OddsRatio_working_3-way'!X145^(1/3))*COS(('OddsRatio_working_3-way'!Y145+2*PI())/3)</f>
        <v>-0.33455163453527559</v>
      </c>
      <c r="AH145" s="11">
        <f>-'OddsRatio_working_3-way'!U145/(3*'OddsRatio_working_3-way'!X145^(1/3))*COS(('OddsRatio_working_3-way'!Y145+4*PI())/3)</f>
        <v>-0.19277980454573423</v>
      </c>
      <c r="AI145" s="11">
        <f>'OddsRatio_working_3-way'!U145/(3*'OddsRatio_working_3-way'!X145^(1/3))*SIN(('OddsRatio_working_3-way'!Y145)/3)</f>
        <v>-8.185200420796758E-2</v>
      </c>
      <c r="AJ145" s="11">
        <f>'OddsRatio_working_3-way'!U145/(3*'OddsRatio_working_3-way'!X145^(1/3))*SIN(('OddsRatio_working_3-way'!Y145+2*PI())/3)</f>
        <v>-0.41575642035437671</v>
      </c>
      <c r="AK145" s="11">
        <f>'OddsRatio_working_3-way'!U145/(3*'OddsRatio_working_3-way'!X145^(1/3))*SIN(('OddsRatio_working_3-way'!Y145+4*PI())/3)</f>
        <v>0.49760842456234433</v>
      </c>
      <c r="AL145" s="11">
        <f>'OddsRatio_working_3-way'!Z145+'OddsRatio_working_3-way'!AF145</f>
        <v>1.0546628781620195</v>
      </c>
      <c r="AM145" s="11">
        <f>'OddsRatio_working_3-way'!AA145+'OddsRatio_working_3-way'!AG145</f>
        <v>-0.66910326907055118</v>
      </c>
      <c r="AN145" s="11">
        <f>'OddsRatio_working_3-way'!AB145+'OddsRatio_working_3-way'!AH145</f>
        <v>-0.38555960909146847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1.0546628781620195</v>
      </c>
      <c r="AS145" s="11">
        <f>IF(('OddsRatio_working_3-way'!X145=0),IF(Q145&gt;0,-Q145^(1/3),(-Q145)^(1/3)),'OddsRatio_working_3-way'!AM145-'OddsRatio_working_3-way'!R145/3)</f>
        <v>-0.66910326907055118</v>
      </c>
      <c r="AT145" s="11">
        <f>IF(('OddsRatio_working_3-way'!X145=0),IF(Q145&gt;0,-Q145^(1/3),(-Q145)^(1/3)),'OddsRatio_working_3-way'!AN145-'OddsRatio_working_3-way'!R145/3)</f>
        <v>-0.38555960909146847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2.16</v>
      </c>
      <c r="B146" s="4">
        <f>IF('True_Odds_Calculator_3-way'!B147="","",'True_Odds_Calculator_3-way'!B147)</f>
        <v>3.43</v>
      </c>
      <c r="C146" s="4">
        <f>IF('True_Odds_Calculator_3-way'!C147="","",'True_Odds_Calculator_3-way'!C147)</f>
        <v>3.73</v>
      </c>
      <c r="D146" s="9">
        <f t="shared" si="39"/>
        <v>0.45430119113537476</v>
      </c>
      <c r="E146" s="9">
        <f t="shared" si="40"/>
        <v>0.28439218598692095</v>
      </c>
      <c r="F146" s="9">
        <f t="shared" si="41"/>
        <v>0.2613066228777044</v>
      </c>
      <c r="G146" s="9">
        <f t="shared" si="42"/>
        <v>1.0355024746165309</v>
      </c>
      <c r="H146" s="9">
        <f t="shared" si="43"/>
        <v>2.2011828705551761</v>
      </c>
      <c r="I146" s="9">
        <f t="shared" si="44"/>
        <v>3.5162710133181698</v>
      </c>
      <c r="J146" s="9">
        <f t="shared" si="45"/>
        <v>3.8269217557031294</v>
      </c>
      <c r="K146" s="11">
        <f t="shared" si="46"/>
        <v>0.46296296296296291</v>
      </c>
      <c r="L146" s="11">
        <f t="shared" si="47"/>
        <v>0.29154518950437314</v>
      </c>
      <c r="M146" s="11">
        <f t="shared" si="48"/>
        <v>0.26809651474530832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-0.27846473710127495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0.22869695135384249</v>
      </c>
      <c r="Q146" s="11">
        <f>2*'OddsRatio_working_3-way'!K146*'OddsRatio_working_3-way'!L146*'OddsRatio_working_3-way'!M146</f>
        <v>7.2372452960076744E-2</v>
      </c>
      <c r="R146" s="11">
        <f t="shared" si="49"/>
        <v>0</v>
      </c>
      <c r="S146" s="11">
        <f t="shared" si="50"/>
        <v>-0.82127796048613366</v>
      </c>
      <c r="T146" s="11">
        <f t="shared" si="51"/>
        <v>-0.25989808876143472</v>
      </c>
      <c r="U146" s="11">
        <f>'OddsRatio_working_3-way'!S146-'OddsRatio_working_3-way'!R146^2/3</f>
        <v>-0.82127796048613366</v>
      </c>
      <c r="V146" s="11">
        <f>'OddsRatio_working_3-way'!S146*'OddsRatio_working_3-way'!R146/3-2*'OddsRatio_working_3-way'!R146^3/27-'OddsRatio_working_3-way'!T146</f>
        <v>0.25989808876143472</v>
      </c>
      <c r="W146" s="11">
        <f>'OddsRatio_working_3-way'!V146^2+4*'OddsRatio_working_3-way'!U146^3/27</f>
        <v>-1.4519638511481164E-2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0.14323639119766995</v>
      </c>
      <c r="Y146" s="11">
        <f>IF('OddsRatio_working_3-way'!W146&gt;=0,IF('OddsRatio_working_3-way'!V146+SQRT('OddsRatio_working_3-way'!W146)&gt;0,0,PI()),ACOS('OddsRatio_working_3-way'!V146/(2*'OddsRatio_working_3-way'!X146)))</f>
        <v>0.43413353424385037</v>
      </c>
      <c r="Z146" s="11">
        <f>'OddsRatio_working_3-way'!X146^(1/3)*COS('OddsRatio_working_3-way'!Y146/3)</f>
        <v>0.51775123730826544</v>
      </c>
      <c r="AA146" s="11">
        <f>'OddsRatio_working_3-way'!X146^(1/3)*COS(('OddsRatio_working_3-way'!Y146+2*PI())/3)</f>
        <v>-0.32421880744113302</v>
      </c>
      <c r="AB146" s="11">
        <f>'OddsRatio_working_3-way'!X146^(1/3)*COS(('OddsRatio_working_3-way'!Y146+4*PI())/3)</f>
        <v>-0.19353242986713234</v>
      </c>
      <c r="AC146" s="11">
        <f>'OddsRatio_working_3-way'!X146^(1/3)*SIN('OddsRatio_working_3-way'!Y146/3)</f>
        <v>7.5451815271766379E-2</v>
      </c>
      <c r="AD146" s="11">
        <f>'OddsRatio_working_3-way'!X146^(1/3)*SIN(('OddsRatio_working_3-way'!Y146+2*PI())/3)</f>
        <v>0.41065981671390017</v>
      </c>
      <c r="AE146" s="11">
        <f>'OddsRatio_working_3-way'!X146^(1/3)*SIN(('OddsRatio_working_3-way'!Y146+4*PI())/3)</f>
        <v>-0.48611163198566648</v>
      </c>
      <c r="AF146" s="11">
        <f>-'OddsRatio_working_3-way'!U146/(3*'OddsRatio_working_3-way'!X146^(1/3))*COS(('OddsRatio_working_3-way'!Y146)/3)</f>
        <v>0.51775123730826544</v>
      </c>
      <c r="AG146" s="11">
        <f>-'OddsRatio_working_3-way'!U146/(3*'OddsRatio_working_3-way'!X146^(1/3))*COS(('OddsRatio_working_3-way'!Y146+2*PI())/3)</f>
        <v>-0.32421880744113302</v>
      </c>
      <c r="AH146" s="11">
        <f>-'OddsRatio_working_3-way'!U146/(3*'OddsRatio_working_3-way'!X146^(1/3))*COS(('OddsRatio_working_3-way'!Y146+4*PI())/3)</f>
        <v>-0.19353242986713234</v>
      </c>
      <c r="AI146" s="11">
        <f>'OddsRatio_working_3-way'!U146/(3*'OddsRatio_working_3-way'!X146^(1/3))*SIN(('OddsRatio_working_3-way'!Y146)/3)</f>
        <v>-7.5451815271766379E-2</v>
      </c>
      <c r="AJ146" s="11">
        <f>'OddsRatio_working_3-way'!U146/(3*'OddsRatio_working_3-way'!X146^(1/3))*SIN(('OddsRatio_working_3-way'!Y146+2*PI())/3)</f>
        <v>-0.41065981671390017</v>
      </c>
      <c r="AK146" s="11">
        <f>'OddsRatio_working_3-way'!U146/(3*'OddsRatio_working_3-way'!X146^(1/3))*SIN(('OddsRatio_working_3-way'!Y146+4*PI())/3)</f>
        <v>0.48611163198566648</v>
      </c>
      <c r="AL146" s="11">
        <f>'OddsRatio_working_3-way'!Z146+'OddsRatio_working_3-way'!AF146</f>
        <v>1.0355024746165309</v>
      </c>
      <c r="AM146" s="11">
        <f>'OddsRatio_working_3-way'!AA146+'OddsRatio_working_3-way'!AG146</f>
        <v>-0.64843761488226603</v>
      </c>
      <c r="AN146" s="11">
        <f>'OddsRatio_working_3-way'!AB146+'OddsRatio_working_3-way'!AH146</f>
        <v>-0.38706485973426469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1.0355024746165309</v>
      </c>
      <c r="AS146" s="11">
        <f>IF(('OddsRatio_working_3-way'!X146=0),IF(Q146&gt;0,-Q146^(1/3),(-Q146)^(1/3)),'OddsRatio_working_3-way'!AM146-'OddsRatio_working_3-way'!R146/3)</f>
        <v>-0.64843761488226603</v>
      </c>
      <c r="AT146" s="11">
        <f>IF(('OddsRatio_working_3-way'!X146=0),IF(Q146&gt;0,-Q146^(1/3),(-Q146)^(1/3)),'OddsRatio_working_3-way'!AN146-'OddsRatio_working_3-way'!R146/3)</f>
        <v>-0.38706485973426469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2.66</v>
      </c>
      <c r="B147" s="4">
        <f>IF('True_Odds_Calculator_3-way'!B148="","",'True_Odds_Calculator_3-way'!B148)</f>
        <v>3.12</v>
      </c>
      <c r="C147" s="4">
        <f>IF('True_Odds_Calculator_3-way'!C148="","",'True_Odds_Calculator_3-way'!C148)</f>
        <v>3.07</v>
      </c>
      <c r="D147" s="9">
        <f t="shared" si="39"/>
        <v>0.36818589760692499</v>
      </c>
      <c r="E147" s="9">
        <f t="shared" si="40"/>
        <v>0.31332809609856321</v>
      </c>
      <c r="F147" s="9">
        <f t="shared" si="41"/>
        <v>0.31848600629451174</v>
      </c>
      <c r="G147" s="9">
        <f t="shared" si="42"/>
        <v>1.0337465599033049</v>
      </c>
      <c r="H147" s="9">
        <f t="shared" si="43"/>
        <v>2.7160192894394868</v>
      </c>
      <c r="I147" s="9">
        <f t="shared" si="44"/>
        <v>3.1915427069950066</v>
      </c>
      <c r="J147" s="9">
        <f t="shared" si="45"/>
        <v>3.1398553789998411</v>
      </c>
      <c r="K147" s="11">
        <f t="shared" si="46"/>
        <v>0.37593984962406013</v>
      </c>
      <c r="L147" s="11">
        <f t="shared" si="47"/>
        <v>0.32051282051282048</v>
      </c>
      <c r="M147" s="11">
        <f t="shared" si="48"/>
        <v>0.32573289902280134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-0.28591680906098871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0.22960495701795208</v>
      </c>
      <c r="Q147" s="11">
        <f>2*'OddsRatio_working_3-way'!K147*'OddsRatio_working_3-way'!L147*'OddsRatio_working_3-way'!M147</f>
        <v>7.8497421202718645E-2</v>
      </c>
      <c r="R147" s="11">
        <f t="shared" si="49"/>
        <v>0</v>
      </c>
      <c r="S147" s="11">
        <f t="shared" si="50"/>
        <v>-0.80304812358540001</v>
      </c>
      <c r="T147" s="11">
        <f t="shared" si="51"/>
        <v>-0.27454636703774354</v>
      </c>
      <c r="U147" s="11">
        <f>'OddsRatio_working_3-way'!S147-'OddsRatio_working_3-way'!R147^2/3</f>
        <v>-0.80304812358540001</v>
      </c>
      <c r="V147" s="11">
        <f>'OddsRatio_working_3-way'!S147*'OddsRatio_working_3-way'!R147/3-2*'OddsRatio_working_3-way'!R147^3/27-'OddsRatio_working_3-way'!T147</f>
        <v>0.27454636703774354</v>
      </c>
      <c r="W147" s="11">
        <f>'OddsRatio_working_3-way'!V147^2+4*'OddsRatio_working_3-way'!U147^3/27</f>
        <v>-1.3464737007469196E-3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0.13849384585097121</v>
      </c>
      <c r="Y147" s="11">
        <f>IF('OddsRatio_working_3-way'!W147&gt;=0,IF('OddsRatio_working_3-way'!V147+SQRT('OddsRatio_working_3-way'!W147)&gt;0,0,PI()),ACOS('OddsRatio_working_3-way'!V147/(2*'OddsRatio_working_3-way'!X147)))</f>
        <v>0.13286697020170646</v>
      </c>
      <c r="Z147" s="11">
        <f>'OddsRatio_working_3-way'!X147^(1/3)*COS('OddsRatio_working_3-way'!Y147/3)</f>
        <v>0.51687327995165255</v>
      </c>
      <c r="AA147" s="11">
        <f>'OddsRatio_working_3-way'!X147^(1/3)*COS(('OddsRatio_working_3-way'!Y147+2*PI())/3)</f>
        <v>-0.27827448891076556</v>
      </c>
      <c r="AB147" s="11">
        <f>'OddsRatio_working_3-way'!X147^(1/3)*COS(('OddsRatio_working_3-way'!Y147+4*PI())/3)</f>
        <v>-0.23859879104088688</v>
      </c>
      <c r="AC147" s="11">
        <f>'OddsRatio_working_3-way'!X147^(1/3)*SIN('OddsRatio_working_3-way'!Y147/3)</f>
        <v>2.2906774845460734E-2</v>
      </c>
      <c r="AD147" s="11">
        <f>'OddsRatio_working_3-way'!X147^(1/3)*SIN(('OddsRatio_working_3-way'!Y147+2*PI())/3)</f>
        <v>0.43617200355278674</v>
      </c>
      <c r="AE147" s="11">
        <f>'OddsRatio_working_3-way'!X147^(1/3)*SIN(('OddsRatio_working_3-way'!Y147+4*PI())/3)</f>
        <v>-0.45907877839824751</v>
      </c>
      <c r="AF147" s="11">
        <f>-'OddsRatio_working_3-way'!U147/(3*'OddsRatio_working_3-way'!X147^(1/3))*COS(('OddsRatio_working_3-way'!Y147)/3)</f>
        <v>0.51687327995165244</v>
      </c>
      <c r="AG147" s="11">
        <f>-'OddsRatio_working_3-way'!U147/(3*'OddsRatio_working_3-way'!X147^(1/3))*COS(('OddsRatio_working_3-way'!Y147+2*PI())/3)</f>
        <v>-0.27827448891076551</v>
      </c>
      <c r="AH147" s="11">
        <f>-'OddsRatio_working_3-way'!U147/(3*'OddsRatio_working_3-way'!X147^(1/3))*COS(('OddsRatio_working_3-way'!Y147+4*PI())/3)</f>
        <v>-0.23859879104088683</v>
      </c>
      <c r="AI147" s="11">
        <f>'OddsRatio_working_3-way'!U147/(3*'OddsRatio_working_3-way'!X147^(1/3))*SIN(('OddsRatio_working_3-way'!Y147)/3)</f>
        <v>-2.2906774845460727E-2</v>
      </c>
      <c r="AJ147" s="11">
        <f>'OddsRatio_working_3-way'!U147/(3*'OddsRatio_working_3-way'!X147^(1/3))*SIN(('OddsRatio_working_3-way'!Y147+2*PI())/3)</f>
        <v>-0.43617200355278668</v>
      </c>
      <c r="AK147" s="11">
        <f>'OddsRatio_working_3-way'!U147/(3*'OddsRatio_working_3-way'!X147^(1/3))*SIN(('OddsRatio_working_3-way'!Y147+4*PI())/3)</f>
        <v>0.4590787783982474</v>
      </c>
      <c r="AL147" s="11">
        <f>'OddsRatio_working_3-way'!Z147+'OddsRatio_working_3-way'!AF147</f>
        <v>1.0337465599033049</v>
      </c>
      <c r="AM147" s="11">
        <f>'OddsRatio_working_3-way'!AA147+'OddsRatio_working_3-way'!AG147</f>
        <v>-0.55654897782153112</v>
      </c>
      <c r="AN147" s="11">
        <f>'OddsRatio_working_3-way'!AB147+'OddsRatio_working_3-way'!AH147</f>
        <v>-0.47719758208177371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1.0337465599033049</v>
      </c>
      <c r="AS147" s="11">
        <f>IF(('OddsRatio_working_3-way'!X147=0),IF(Q147&gt;0,-Q147^(1/3),(-Q147)^(1/3)),'OddsRatio_working_3-way'!AM147-'OddsRatio_working_3-way'!R147/3)</f>
        <v>-0.55654897782153112</v>
      </c>
      <c r="AT147" s="11">
        <f>IF(('OddsRatio_working_3-way'!X147=0),IF(Q147&gt;0,-Q147^(1/3),(-Q147)^(1/3)),'OddsRatio_working_3-way'!AN147-'OddsRatio_working_3-way'!R147/3)</f>
        <v>-0.47719758208177371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6.54</v>
      </c>
      <c r="B148" s="4">
        <f>IF('True_Odds_Calculator_3-way'!B149="","",'True_Odds_Calculator_3-way'!B149)</f>
        <v>4.0999999999999996</v>
      </c>
      <c r="C148" s="4">
        <f>IF('True_Odds_Calculator_3-way'!C149="","",'True_Odds_Calculator_3-way'!C149)</f>
        <v>1.59</v>
      </c>
      <c r="D148" s="9">
        <f t="shared" si="39"/>
        <v>0.14688084903072074</v>
      </c>
      <c r="E148" s="9">
        <f t="shared" si="40"/>
        <v>0.23528869647617945</v>
      </c>
      <c r="F148" s="9">
        <f t="shared" si="41"/>
        <v>0.61783045449310003</v>
      </c>
      <c r="G148" s="9">
        <f t="shared" si="42"/>
        <v>1.048418684566172</v>
      </c>
      <c r="H148" s="9">
        <f t="shared" si="43"/>
        <v>6.808239512496594</v>
      </c>
      <c r="I148" s="9">
        <f t="shared" si="44"/>
        <v>4.2500979221551329</v>
      </c>
      <c r="J148" s="9">
        <f t="shared" si="45"/>
        <v>1.6185670238940415</v>
      </c>
      <c r="K148" s="11">
        <f t="shared" si="46"/>
        <v>0.1529051987767584</v>
      </c>
      <c r="L148" s="11">
        <f t="shared" si="47"/>
        <v>0.24390243902439027</v>
      </c>
      <c r="M148" s="11">
        <f t="shared" si="48"/>
        <v>0.62893081761006286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-0.2376647325413882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0.21649255786308946</v>
      </c>
      <c r="Q148" s="11">
        <f>2*'OddsRatio_working_3-way'!K148*'OddsRatio_working_3-way'!L148*'OddsRatio_working_3-way'!M148</f>
        <v>4.6910630089510179E-2</v>
      </c>
      <c r="R148" s="11">
        <f t="shared" si="49"/>
        <v>0</v>
      </c>
      <c r="S148" s="11">
        <f t="shared" si="50"/>
        <v>-0.91091579111506704</v>
      </c>
      <c r="T148" s="11">
        <f t="shared" si="51"/>
        <v>-0.19738153653630924</v>
      </c>
      <c r="U148" s="11">
        <f>'OddsRatio_working_3-way'!S148-'OddsRatio_working_3-way'!R148^2/3</f>
        <v>-0.91091579111506704</v>
      </c>
      <c r="V148" s="11">
        <f>'OddsRatio_working_3-way'!S148*'OddsRatio_working_3-way'!R148/3-2*'OddsRatio_working_3-way'!R148^3/27-'OddsRatio_working_3-way'!T148</f>
        <v>0.19738153653630924</v>
      </c>
      <c r="W148" s="11">
        <f>'OddsRatio_working_3-way'!V148^2+4*'OddsRatio_working_3-way'!U148^3/27</f>
        <v>-7.3018068325454655E-2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0.16731522591420739</v>
      </c>
      <c r="Y148" s="11">
        <f>IF('OddsRatio_working_3-way'!W148&gt;=0,IF('OddsRatio_working_3-way'!V148+SQRT('OddsRatio_working_3-way'!W148)&gt;0,0,PI()),ACOS('OddsRatio_working_3-way'!V148/(2*'OddsRatio_working_3-way'!X148)))</f>
        <v>0.93992412560673977</v>
      </c>
      <c r="Z148" s="11">
        <f>'OddsRatio_working_3-way'!X148^(1/3)*COS('OddsRatio_working_3-way'!Y148/3)</f>
        <v>0.52420934228308613</v>
      </c>
      <c r="AA148" s="11">
        <f>'OddsRatio_working_3-way'!X148^(1/3)*COS(('OddsRatio_working_3-way'!Y148+2*PI())/3)</f>
        <v>-0.40918414583504831</v>
      </c>
      <c r="AB148" s="11">
        <f>'OddsRatio_working_3-way'!X148^(1/3)*COS(('OddsRatio_working_3-way'!Y148+4*PI())/3)</f>
        <v>-0.11502519644803781</v>
      </c>
      <c r="AC148" s="11">
        <f>'OddsRatio_working_3-way'!X148^(1/3)*SIN('OddsRatio_working_3-way'!Y148/3)</f>
        <v>0.169832748613128</v>
      </c>
      <c r="AD148" s="11">
        <f>'OddsRatio_working_3-way'!X148^(1/3)*SIN(('OddsRatio_working_3-way'!Y148+2*PI())/3)</f>
        <v>0.36906223301172075</v>
      </c>
      <c r="AE148" s="11">
        <f>'OddsRatio_working_3-way'!X148^(1/3)*SIN(('OddsRatio_working_3-way'!Y148+4*PI())/3)</f>
        <v>-0.53889498162484872</v>
      </c>
      <c r="AF148" s="11">
        <f>-'OddsRatio_working_3-way'!U148/(3*'OddsRatio_working_3-way'!X148^(1/3))*COS(('OddsRatio_working_3-way'!Y148)/3)</f>
        <v>0.52420934228308602</v>
      </c>
      <c r="AG148" s="11">
        <f>-'OddsRatio_working_3-way'!U148/(3*'OddsRatio_working_3-way'!X148^(1/3))*COS(('OddsRatio_working_3-way'!Y148+2*PI())/3)</f>
        <v>-0.40918414583504825</v>
      </c>
      <c r="AH148" s="11">
        <f>-'OddsRatio_working_3-way'!U148/(3*'OddsRatio_working_3-way'!X148^(1/3))*COS(('OddsRatio_working_3-way'!Y148+4*PI())/3)</f>
        <v>-0.11502519644803778</v>
      </c>
      <c r="AI148" s="11">
        <f>'OddsRatio_working_3-way'!U148/(3*'OddsRatio_working_3-way'!X148^(1/3))*SIN(('OddsRatio_working_3-way'!Y148)/3)</f>
        <v>-0.16983274861312797</v>
      </c>
      <c r="AJ148" s="11">
        <f>'OddsRatio_working_3-way'!U148/(3*'OddsRatio_working_3-way'!X148^(1/3))*SIN(('OddsRatio_working_3-way'!Y148+2*PI())/3)</f>
        <v>-0.3690622330117207</v>
      </c>
      <c r="AK148" s="11">
        <f>'OddsRatio_working_3-way'!U148/(3*'OddsRatio_working_3-way'!X148^(1/3))*SIN(('OddsRatio_working_3-way'!Y148+4*PI())/3)</f>
        <v>0.53889498162484861</v>
      </c>
      <c r="AL148" s="11">
        <f>'OddsRatio_working_3-way'!Z148+'OddsRatio_working_3-way'!AF148</f>
        <v>1.048418684566172</v>
      </c>
      <c r="AM148" s="11">
        <f>'OddsRatio_working_3-way'!AA148+'OddsRatio_working_3-way'!AG148</f>
        <v>-0.8183682916700965</v>
      </c>
      <c r="AN148" s="11">
        <f>'OddsRatio_working_3-way'!AB148+'OddsRatio_working_3-way'!AH148</f>
        <v>-0.2300503928960756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1.048418684566172</v>
      </c>
      <c r="AS148" s="11">
        <f>IF(('OddsRatio_working_3-way'!X148=0),IF(Q148&gt;0,-Q148^(1/3),(-Q148)^(1/3)),'OddsRatio_working_3-way'!AM148-'OddsRatio_working_3-way'!R148/3)</f>
        <v>-0.8183682916700965</v>
      </c>
      <c r="AT148" s="11">
        <f>IF(('OddsRatio_working_3-way'!X148=0),IF(Q148&gt;0,-Q148^(1/3),(-Q148)^(1/3)),'OddsRatio_working_3-way'!AN148-'OddsRatio_working_3-way'!R148/3)</f>
        <v>-0.2300503928960756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2.09</v>
      </c>
      <c r="B149" s="4">
        <f>IF('True_Odds_Calculator_3-way'!B150="","",'True_Odds_Calculator_3-way'!B150)</f>
        <v>3.63</v>
      </c>
      <c r="C149" s="4">
        <f>IF('True_Odds_Calculator_3-way'!C150="","",'True_Odds_Calculator_3-way'!C150)</f>
        <v>3.72</v>
      </c>
      <c r="D149" s="9">
        <f t="shared" si="39"/>
        <v>0.46963035815888449</v>
      </c>
      <c r="E149" s="9">
        <f t="shared" si="40"/>
        <v>0.26846305121253833</v>
      </c>
      <c r="F149" s="9">
        <f t="shared" si="41"/>
        <v>0.26190659062857707</v>
      </c>
      <c r="G149" s="9">
        <f t="shared" si="42"/>
        <v>1.0360864552555729</v>
      </c>
      <c r="H149" s="9">
        <f t="shared" si="43"/>
        <v>2.1293342362285741</v>
      </c>
      <c r="I149" s="9">
        <f t="shared" si="44"/>
        <v>3.7249073773221566</v>
      </c>
      <c r="J149" s="9">
        <f t="shared" si="45"/>
        <v>3.8181551582951587</v>
      </c>
      <c r="K149" s="11">
        <f t="shared" si="46"/>
        <v>0.47846889952153115</v>
      </c>
      <c r="L149" s="11">
        <f t="shared" si="47"/>
        <v>0.27548209366391185</v>
      </c>
      <c r="M149" s="11">
        <f t="shared" si="48"/>
        <v>0.26881720430107525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-0.27628372288743541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0.22818653639908323</v>
      </c>
      <c r="Q149" s="11">
        <f>2*'OddsRatio_working_3-way'!K149*'OddsRatio_working_3-way'!L149*'OddsRatio_working_3-way'!M149</f>
        <v>7.0865383974870563E-2</v>
      </c>
      <c r="R149" s="11">
        <f t="shared" si="49"/>
        <v>0</v>
      </c>
      <c r="S149" s="11">
        <f t="shared" si="50"/>
        <v>-0.82591378896415069</v>
      </c>
      <c r="T149" s="11">
        <f t="shared" si="51"/>
        <v>-0.256494965516817</v>
      </c>
      <c r="U149" s="11">
        <f>'OddsRatio_working_3-way'!S149-'OddsRatio_working_3-way'!R149^2/3</f>
        <v>-0.82591378896415069</v>
      </c>
      <c r="V149" s="11">
        <f>'OddsRatio_working_3-way'!S149*'OddsRatio_working_3-way'!R149/3-2*'OddsRatio_working_3-way'!R149^3/27-'OddsRatio_working_3-way'!T149</f>
        <v>0.256494965516817</v>
      </c>
      <c r="W149" s="11">
        <f>'OddsRatio_working_3-way'!V149^2+4*'OddsRatio_working_3-way'!U149^3/27</f>
        <v>-1.7674560109655624E-2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0.14445088044481486</v>
      </c>
      <c r="Y149" s="11">
        <f>IF('OddsRatio_working_3-way'!W149&gt;=0,IF('OddsRatio_working_3-way'!V149+SQRT('OddsRatio_working_3-way'!W149)&gt;0,0,PI()),ACOS('OddsRatio_working_3-way'!V149/(2*'OddsRatio_working_3-way'!X149)))</f>
        <v>0.4781936078292286</v>
      </c>
      <c r="Z149" s="11">
        <f>'OddsRatio_working_3-way'!X149^(1/3)*COS('OddsRatio_working_3-way'!Y149/3)</f>
        <v>0.51804322762778654</v>
      </c>
      <c r="AA149" s="11">
        <f>'OddsRatio_working_3-way'!X149^(1/3)*COS(('OddsRatio_working_3-way'!Y149+2*PI())/3)</f>
        <v>-0.33114552089591948</v>
      </c>
      <c r="AB149" s="11">
        <f>'OddsRatio_working_3-way'!X149^(1/3)*COS(('OddsRatio_working_3-way'!Y149+4*PI())/3)</f>
        <v>-0.18689770673186737</v>
      </c>
      <c r="AC149" s="11">
        <f>'OddsRatio_working_3-way'!X149^(1/3)*SIN('OddsRatio_working_3-way'!Y149/3)</f>
        <v>8.3281514337630813E-2</v>
      </c>
      <c r="AD149" s="11">
        <f>'OddsRatio_working_3-way'!X149^(1/3)*SIN(('OddsRatio_working_3-way'!Y149+2*PI())/3)</f>
        <v>0.40699783821533225</v>
      </c>
      <c r="AE149" s="11">
        <f>'OddsRatio_working_3-way'!X149^(1/3)*SIN(('OddsRatio_working_3-way'!Y149+4*PI())/3)</f>
        <v>-0.49027935255296295</v>
      </c>
      <c r="AF149" s="11">
        <f>-'OddsRatio_working_3-way'!U149/(3*'OddsRatio_working_3-way'!X149^(1/3))*COS(('OddsRatio_working_3-way'!Y149)/3)</f>
        <v>0.51804322762778632</v>
      </c>
      <c r="AG149" s="11">
        <f>-'OddsRatio_working_3-way'!U149/(3*'OddsRatio_working_3-way'!X149^(1/3))*COS(('OddsRatio_working_3-way'!Y149+2*PI())/3)</f>
        <v>-0.33114552089591937</v>
      </c>
      <c r="AH149" s="11">
        <f>-'OddsRatio_working_3-way'!U149/(3*'OddsRatio_working_3-way'!X149^(1/3))*COS(('OddsRatio_working_3-way'!Y149+4*PI())/3)</f>
        <v>-0.18689770673186729</v>
      </c>
      <c r="AI149" s="11">
        <f>'OddsRatio_working_3-way'!U149/(3*'OddsRatio_working_3-way'!X149^(1/3))*SIN(('OddsRatio_working_3-way'!Y149)/3)</f>
        <v>-8.3281514337630785E-2</v>
      </c>
      <c r="AJ149" s="11">
        <f>'OddsRatio_working_3-way'!U149/(3*'OddsRatio_working_3-way'!X149^(1/3))*SIN(('OddsRatio_working_3-way'!Y149+2*PI())/3)</f>
        <v>-0.40699783821533209</v>
      </c>
      <c r="AK149" s="11">
        <f>'OddsRatio_working_3-way'!U149/(3*'OddsRatio_working_3-way'!X149^(1/3))*SIN(('OddsRatio_working_3-way'!Y149+4*PI())/3)</f>
        <v>0.49027935255296273</v>
      </c>
      <c r="AL149" s="11">
        <f>'OddsRatio_working_3-way'!Z149+'OddsRatio_working_3-way'!AF149</f>
        <v>1.0360864552555729</v>
      </c>
      <c r="AM149" s="11">
        <f>'OddsRatio_working_3-way'!AA149+'OddsRatio_working_3-way'!AG149</f>
        <v>-0.66229104179183884</v>
      </c>
      <c r="AN149" s="11">
        <f>'OddsRatio_working_3-way'!AB149+'OddsRatio_working_3-way'!AH149</f>
        <v>-0.37379541346373468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1.0360864552555729</v>
      </c>
      <c r="AS149" s="11">
        <f>IF(('OddsRatio_working_3-way'!X149=0),IF(Q149&gt;0,-Q149^(1/3),(-Q149)^(1/3)),'OddsRatio_working_3-way'!AM149-'OddsRatio_working_3-way'!R149/3)</f>
        <v>-0.66229104179183884</v>
      </c>
      <c r="AT149" s="11">
        <f>IF(('OddsRatio_working_3-way'!X149=0),IF(Q149&gt;0,-Q149^(1/3),(-Q149)^(1/3)),'OddsRatio_working_3-way'!AN149-'OddsRatio_working_3-way'!R149/3)</f>
        <v>-0.37379541346373468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2.6</v>
      </c>
      <c r="B150" s="4">
        <f>IF('True_Odds_Calculator_3-way'!B151="","",'True_Odds_Calculator_3-way'!B151)</f>
        <v>3.08</v>
      </c>
      <c r="C150" s="4">
        <f>IF('True_Odds_Calculator_3-way'!C151="","",'True_Odds_Calculator_3-way'!C151)</f>
        <v>3.21</v>
      </c>
      <c r="D150" s="9">
        <f t="shared" si="39"/>
        <v>0.37725628736651906</v>
      </c>
      <c r="E150" s="9">
        <f t="shared" si="40"/>
        <v>0.31787069444727539</v>
      </c>
      <c r="F150" s="9">
        <f t="shared" si="41"/>
        <v>0.30487301818620532</v>
      </c>
      <c r="G150" s="9">
        <f t="shared" si="42"/>
        <v>1.0316986977550047</v>
      </c>
      <c r="H150" s="9">
        <f t="shared" si="43"/>
        <v>2.6507179164080079</v>
      </c>
      <c r="I150" s="9">
        <f t="shared" si="44"/>
        <v>3.1459332913304094</v>
      </c>
      <c r="J150" s="9">
        <f t="shared" si="45"/>
        <v>3.2800541220385613</v>
      </c>
      <c r="K150" s="11">
        <f t="shared" si="46"/>
        <v>0.38461538461538458</v>
      </c>
      <c r="L150" s="11">
        <f t="shared" si="47"/>
        <v>0.32467532467532467</v>
      </c>
      <c r="M150" s="11">
        <f t="shared" si="48"/>
        <v>0.3115264797507788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-0.28611886555811783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0.22913223847803288</v>
      </c>
      <c r="Q150" s="11">
        <f>2*'OddsRatio_working_3-way'!K150*'OddsRatio_working_3-way'!L150*'OddsRatio_working_3-way'!M150</f>
        <v>7.7803816121573124E-2</v>
      </c>
      <c r="R150" s="11">
        <f t="shared" si="49"/>
        <v>0</v>
      </c>
      <c r="S150" s="11">
        <f t="shared" si="50"/>
        <v>-0.80082883745214084</v>
      </c>
      <c r="T150" s="11">
        <f t="shared" si="51"/>
        <v>-0.27192829794639756</v>
      </c>
      <c r="U150" s="11">
        <f>'OddsRatio_working_3-way'!S150-'OddsRatio_working_3-way'!R150^2/3</f>
        <v>-0.80082883745214084</v>
      </c>
      <c r="V150" s="11">
        <f>'OddsRatio_working_3-way'!S150*'OddsRatio_working_3-way'!R150/3-2*'OddsRatio_working_3-way'!R150^3/27-'OddsRatio_working_3-way'!T150</f>
        <v>0.27192829794639756</v>
      </c>
      <c r="W150" s="11">
        <f>'OddsRatio_working_3-way'!V150^2+4*'OddsRatio_working_3-way'!U150^3/27</f>
        <v>-2.1428551773309684E-3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0.13792013486195165</v>
      </c>
      <c r="Y150" s="11">
        <f>IF('OddsRatio_working_3-way'!W150&gt;=0,IF('OddsRatio_working_3-way'!V150+SQRT('OddsRatio_working_3-way'!W150)&gt;0,0,PI()),ACOS('OddsRatio_working_3-way'!V150/(2*'OddsRatio_working_3-way'!X150)))</f>
        <v>0.16861593845965239</v>
      </c>
      <c r="Z150" s="11">
        <f>'OddsRatio_working_3-way'!X150^(1/3)*COS('OddsRatio_working_3-way'!Y150/3)</f>
        <v>0.51584934887750233</v>
      </c>
      <c r="AA150" s="11">
        <f>'OddsRatio_working_3-way'!X150^(1/3)*COS(('OddsRatio_working_3-way'!Y150+2*PI())/3)</f>
        <v>-0.28306023311620848</v>
      </c>
      <c r="AB150" s="11">
        <f>'OddsRatio_working_3-way'!X150^(1/3)*COS(('OddsRatio_working_3-way'!Y150+4*PI())/3)</f>
        <v>-0.23278911576129399</v>
      </c>
      <c r="AC150" s="11">
        <f>'OddsRatio_working_3-way'!X150^(1/3)*SIN('OddsRatio_working_3-way'!Y150/3)</f>
        <v>2.902404313732335E-2</v>
      </c>
      <c r="AD150" s="11">
        <f>'OddsRatio_working_3-way'!X150^(1/3)*SIN(('OddsRatio_working_3-way'!Y150+2*PI())/3)</f>
        <v>0.43222661908491711</v>
      </c>
      <c r="AE150" s="11">
        <f>'OddsRatio_working_3-way'!X150^(1/3)*SIN(('OddsRatio_working_3-way'!Y150+4*PI())/3)</f>
        <v>-0.4612506622222402</v>
      </c>
      <c r="AF150" s="11">
        <f>-'OddsRatio_working_3-way'!U150/(3*'OddsRatio_working_3-way'!X150^(1/3))*COS(('OddsRatio_working_3-way'!Y150)/3)</f>
        <v>0.51584934887750233</v>
      </c>
      <c r="AG150" s="11">
        <f>-'OddsRatio_working_3-way'!U150/(3*'OddsRatio_working_3-way'!X150^(1/3))*COS(('OddsRatio_working_3-way'!Y150+2*PI())/3)</f>
        <v>-0.28306023311620848</v>
      </c>
      <c r="AH150" s="11">
        <f>-'OddsRatio_working_3-way'!U150/(3*'OddsRatio_working_3-way'!X150^(1/3))*COS(('OddsRatio_working_3-way'!Y150+4*PI())/3)</f>
        <v>-0.23278911576129399</v>
      </c>
      <c r="AI150" s="11">
        <f>'OddsRatio_working_3-way'!U150/(3*'OddsRatio_working_3-way'!X150^(1/3))*SIN(('OddsRatio_working_3-way'!Y150)/3)</f>
        <v>-2.902404313732335E-2</v>
      </c>
      <c r="AJ150" s="11">
        <f>'OddsRatio_working_3-way'!U150/(3*'OddsRatio_working_3-way'!X150^(1/3))*SIN(('OddsRatio_working_3-way'!Y150+2*PI())/3)</f>
        <v>-0.43222661908491711</v>
      </c>
      <c r="AK150" s="11">
        <f>'OddsRatio_working_3-way'!U150/(3*'OddsRatio_working_3-way'!X150^(1/3))*SIN(('OddsRatio_working_3-way'!Y150+4*PI())/3)</f>
        <v>0.4612506622222402</v>
      </c>
      <c r="AL150" s="11">
        <f>'OddsRatio_working_3-way'!Z150+'OddsRatio_working_3-way'!AF150</f>
        <v>1.0316986977550047</v>
      </c>
      <c r="AM150" s="11">
        <f>'OddsRatio_working_3-way'!AA150+'OddsRatio_working_3-way'!AG150</f>
        <v>-0.56612046623241696</v>
      </c>
      <c r="AN150" s="11">
        <f>'OddsRatio_working_3-way'!AB150+'OddsRatio_working_3-way'!AH150</f>
        <v>-0.46557823152258798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1.0316986977550047</v>
      </c>
      <c r="AS150" s="11">
        <f>IF(('OddsRatio_working_3-way'!X150=0),IF(Q150&gt;0,-Q150^(1/3),(-Q150)^(1/3)),'OddsRatio_working_3-way'!AM150-'OddsRatio_working_3-way'!R150/3)</f>
        <v>-0.56612046623241696</v>
      </c>
      <c r="AT150" s="11">
        <f>IF(('OddsRatio_working_3-way'!X150=0),IF(Q150&gt;0,-Q150^(1/3),(-Q150)^(1/3)),'OddsRatio_working_3-way'!AN150-'OddsRatio_working_3-way'!R150/3)</f>
        <v>-0.46557823152258798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1.43</v>
      </c>
      <c r="B151" s="4">
        <f>IF('True_Odds_Calculator_3-way'!B152="","",'True_Odds_Calculator_3-way'!B152)</f>
        <v>4.92</v>
      </c>
      <c r="C151" s="4">
        <f>IF('True_Odds_Calculator_3-way'!C152="","",'True_Odds_Calculator_3-way'!C152)</f>
        <v>8.07</v>
      </c>
      <c r="D151" s="9">
        <f t="shared" si="39"/>
        <v>0.68753425936525903</v>
      </c>
      <c r="E151" s="9">
        <f t="shared" si="40"/>
        <v>0.19443516922580684</v>
      </c>
      <c r="F151" s="9">
        <f t="shared" si="41"/>
        <v>0.11803057140893417</v>
      </c>
      <c r="G151" s="9">
        <f t="shared" si="42"/>
        <v>1.0569138965888263</v>
      </c>
      <c r="H151" s="9">
        <f t="shared" si="43"/>
        <v>1.4544729755331953</v>
      </c>
      <c r="I151" s="9">
        <f t="shared" si="44"/>
        <v>5.1431024746281997</v>
      </c>
      <c r="J151" s="9">
        <f t="shared" si="45"/>
        <v>8.4723812488830017</v>
      </c>
      <c r="K151" s="11">
        <f t="shared" si="46"/>
        <v>0.69930069930069938</v>
      </c>
      <c r="L151" s="11">
        <f t="shared" si="47"/>
        <v>0.2032520325203252</v>
      </c>
      <c r="M151" s="11">
        <f t="shared" si="48"/>
        <v>0.12391573729863692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-0.20989363141870176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0.20113675023458322</v>
      </c>
      <c r="Q151" s="11">
        <f>2*'OddsRatio_working_3-way'!K151*'OddsRatio_working_3-way'!L151*'OddsRatio_working_3-way'!M151</f>
        <v>3.52253503037799E-2</v>
      </c>
      <c r="R151" s="11">
        <f t="shared" si="49"/>
        <v>0</v>
      </c>
      <c r="S151" s="11">
        <f t="shared" si="50"/>
        <v>-0.95827943361154166</v>
      </c>
      <c r="T151" s="11">
        <f t="shared" si="51"/>
        <v>-0.16782476945911415</v>
      </c>
      <c r="U151" s="11">
        <f>'OddsRatio_working_3-way'!S151-'OddsRatio_working_3-way'!R151^2/3</f>
        <v>-0.95827943361154166</v>
      </c>
      <c r="V151" s="11">
        <f>'OddsRatio_working_3-way'!S151*'OddsRatio_working_3-way'!R151/3-2*'OddsRatio_working_3-way'!R151^3/27-'OddsRatio_working_3-way'!T151</f>
        <v>0.16782476945911415</v>
      </c>
      <c r="W151" s="11">
        <f>'OddsRatio_working_3-way'!V151^2+4*'OddsRatio_working_3-way'!U151^3/27</f>
        <v>-0.1022033650908043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0.18053290443490427</v>
      </c>
      <c r="Y151" s="11">
        <f>IF('OddsRatio_working_3-way'!W151&gt;=0,IF('OddsRatio_working_3-way'!V151+SQRT('OddsRatio_working_3-way'!W151)&gt;0,0,PI()),ACOS('OddsRatio_working_3-way'!V151/(2*'OddsRatio_working_3-way'!X151)))</f>
        <v>1.0873832902498572</v>
      </c>
      <c r="Z151" s="11">
        <f>'OddsRatio_working_3-way'!X151^(1/3)*COS('OddsRatio_working_3-way'!Y151/3)</f>
        <v>0.52845694829441314</v>
      </c>
      <c r="AA151" s="11">
        <f>'OddsRatio_working_3-way'!X151^(1/3)*COS(('OddsRatio_working_3-way'!Y151+2*PI())/3)</f>
        <v>-0.4377790395522273</v>
      </c>
      <c r="AB151" s="11">
        <f>'OddsRatio_working_3-way'!X151^(1/3)*COS(('OddsRatio_working_3-way'!Y151+4*PI())/3)</f>
        <v>-9.0677908742186036E-2</v>
      </c>
      <c r="AC151" s="11">
        <f>'OddsRatio_working_3-way'!X151^(1/3)*SIN('OddsRatio_working_3-way'!Y151/3)</f>
        <v>0.20039893130920086</v>
      </c>
      <c r="AD151" s="11">
        <f>'OddsRatio_working_3-way'!X151^(1/3)*SIN(('OddsRatio_working_3-way'!Y151+2*PI())/3)</f>
        <v>0.35745767637476095</v>
      </c>
      <c r="AE151" s="11">
        <f>'OddsRatio_working_3-way'!X151^(1/3)*SIN(('OddsRatio_working_3-way'!Y151+4*PI())/3)</f>
        <v>-0.55785660768396184</v>
      </c>
      <c r="AF151" s="11">
        <f>-'OddsRatio_working_3-way'!U151/(3*'OddsRatio_working_3-way'!X151^(1/3))*COS(('OddsRatio_working_3-way'!Y151)/3)</f>
        <v>0.52845694829441314</v>
      </c>
      <c r="AG151" s="11">
        <f>-'OddsRatio_working_3-way'!U151/(3*'OddsRatio_working_3-way'!X151^(1/3))*COS(('OddsRatio_working_3-way'!Y151+2*PI())/3)</f>
        <v>-0.4377790395522273</v>
      </c>
      <c r="AH151" s="11">
        <f>-'OddsRatio_working_3-way'!U151/(3*'OddsRatio_working_3-way'!X151^(1/3))*COS(('OddsRatio_working_3-way'!Y151+4*PI())/3)</f>
        <v>-9.0677908742186036E-2</v>
      </c>
      <c r="AI151" s="11">
        <f>'OddsRatio_working_3-way'!U151/(3*'OddsRatio_working_3-way'!X151^(1/3))*SIN(('OddsRatio_working_3-way'!Y151)/3)</f>
        <v>-0.20039893130920086</v>
      </c>
      <c r="AJ151" s="11">
        <f>'OddsRatio_working_3-way'!U151/(3*'OddsRatio_working_3-way'!X151^(1/3))*SIN(('OddsRatio_working_3-way'!Y151+2*PI())/3)</f>
        <v>-0.35745767637476095</v>
      </c>
      <c r="AK151" s="11">
        <f>'OddsRatio_working_3-way'!U151/(3*'OddsRatio_working_3-way'!X151^(1/3))*SIN(('OddsRatio_working_3-way'!Y151+4*PI())/3)</f>
        <v>0.55785660768396184</v>
      </c>
      <c r="AL151" s="11">
        <f>'OddsRatio_working_3-way'!Z151+'OddsRatio_working_3-way'!AF151</f>
        <v>1.0569138965888263</v>
      </c>
      <c r="AM151" s="11">
        <f>'OddsRatio_working_3-way'!AA151+'OddsRatio_working_3-way'!AG151</f>
        <v>-0.8755580791044546</v>
      </c>
      <c r="AN151" s="11">
        <f>'OddsRatio_working_3-way'!AB151+'OddsRatio_working_3-way'!AH151</f>
        <v>-0.18135581748437207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1.0569138965888263</v>
      </c>
      <c r="AS151" s="11">
        <f>IF(('OddsRatio_working_3-way'!X151=0),IF(Q151&gt;0,-Q151^(1/3),(-Q151)^(1/3)),'OddsRatio_working_3-way'!AM151-'OddsRatio_working_3-way'!R151/3)</f>
        <v>-0.8755580791044546</v>
      </c>
      <c r="AT151" s="11">
        <f>IF(('OddsRatio_working_3-way'!X151=0),IF(Q151&gt;0,-Q151^(1/3),(-Q151)^(1/3)),'OddsRatio_working_3-way'!AN151-'OddsRatio_working_3-way'!R151/3)</f>
        <v>-0.18135581748437207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1.2</v>
      </c>
      <c r="B152" s="4">
        <f>IF('True_Odds_Calculator_3-way'!B153="","",'True_Odds_Calculator_3-way'!B153)</f>
        <v>7.82</v>
      </c>
      <c r="C152" s="4">
        <f>IF('True_Odds_Calculator_3-way'!C153="","",'True_Odds_Calculator_3-way'!C153)</f>
        <v>15.09</v>
      </c>
      <c r="D152" s="9">
        <f t="shared" si="39"/>
        <v>0.82067501931524678</v>
      </c>
      <c r="E152" s="9">
        <f t="shared" si="40"/>
        <v>0.11832693511260574</v>
      </c>
      <c r="F152" s="9">
        <f t="shared" si="41"/>
        <v>6.0998045572147698E-2</v>
      </c>
      <c r="G152" s="9">
        <f t="shared" si="42"/>
        <v>1.0925456268571352</v>
      </c>
      <c r="H152" s="9">
        <f t="shared" si="43"/>
        <v>1.2185091253714266</v>
      </c>
      <c r="I152" s="9">
        <f t="shared" si="44"/>
        <v>8.4511611751656606</v>
      </c>
      <c r="J152" s="9">
        <f t="shared" si="45"/>
        <v>16.393967882417034</v>
      </c>
      <c r="K152" s="11">
        <f t="shared" si="46"/>
        <v>0.83333333333333337</v>
      </c>
      <c r="L152" s="11">
        <f t="shared" si="47"/>
        <v>0.12787723785166241</v>
      </c>
      <c r="M152" s="11">
        <f t="shared" si="48"/>
        <v>6.6269052352551358E-2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-0.1357213355276129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0.14907712011534091</v>
      </c>
      <c r="Q152" s="11">
        <f>2*'OddsRatio_working_3-way'!K152*'OddsRatio_working_3-way'!L152*'OddsRatio_working_3-way'!M152</f>
        <v>1.4123838949819131E-2</v>
      </c>
      <c r="R152" s="11">
        <f t="shared" si="49"/>
        <v>0</v>
      </c>
      <c r="S152" s="11">
        <f t="shared" si="50"/>
        <v>-1.098405932536751</v>
      </c>
      <c r="T152" s="11">
        <f t="shared" si="51"/>
        <v>-0.1040649865027713</v>
      </c>
      <c r="U152" s="11">
        <f>'OddsRatio_working_3-way'!S152-'OddsRatio_working_3-way'!R152^2/3</f>
        <v>-1.098405932536751</v>
      </c>
      <c r="V152" s="11">
        <f>'OddsRatio_working_3-way'!S152*'OddsRatio_working_3-way'!R152/3-2*'OddsRatio_working_3-way'!R152^3/27-'OddsRatio_working_3-way'!T152</f>
        <v>0.1040649865027713</v>
      </c>
      <c r="W152" s="11">
        <f>'OddsRatio_working_3-way'!V152^2+4*'OddsRatio_working_3-way'!U152^3/27</f>
        <v>-0.18549965140289726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0.22154523963443631</v>
      </c>
      <c r="Y152" s="11">
        <f>IF('OddsRatio_working_3-way'!W152&gt;=0,IF('OddsRatio_working_3-way'!V152+SQRT('OddsRatio_working_3-way'!W152)&gt;0,0,PI()),ACOS('OddsRatio_working_3-way'!V152/(2*'OddsRatio_working_3-way'!X152)))</f>
        <v>1.3337200332481929</v>
      </c>
      <c r="Z152" s="11">
        <f>'OddsRatio_working_3-way'!X152^(1/3)*COS('OddsRatio_working_3-way'!Y152/3)</f>
        <v>0.54627281342856759</v>
      </c>
      <c r="AA152" s="11">
        <f>'OddsRatio_working_3-way'!X152^(1/3)*COS(('OddsRatio_working_3-way'!Y152+2*PI())/3)</f>
        <v>-0.49850497842696923</v>
      </c>
      <c r="AB152" s="11">
        <f>'OddsRatio_working_3-way'!X152^(1/3)*COS(('OddsRatio_working_3-way'!Y152+4*PI())/3)</f>
        <v>-4.7767835001598459E-2</v>
      </c>
      <c r="AC152" s="11">
        <f>'OddsRatio_working_3-way'!X152^(1/3)*SIN('OddsRatio_working_3-way'!Y152/3)</f>
        <v>0.26023321109040076</v>
      </c>
      <c r="AD152" s="11">
        <f>'OddsRatio_working_3-way'!X152^(1/3)*SIN(('OddsRatio_working_3-way'!Y152+2*PI())/3)</f>
        <v>0.34296952828073612</v>
      </c>
      <c r="AE152" s="11">
        <f>'OddsRatio_working_3-way'!X152^(1/3)*SIN(('OddsRatio_working_3-way'!Y152+4*PI())/3)</f>
        <v>-0.60320273937113689</v>
      </c>
      <c r="AF152" s="11">
        <f>-'OddsRatio_working_3-way'!U152/(3*'OddsRatio_working_3-way'!X152^(1/3))*COS(('OddsRatio_working_3-way'!Y152)/3)</f>
        <v>0.54627281342856759</v>
      </c>
      <c r="AG152" s="11">
        <f>-'OddsRatio_working_3-way'!U152/(3*'OddsRatio_working_3-way'!X152^(1/3))*COS(('OddsRatio_working_3-way'!Y152+2*PI())/3)</f>
        <v>-0.49850497842696923</v>
      </c>
      <c r="AH152" s="11">
        <f>-'OddsRatio_working_3-way'!U152/(3*'OddsRatio_working_3-way'!X152^(1/3))*COS(('OddsRatio_working_3-way'!Y152+4*PI())/3)</f>
        <v>-4.7767835001598459E-2</v>
      </c>
      <c r="AI152" s="11">
        <f>'OddsRatio_working_3-way'!U152/(3*'OddsRatio_working_3-way'!X152^(1/3))*SIN(('OddsRatio_working_3-way'!Y152)/3)</f>
        <v>-0.26023321109040076</v>
      </c>
      <c r="AJ152" s="11">
        <f>'OddsRatio_working_3-way'!U152/(3*'OddsRatio_working_3-way'!X152^(1/3))*SIN(('OddsRatio_working_3-way'!Y152+2*PI())/3)</f>
        <v>-0.34296952828073612</v>
      </c>
      <c r="AK152" s="11">
        <f>'OddsRatio_working_3-way'!U152/(3*'OddsRatio_working_3-way'!X152^(1/3))*SIN(('OddsRatio_working_3-way'!Y152+4*PI())/3)</f>
        <v>0.60320273937113689</v>
      </c>
      <c r="AL152" s="11">
        <f>'OddsRatio_working_3-way'!Z152+'OddsRatio_working_3-way'!AF152</f>
        <v>1.0925456268571352</v>
      </c>
      <c r="AM152" s="11">
        <f>'OddsRatio_working_3-way'!AA152+'OddsRatio_working_3-way'!AG152</f>
        <v>-0.99700995685393845</v>
      </c>
      <c r="AN152" s="11">
        <f>'OddsRatio_working_3-way'!AB152+'OddsRatio_working_3-way'!AH152</f>
        <v>-9.5535670003196918E-2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1.0925456268571352</v>
      </c>
      <c r="AS152" s="11">
        <f>IF(('OddsRatio_working_3-way'!X152=0),IF(Q152&gt;0,-Q152^(1/3),(-Q152)^(1/3)),'OddsRatio_working_3-way'!AM152-'OddsRatio_working_3-way'!R152/3)</f>
        <v>-0.99700995685393845</v>
      </c>
      <c r="AT152" s="11">
        <f>IF(('OddsRatio_working_3-way'!X152=0),IF(Q152&gt;0,-Q152^(1/3),(-Q152)^(1/3)),'OddsRatio_working_3-way'!AN152-'OddsRatio_working_3-way'!R152/3)</f>
        <v>-9.5535670003196918E-2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1.52</v>
      </c>
      <c r="B153" s="4">
        <f>IF('True_Odds_Calculator_3-way'!B154="","",'True_Odds_Calculator_3-way'!B154)</f>
        <v>3.86</v>
      </c>
      <c r="C153" s="4">
        <f>IF('True_Odds_Calculator_3-way'!C154="","",'True_Odds_Calculator_3-way'!C154)</f>
        <v>6.85</v>
      </c>
      <c r="D153" s="9">
        <f t="shared" si="39"/>
        <v>0.63094723093159644</v>
      </c>
      <c r="E153" s="9">
        <f t="shared" si="40"/>
        <v>0.23713246429808865</v>
      </c>
      <c r="F153" s="9">
        <f t="shared" si="41"/>
        <v>0.13192030477031472</v>
      </c>
      <c r="G153" s="9">
        <f t="shared" si="42"/>
        <v>1.1248434556804119</v>
      </c>
      <c r="H153" s="9">
        <f t="shared" si="43"/>
        <v>1.5849185969538142</v>
      </c>
      <c r="I153" s="9">
        <f t="shared" si="44"/>
        <v>4.2170522832459776</v>
      </c>
      <c r="J153" s="9">
        <f t="shared" si="45"/>
        <v>7.5803342157304083</v>
      </c>
      <c r="K153" s="11">
        <f t="shared" si="46"/>
        <v>0.65789473684210531</v>
      </c>
      <c r="L153" s="11">
        <f t="shared" si="47"/>
        <v>0.2590673575129534</v>
      </c>
      <c r="M153" s="11">
        <f t="shared" si="48"/>
        <v>0.14598540145985403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-0.21647302136434832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0.22965729061127155</v>
      </c>
      <c r="Q153" s="11">
        <f>2*'OddsRatio_working_3-way'!K153*'OddsRatio_working_3-way'!L153*'OddsRatio_working_3-way'!M153</f>
        <v>4.9763226567989517E-2</v>
      </c>
      <c r="R153" s="11">
        <f t="shared" si="49"/>
        <v>0</v>
      </c>
      <c r="S153" s="11">
        <f t="shared" si="50"/>
        <v>-1.0609049070587537</v>
      </c>
      <c r="T153" s="11">
        <f t="shared" si="51"/>
        <v>-0.22988188668662057</v>
      </c>
      <c r="U153" s="11">
        <f>'OddsRatio_working_3-way'!S153-'OddsRatio_working_3-way'!R153^2/3</f>
        <v>-1.0609049070587537</v>
      </c>
      <c r="V153" s="11">
        <f>'OddsRatio_working_3-way'!S153*'OddsRatio_working_3-way'!R153/3-2*'OddsRatio_working_3-way'!R153^3/27-'OddsRatio_working_3-way'!T153</f>
        <v>0.22988188668662057</v>
      </c>
      <c r="W153" s="11">
        <f>'OddsRatio_working_3-way'!V153^2+4*'OddsRatio_working_3-way'!U153^3/27</f>
        <v>-0.12405340934661638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0.2102968682441661</v>
      </c>
      <c r="Y153" s="11">
        <f>IF('OddsRatio_working_3-way'!W153&gt;=0,IF('OddsRatio_working_3-way'!V153+SQRT('OddsRatio_working_3-way'!W153)&gt;0,0,PI()),ACOS('OddsRatio_working_3-way'!V153/(2*'OddsRatio_working_3-way'!X153)))</f>
        <v>0.99253930484183461</v>
      </c>
      <c r="Z153" s="11">
        <f>'OddsRatio_working_3-way'!X153^(1/3)*COS('OddsRatio_working_3-way'!Y153/3)</f>
        <v>0.56242172784020583</v>
      </c>
      <c r="AA153" s="11">
        <f>'OddsRatio_working_3-way'!X153^(1/3)*COS(('OddsRatio_working_3-way'!Y153+2*PI())/3)</f>
        <v>-0.44850574371209329</v>
      </c>
      <c r="AB153" s="11">
        <f>'OddsRatio_working_3-way'!X153^(1/3)*COS(('OddsRatio_working_3-way'!Y153+4*PI())/3)</f>
        <v>-0.11391598412811266</v>
      </c>
      <c r="AC153" s="11">
        <f>'OddsRatio_working_3-way'!X153^(1/3)*SIN('OddsRatio_working_3-way'!Y153/3)</f>
        <v>0.1931754877639035</v>
      </c>
      <c r="AD153" s="11">
        <f>'OddsRatio_working_3-way'!X153^(1/3)*SIN(('OddsRatio_working_3-way'!Y153+2*PI())/3)</f>
        <v>0.39048376006800417</v>
      </c>
      <c r="AE153" s="11">
        <f>'OddsRatio_working_3-way'!X153^(1/3)*SIN(('OddsRatio_working_3-way'!Y153+4*PI())/3)</f>
        <v>-0.58365924783190759</v>
      </c>
      <c r="AF153" s="11">
        <f>-'OddsRatio_working_3-way'!U153/(3*'OddsRatio_working_3-way'!X153^(1/3))*COS(('OddsRatio_working_3-way'!Y153)/3)</f>
        <v>0.56242172784020594</v>
      </c>
      <c r="AG153" s="11">
        <f>-'OddsRatio_working_3-way'!U153/(3*'OddsRatio_working_3-way'!X153^(1/3))*COS(('OddsRatio_working_3-way'!Y153+2*PI())/3)</f>
        <v>-0.4485057437120934</v>
      </c>
      <c r="AH153" s="11">
        <f>-'OddsRatio_working_3-way'!U153/(3*'OddsRatio_working_3-way'!X153^(1/3))*COS(('OddsRatio_working_3-way'!Y153+4*PI())/3)</f>
        <v>-0.11391598412811267</v>
      </c>
      <c r="AI153" s="11">
        <f>'OddsRatio_working_3-way'!U153/(3*'OddsRatio_working_3-way'!X153^(1/3))*SIN(('OddsRatio_working_3-way'!Y153)/3)</f>
        <v>-0.19317548776390353</v>
      </c>
      <c r="AJ153" s="11">
        <f>'OddsRatio_working_3-way'!U153/(3*'OddsRatio_working_3-way'!X153^(1/3))*SIN(('OddsRatio_working_3-way'!Y153+2*PI())/3)</f>
        <v>-0.39048376006800423</v>
      </c>
      <c r="AK153" s="11">
        <f>'OddsRatio_working_3-way'!U153/(3*'OddsRatio_working_3-way'!X153^(1/3))*SIN(('OddsRatio_working_3-way'!Y153+4*PI())/3)</f>
        <v>0.5836592478319077</v>
      </c>
      <c r="AL153" s="11">
        <f>'OddsRatio_working_3-way'!Z153+'OddsRatio_working_3-way'!AF153</f>
        <v>1.1248434556804119</v>
      </c>
      <c r="AM153" s="11">
        <f>'OddsRatio_working_3-way'!AA153+'OddsRatio_working_3-way'!AG153</f>
        <v>-0.89701148742418668</v>
      </c>
      <c r="AN153" s="11">
        <f>'OddsRatio_working_3-way'!AB153+'OddsRatio_working_3-way'!AH153</f>
        <v>-0.22783196825622531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1.1248434556804119</v>
      </c>
      <c r="AS153" s="11">
        <f>IF(('OddsRatio_working_3-way'!X153=0),IF(Q153&gt;0,-Q153^(1/3),(-Q153)^(1/3)),'OddsRatio_working_3-way'!AM153-'OddsRatio_working_3-way'!R153/3)</f>
        <v>-0.89701148742418668</v>
      </c>
      <c r="AT153" s="11">
        <f>IF(('OddsRatio_working_3-way'!X153=0),IF(Q153&gt;0,-Q153^(1/3),(-Q153)^(1/3)),'OddsRatio_working_3-way'!AN153-'OddsRatio_working_3-way'!R153/3)</f>
        <v>-0.22783196825622531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2.37</v>
      </c>
      <c r="B154" s="4">
        <f>IF('True_Odds_Calculator_3-way'!B155="","",'True_Odds_Calculator_3-way'!B155)</f>
        <v>3.03</v>
      </c>
      <c r="C154" s="4">
        <f>IF('True_Odds_Calculator_3-way'!C155="","",'True_Odds_Calculator_3-way'!C155)</f>
        <v>3.3</v>
      </c>
      <c r="D154" s="9">
        <f t="shared" si="39"/>
        <v>0.40199272566714156</v>
      </c>
      <c r="E154" s="9">
        <f t="shared" si="40"/>
        <v>0.31208408087000727</v>
      </c>
      <c r="F154" s="9">
        <f t="shared" si="41"/>
        <v>0.28592319346285133</v>
      </c>
      <c r="G154" s="9">
        <f t="shared" si="42"/>
        <v>1.0858446738621075</v>
      </c>
      <c r="H154" s="9">
        <f t="shared" si="43"/>
        <v>2.4876072031910872</v>
      </c>
      <c r="I154" s="9">
        <f t="shared" si="44"/>
        <v>3.2042646879400785</v>
      </c>
      <c r="J154" s="9">
        <f t="shared" si="45"/>
        <v>3.4974427498828469</v>
      </c>
      <c r="K154" s="11">
        <f t="shared" si="46"/>
        <v>0.42194092827004215</v>
      </c>
      <c r="L154" s="11">
        <f t="shared" si="47"/>
        <v>0.33003300330033003</v>
      </c>
      <c r="M154" s="11">
        <f t="shared" si="48"/>
        <v>0.30303030303030304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-0.26992277286800426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0.24053038215213932</v>
      </c>
      <c r="Q154" s="11">
        <f>2*'OddsRatio_working_3-way'!K154*'OddsRatio_working_3-way'!L154*'OddsRatio_working_3-way'!M154</f>
        <v>8.4396625316540089E-2</v>
      </c>
      <c r="R154" s="11">
        <f t="shared" si="49"/>
        <v>0</v>
      </c>
      <c r="S154" s="11">
        <f t="shared" si="50"/>
        <v>-0.89110814769883018</v>
      </c>
      <c r="T154" s="11">
        <f t="shared" si="51"/>
        <v>-0.31266952550836136</v>
      </c>
      <c r="U154" s="11">
        <f>'OddsRatio_working_3-way'!S154-'OddsRatio_working_3-way'!R154^2/3</f>
        <v>-0.89110814769883018</v>
      </c>
      <c r="V154" s="11">
        <f>'OddsRatio_working_3-way'!S154*'OddsRatio_working_3-way'!R154/3-2*'OddsRatio_working_3-way'!R154^3/27-'OddsRatio_working_3-way'!T154</f>
        <v>0.31266952550836136</v>
      </c>
      <c r="W154" s="11">
        <f>'OddsRatio_working_3-way'!V154^2+4*'OddsRatio_working_3-way'!U154^3/27</f>
        <v>-7.0682228516142087E-3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0.16188765783193451</v>
      </c>
      <c r="Y154" s="11">
        <f>IF('OddsRatio_working_3-way'!W154&gt;=0,IF('OddsRatio_working_3-way'!V154+SQRT('OddsRatio_working_3-way'!W154)&gt;0,0,PI()),ACOS('OddsRatio_working_3-way'!V154/(2*'OddsRatio_working_3-way'!X154)))</f>
        <v>0.26267402832428055</v>
      </c>
      <c r="Z154" s="11">
        <f>'OddsRatio_working_3-way'!X154^(1/3)*COS('OddsRatio_working_3-way'!Y154/3)</f>
        <v>0.54292233693105385</v>
      </c>
      <c r="AA154" s="11">
        <f>'OddsRatio_working_3-way'!X154^(1/3)*COS(('OddsRatio_working_3-way'!Y154+2*PI())/3)</f>
        <v>-0.31273511873322041</v>
      </c>
      <c r="AB154" s="11">
        <f>'OddsRatio_working_3-way'!X154^(1/3)*COS(('OddsRatio_working_3-way'!Y154+4*PI())/3)</f>
        <v>-0.23018721819783358</v>
      </c>
      <c r="AC154" s="11">
        <f>'OddsRatio_working_3-way'!X154^(1/3)*SIN('OddsRatio_working_3-way'!Y154/3)</f>
        <v>4.7659052595144254E-2</v>
      </c>
      <c r="AD154" s="11">
        <f>'OddsRatio_working_3-way'!X154^(1/3)*SIN(('OddsRatio_working_3-way'!Y154+2*PI())/3)</f>
        <v>0.44635500976673492</v>
      </c>
      <c r="AE154" s="11">
        <f>'OddsRatio_working_3-way'!X154^(1/3)*SIN(('OddsRatio_working_3-way'!Y154+4*PI())/3)</f>
        <v>-0.49401406236187895</v>
      </c>
      <c r="AF154" s="11">
        <f>-'OddsRatio_working_3-way'!U154/(3*'OddsRatio_working_3-way'!X154^(1/3))*COS(('OddsRatio_working_3-way'!Y154)/3)</f>
        <v>0.54292233693105363</v>
      </c>
      <c r="AG154" s="11">
        <f>-'OddsRatio_working_3-way'!U154/(3*'OddsRatio_working_3-way'!X154^(1/3))*COS(('OddsRatio_working_3-way'!Y154+2*PI())/3)</f>
        <v>-0.3127351187332203</v>
      </c>
      <c r="AH154" s="11">
        <f>-'OddsRatio_working_3-way'!U154/(3*'OddsRatio_working_3-way'!X154^(1/3))*COS(('OddsRatio_working_3-way'!Y154+4*PI())/3)</f>
        <v>-0.2301872181978335</v>
      </c>
      <c r="AI154" s="11">
        <f>'OddsRatio_working_3-way'!U154/(3*'OddsRatio_working_3-way'!X154^(1/3))*SIN(('OddsRatio_working_3-way'!Y154)/3)</f>
        <v>-4.7659052595144233E-2</v>
      </c>
      <c r="AJ154" s="11">
        <f>'OddsRatio_working_3-way'!U154/(3*'OddsRatio_working_3-way'!X154^(1/3))*SIN(('OddsRatio_working_3-way'!Y154+2*PI())/3)</f>
        <v>-0.44635500976673476</v>
      </c>
      <c r="AK154" s="11">
        <f>'OddsRatio_working_3-way'!U154/(3*'OddsRatio_working_3-way'!X154^(1/3))*SIN(('OddsRatio_working_3-way'!Y154+4*PI())/3)</f>
        <v>0.49401406236187878</v>
      </c>
      <c r="AL154" s="11">
        <f>'OddsRatio_working_3-way'!Z154+'OddsRatio_working_3-way'!AF154</f>
        <v>1.0858446738621075</v>
      </c>
      <c r="AM154" s="11">
        <f>'OddsRatio_working_3-way'!AA154+'OddsRatio_working_3-way'!AG154</f>
        <v>-0.6254702374664407</v>
      </c>
      <c r="AN154" s="11">
        <f>'OddsRatio_working_3-way'!AB154+'OddsRatio_working_3-way'!AH154</f>
        <v>-0.46037443639566711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1.0858446738621075</v>
      </c>
      <c r="AS154" s="11">
        <f>IF(('OddsRatio_working_3-way'!X154=0),IF(Q154&gt;0,-Q154^(1/3),(-Q154)^(1/3)),'OddsRatio_working_3-way'!AM154-'OddsRatio_working_3-way'!R154/3)</f>
        <v>-0.6254702374664407</v>
      </c>
      <c r="AT154" s="11">
        <f>IF(('OddsRatio_working_3-way'!X154=0),IF(Q154&gt;0,-Q154^(1/3),(-Q154)^(1/3)),'OddsRatio_working_3-way'!AN154-'OddsRatio_working_3-way'!R154/3)</f>
        <v>-0.46037443639566711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1.63</v>
      </c>
      <c r="B155" s="4">
        <f>IF('True_Odds_Calculator_3-way'!B156="","",'True_Odds_Calculator_3-way'!B156)</f>
        <v>3.87</v>
      </c>
      <c r="C155" s="4">
        <f>IF('True_Odds_Calculator_3-way'!C156="","",'True_Odds_Calculator_3-way'!C156)</f>
        <v>5.25</v>
      </c>
      <c r="D155" s="9">
        <f t="shared" si="39"/>
        <v>0.5875018338530299</v>
      </c>
      <c r="E155" s="9">
        <f t="shared" si="40"/>
        <v>0.23817704872485351</v>
      </c>
      <c r="F155" s="9">
        <f t="shared" si="41"/>
        <v>0.1743211174221164</v>
      </c>
      <c r="G155" s="9">
        <f t="shared" si="42"/>
        <v>1.1144799150497202</v>
      </c>
      <c r="H155" s="9">
        <f t="shared" si="43"/>
        <v>1.7021223464813238</v>
      </c>
      <c r="I155" s="9">
        <f t="shared" si="44"/>
        <v>4.1985573561926968</v>
      </c>
      <c r="J155" s="9">
        <f t="shared" si="45"/>
        <v>5.7365396389613119</v>
      </c>
      <c r="K155" s="11">
        <f t="shared" si="46"/>
        <v>0.61349693251533743</v>
      </c>
      <c r="L155" s="11">
        <f t="shared" si="47"/>
        <v>0.25839793281653745</v>
      </c>
      <c r="M155" s="11">
        <f t="shared" si="48"/>
        <v>0.19047619047619047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-0.23203500261568433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0.23401507208041666</v>
      </c>
      <c r="Q155" s="11">
        <f>2*'OddsRatio_working_3-way'!K155*'OddsRatio_working_3-way'!L155*'OddsRatio_working_3-way'!M155</f>
        <v>6.0390986343333321E-2</v>
      </c>
      <c r="R155" s="11">
        <f t="shared" si="49"/>
        <v>0</v>
      </c>
      <c r="S155" s="11">
        <f t="shared" si="50"/>
        <v>-1.0085334946986937</v>
      </c>
      <c r="T155" s="11">
        <f t="shared" si="51"/>
        <v>-0.26026670830934029</v>
      </c>
      <c r="U155" s="11">
        <f>'OddsRatio_working_3-way'!S155-'OddsRatio_working_3-way'!R155^2/3</f>
        <v>-1.0085334946986937</v>
      </c>
      <c r="V155" s="11">
        <f>'OddsRatio_working_3-way'!S155*'OddsRatio_working_3-way'!R155/3-2*'OddsRatio_working_3-way'!R155^3/27-'OddsRatio_working_3-way'!T155</f>
        <v>0.26026670830934029</v>
      </c>
      <c r="W155" s="11">
        <f>'OddsRatio_working_3-way'!V155^2+4*'OddsRatio_working_3-way'!U155^3/27</f>
        <v>-8.4234509746564587E-2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0.19491874537916037</v>
      </c>
      <c r="Y155" s="11">
        <f>IF('OddsRatio_working_3-way'!W155&gt;=0,IF('OddsRatio_working_3-way'!V155+SQRT('OddsRatio_working_3-way'!W155)&gt;0,0,PI()),ACOS('OddsRatio_working_3-way'!V155/(2*'OddsRatio_working_3-way'!X155)))</f>
        <v>0.83977718277586411</v>
      </c>
      <c r="Z155" s="11">
        <f>'OddsRatio_working_3-way'!X155^(1/3)*COS('OddsRatio_working_3-way'!Y155/3)</f>
        <v>0.55723995752486022</v>
      </c>
      <c r="AA155" s="11">
        <f>'OddsRatio_working_3-way'!X155^(1/3)*COS(('OddsRatio_working_3-way'!Y155+2*PI())/3)</f>
        <v>-0.4173502781852399</v>
      </c>
      <c r="AB155" s="11">
        <f>'OddsRatio_working_3-way'!X155^(1/3)*COS(('OddsRatio_working_3-way'!Y155+4*PI())/3)</f>
        <v>-0.13988967933962046</v>
      </c>
      <c r="AC155" s="11">
        <f>'OddsRatio_working_3-way'!X155^(1/3)*SIN('OddsRatio_working_3-way'!Y155/3)</f>
        <v>0.16019195143303314</v>
      </c>
      <c r="AD155" s="11">
        <f>'OddsRatio_working_3-way'!X155^(1/3)*SIN(('OddsRatio_working_3-way'!Y155+2*PI())/3)</f>
        <v>0.40248798350377391</v>
      </c>
      <c r="AE155" s="11">
        <f>'OddsRatio_working_3-way'!X155^(1/3)*SIN(('OddsRatio_working_3-way'!Y155+4*PI())/3)</f>
        <v>-0.56267993493680712</v>
      </c>
      <c r="AF155" s="11">
        <f>-'OddsRatio_working_3-way'!U155/(3*'OddsRatio_working_3-way'!X155^(1/3))*COS(('OddsRatio_working_3-way'!Y155)/3)</f>
        <v>0.55723995752486011</v>
      </c>
      <c r="AG155" s="11">
        <f>-'OddsRatio_working_3-way'!U155/(3*'OddsRatio_working_3-way'!X155^(1/3))*COS(('OddsRatio_working_3-way'!Y155+2*PI())/3)</f>
        <v>-0.41735027818523979</v>
      </c>
      <c r="AH155" s="11">
        <f>-'OddsRatio_working_3-way'!U155/(3*'OddsRatio_working_3-way'!X155^(1/3))*COS(('OddsRatio_working_3-way'!Y155+4*PI())/3)</f>
        <v>-0.13988967933962043</v>
      </c>
      <c r="AI155" s="11">
        <f>'OddsRatio_working_3-way'!U155/(3*'OddsRatio_working_3-way'!X155^(1/3))*SIN(('OddsRatio_working_3-way'!Y155)/3)</f>
        <v>-0.16019195143303311</v>
      </c>
      <c r="AJ155" s="11">
        <f>'OddsRatio_working_3-way'!U155/(3*'OddsRatio_working_3-way'!X155^(1/3))*SIN(('OddsRatio_working_3-way'!Y155+2*PI())/3)</f>
        <v>-0.40248798350377379</v>
      </c>
      <c r="AK155" s="11">
        <f>'OddsRatio_working_3-way'!U155/(3*'OddsRatio_working_3-way'!X155^(1/3))*SIN(('OddsRatio_working_3-way'!Y155+4*PI())/3)</f>
        <v>0.56267993493680701</v>
      </c>
      <c r="AL155" s="11">
        <f>'OddsRatio_working_3-way'!Z155+'OddsRatio_working_3-way'!AF155</f>
        <v>1.1144799150497202</v>
      </c>
      <c r="AM155" s="11">
        <f>'OddsRatio_working_3-way'!AA155+'OddsRatio_working_3-way'!AG155</f>
        <v>-0.83470055637047968</v>
      </c>
      <c r="AN155" s="11">
        <f>'OddsRatio_working_3-way'!AB155+'OddsRatio_working_3-way'!AH155</f>
        <v>-0.27977935867924086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1.1144799150497202</v>
      </c>
      <c r="AS155" s="11">
        <f>IF(('OddsRatio_working_3-way'!X155=0),IF(Q155&gt;0,-Q155^(1/3),(-Q155)^(1/3)),'OddsRatio_working_3-way'!AM155-'OddsRatio_working_3-way'!R155/3)</f>
        <v>-0.83470055637047968</v>
      </c>
      <c r="AT155" s="11">
        <f>IF(('OddsRatio_working_3-way'!X155=0),IF(Q155&gt;0,-Q155^(1/3),(-Q155)^(1/3)),'OddsRatio_working_3-way'!AN155-'OddsRatio_working_3-way'!R155/3)</f>
        <v>-0.27977935867924086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1.57</v>
      </c>
      <c r="B156" s="4">
        <f>IF('True_Odds_Calculator_3-way'!B157="","",'True_Odds_Calculator_3-way'!B157)</f>
        <v>4.4000000000000004</v>
      </c>
      <c r="C156" s="4">
        <f>IF('True_Odds_Calculator_3-way'!C157="","",'True_Odds_Calculator_3-way'!C157)</f>
        <v>6.17</v>
      </c>
      <c r="D156" s="9">
        <f t="shared" si="39"/>
        <v>0.62560301016497399</v>
      </c>
      <c r="E156" s="9">
        <f t="shared" si="40"/>
        <v>0.21883043926154722</v>
      </c>
      <c r="F156" s="9">
        <f t="shared" si="41"/>
        <v>0.15556655057347873</v>
      </c>
      <c r="G156" s="9">
        <f t="shared" si="42"/>
        <v>1.0499259332188391</v>
      </c>
      <c r="H156" s="9">
        <f t="shared" si="43"/>
        <v>1.5984577819347385</v>
      </c>
      <c r="I156" s="9">
        <f t="shared" si="44"/>
        <v>4.5697481729440534</v>
      </c>
      <c r="J156" s="9">
        <f t="shared" si="45"/>
        <v>6.4281170747413992</v>
      </c>
      <c r="K156" s="11">
        <f t="shared" si="46"/>
        <v>0.63694267515923564</v>
      </c>
      <c r="L156" s="11">
        <f t="shared" si="47"/>
        <v>0.22727272727272727</v>
      </c>
      <c r="M156" s="11">
        <f t="shared" si="48"/>
        <v>0.16207455429497569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-0.23507520465783693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0.21444143402664706</v>
      </c>
      <c r="Q156" s="11">
        <f>2*'OddsRatio_working_3-way'!K156*'OddsRatio_working_3-way'!L156*'OddsRatio_working_3-way'!M156</f>
        <v>4.6923727358128456E-2</v>
      </c>
      <c r="R156" s="11">
        <f t="shared" si="49"/>
        <v>0</v>
      </c>
      <c r="S156" s="11">
        <f t="shared" si="50"/>
        <v>-0.91222481051873039</v>
      </c>
      <c r="T156" s="11">
        <f t="shared" si="51"/>
        <v>-0.19961155591219482</v>
      </c>
      <c r="U156" s="11">
        <f>'OddsRatio_working_3-way'!S156-'OddsRatio_working_3-way'!R156^2/3</f>
        <v>-0.91222481051873039</v>
      </c>
      <c r="V156" s="11">
        <f>'OddsRatio_working_3-way'!S156*'OddsRatio_working_3-way'!R156/3-2*'OddsRatio_working_3-way'!R156^3/27-'OddsRatio_working_3-way'!T156</f>
        <v>0.19961155591219482</v>
      </c>
      <c r="W156" s="11">
        <f>'OddsRatio_working_3-way'!V156^2+4*'OddsRatio_working_3-way'!U156^3/27</f>
        <v>-7.2616207589045079E-2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0.1676760126275762</v>
      </c>
      <c r="Y156" s="11">
        <f>IF('OddsRatio_working_3-way'!W156&gt;=0,IF('OddsRatio_working_3-way'!V156+SQRT('OddsRatio_working_3-way'!W156)&gt;0,0,PI()),ACOS('OddsRatio_working_3-way'!V156/(2*'OddsRatio_working_3-way'!X156)))</f>
        <v>0.9332445921150615</v>
      </c>
      <c r="Z156" s="11">
        <f>'OddsRatio_working_3-way'!X156^(1/3)*COS('OddsRatio_working_3-way'!Y156/3)</f>
        <v>0.52496296660941955</v>
      </c>
      <c r="AA156" s="11">
        <f>'OddsRatio_working_3-way'!X156^(1/3)*COS(('OddsRatio_working_3-way'!Y156+2*PI())/3)</f>
        <v>-0.40865472092418875</v>
      </c>
      <c r="AB156" s="11">
        <f>'OddsRatio_working_3-way'!X156^(1/3)*COS(('OddsRatio_working_3-way'!Y156+4*PI())/3)</f>
        <v>-0.11630824568523075</v>
      </c>
      <c r="AC156" s="11">
        <f>'OddsRatio_working_3-way'!X156^(1/3)*SIN('OddsRatio_working_3-way'!Y156/3)</f>
        <v>0.16878631617585071</v>
      </c>
      <c r="AD156" s="11">
        <f>'OddsRatio_working_3-way'!X156^(1/3)*SIN(('OddsRatio_working_3-way'!Y156+2*PI())/3)</f>
        <v>0.3702381070418741</v>
      </c>
      <c r="AE156" s="11">
        <f>'OddsRatio_working_3-way'!X156^(1/3)*SIN(('OddsRatio_working_3-way'!Y156+4*PI())/3)</f>
        <v>-0.5390244232177247</v>
      </c>
      <c r="AF156" s="11">
        <f>-'OddsRatio_working_3-way'!U156/(3*'OddsRatio_working_3-way'!X156^(1/3))*COS(('OddsRatio_working_3-way'!Y156)/3)</f>
        <v>0.52496296660941943</v>
      </c>
      <c r="AG156" s="11">
        <f>-'OddsRatio_working_3-way'!U156/(3*'OddsRatio_working_3-way'!X156^(1/3))*COS(('OddsRatio_working_3-way'!Y156+2*PI())/3)</f>
        <v>-0.40865472092418864</v>
      </c>
      <c r="AH156" s="11">
        <f>-'OddsRatio_working_3-way'!U156/(3*'OddsRatio_working_3-way'!X156^(1/3))*COS(('OddsRatio_working_3-way'!Y156+4*PI())/3)</f>
        <v>-0.11630824568523072</v>
      </c>
      <c r="AI156" s="11">
        <f>'OddsRatio_working_3-way'!U156/(3*'OddsRatio_working_3-way'!X156^(1/3))*SIN(('OddsRatio_working_3-way'!Y156)/3)</f>
        <v>-0.16878631617585069</v>
      </c>
      <c r="AJ156" s="11">
        <f>'OddsRatio_working_3-way'!U156/(3*'OddsRatio_working_3-way'!X156^(1/3))*SIN(('OddsRatio_working_3-way'!Y156+2*PI())/3)</f>
        <v>-0.37023810704187404</v>
      </c>
      <c r="AK156" s="11">
        <f>'OddsRatio_working_3-way'!U156/(3*'OddsRatio_working_3-way'!X156^(1/3))*SIN(('OddsRatio_working_3-way'!Y156+4*PI())/3)</f>
        <v>0.5390244232177247</v>
      </c>
      <c r="AL156" s="11">
        <f>'OddsRatio_working_3-way'!Z156+'OddsRatio_working_3-way'!AF156</f>
        <v>1.0499259332188391</v>
      </c>
      <c r="AM156" s="11">
        <f>'OddsRatio_working_3-way'!AA156+'OddsRatio_working_3-way'!AG156</f>
        <v>-0.81730944184837739</v>
      </c>
      <c r="AN156" s="11">
        <f>'OddsRatio_working_3-way'!AB156+'OddsRatio_working_3-way'!AH156</f>
        <v>-0.23261649137046148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1.0499259332188391</v>
      </c>
      <c r="AS156" s="11">
        <f>IF(('OddsRatio_working_3-way'!X156=0),IF(Q156&gt;0,-Q156^(1/3),(-Q156)^(1/3)),'OddsRatio_working_3-way'!AM156-'OddsRatio_working_3-way'!R156/3)</f>
        <v>-0.81730944184837739</v>
      </c>
      <c r="AT156" s="11">
        <f>IF(('OddsRatio_working_3-way'!X156=0),IF(Q156&gt;0,-Q156^(1/3),(-Q156)^(1/3)),'OddsRatio_working_3-way'!AN156-'OddsRatio_working_3-way'!R156/3)</f>
        <v>-0.23261649137046148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2.4300000000000002</v>
      </c>
      <c r="B157" s="4">
        <f>IF('True_Odds_Calculator_3-way'!B158="","",'True_Odds_Calculator_3-way'!B158)</f>
        <v>3.4</v>
      </c>
      <c r="C157" s="4">
        <f>IF('True_Odds_Calculator_3-way'!C158="","",'True_Odds_Calculator_3-way'!C158)</f>
        <v>3.16</v>
      </c>
      <c r="D157" s="9">
        <f t="shared" si="39"/>
        <v>0.40347122587322665</v>
      </c>
      <c r="E157" s="9">
        <f t="shared" si="40"/>
        <v>0.28724205894811466</v>
      </c>
      <c r="F157" s="9">
        <f t="shared" si="41"/>
        <v>0.30928671517865886</v>
      </c>
      <c r="G157" s="9">
        <f t="shared" si="42"/>
        <v>1.0339101332368958</v>
      </c>
      <c r="H157" s="9">
        <f t="shared" si="43"/>
        <v>2.4784914905287612</v>
      </c>
      <c r="I157" s="9">
        <f t="shared" si="44"/>
        <v>3.4813843197685501</v>
      </c>
      <c r="J157" s="9">
        <f t="shared" si="45"/>
        <v>3.233245887791695</v>
      </c>
      <c r="K157" s="11">
        <f t="shared" si="46"/>
        <v>0.41152263374485593</v>
      </c>
      <c r="L157" s="11">
        <f t="shared" si="47"/>
        <v>0.29411764705882354</v>
      </c>
      <c r="M157" s="11">
        <f t="shared" si="48"/>
        <v>0.31645569620253161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-0.28394142467113437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0.2294322948745055</v>
      </c>
      <c r="Q157" s="11">
        <f>2*'OddsRatio_working_3-way'!K157*'OddsRatio_working_3-way'!L157*'OddsRatio_working_3-way'!M157</f>
        <v>7.6605106802839898E-2</v>
      </c>
      <c r="R157" s="11">
        <f t="shared" si="49"/>
        <v>0</v>
      </c>
      <c r="S157" s="11">
        <f t="shared" si="50"/>
        <v>-0.80802684969351601</v>
      </c>
      <c r="T157" s="11">
        <f t="shared" si="51"/>
        <v>-0.269791936458603</v>
      </c>
      <c r="U157" s="11">
        <f>'OddsRatio_working_3-way'!S157-'OddsRatio_working_3-way'!R157^2/3</f>
        <v>-0.80802684969351601</v>
      </c>
      <c r="V157" s="11">
        <f>'OddsRatio_working_3-way'!S157*'OddsRatio_working_3-way'!R157/3-2*'OddsRatio_working_3-way'!R157^3/27-'OddsRatio_working_3-way'!T157</f>
        <v>0.269791936458603</v>
      </c>
      <c r="W157" s="11">
        <f>'OddsRatio_working_3-way'!V157^2+4*'OddsRatio_working_3-way'!U157^3/27</f>
        <v>-5.3703408504235522E-3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0.13978378824858986</v>
      </c>
      <c r="Y157" s="11">
        <f>IF('OddsRatio_working_3-way'!W157&gt;=0,IF('OddsRatio_working_3-way'!V157+SQRT('OddsRatio_working_3-way'!W157)&gt;0,0,PI()),ACOS('OddsRatio_working_3-way'!V157/(2*'OddsRatio_working_3-way'!X157)))</f>
        <v>0.26522709433369585</v>
      </c>
      <c r="Z157" s="11">
        <f>'OddsRatio_working_3-way'!X157^(1/3)*COS('OddsRatio_working_3-way'!Y157/3)</f>
        <v>0.51695506661844803</v>
      </c>
      <c r="AA157" s="11">
        <f>'OddsRatio_working_3-way'!X157^(1/3)*COS(('OddsRatio_working_3-way'!Y157+2*PI())/3)</f>
        <v>-0.29816136813546018</v>
      </c>
      <c r="AB157" s="11">
        <f>'OddsRatio_working_3-way'!X157^(1/3)*COS(('OddsRatio_working_3-way'!Y157+4*PI())/3)</f>
        <v>-0.21879369848298796</v>
      </c>
      <c r="AC157" s="11">
        <f>'OddsRatio_working_3-way'!X157^(1/3)*SIN('OddsRatio_working_3-way'!Y157/3)</f>
        <v>4.5822945438808174E-2</v>
      </c>
      <c r="AD157" s="11">
        <f>'OddsRatio_working_3-way'!X157^(1/3)*SIN(('OddsRatio_working_3-way'!Y157+2*PI())/3)</f>
        <v>0.42478474758724877</v>
      </c>
      <c r="AE157" s="11">
        <f>'OddsRatio_working_3-way'!X157^(1/3)*SIN(('OddsRatio_working_3-way'!Y157+4*PI())/3)</f>
        <v>-0.47060769302605693</v>
      </c>
      <c r="AF157" s="11">
        <f>-'OddsRatio_working_3-way'!U157/(3*'OddsRatio_working_3-way'!X157^(1/3))*COS(('OddsRatio_working_3-way'!Y157)/3)</f>
        <v>0.51695506661844792</v>
      </c>
      <c r="AG157" s="11">
        <f>-'OddsRatio_working_3-way'!U157/(3*'OddsRatio_working_3-way'!X157^(1/3))*COS(('OddsRatio_working_3-way'!Y157+2*PI())/3)</f>
        <v>-0.29816136813546013</v>
      </c>
      <c r="AH157" s="11">
        <f>-'OddsRatio_working_3-way'!U157/(3*'OddsRatio_working_3-way'!X157^(1/3))*COS(('OddsRatio_working_3-way'!Y157+4*PI())/3)</f>
        <v>-0.21879369848298791</v>
      </c>
      <c r="AI157" s="11">
        <f>'OddsRatio_working_3-way'!U157/(3*'OddsRatio_working_3-way'!X157^(1/3))*SIN(('OddsRatio_working_3-way'!Y157)/3)</f>
        <v>-4.5822945438808167E-2</v>
      </c>
      <c r="AJ157" s="11">
        <f>'OddsRatio_working_3-way'!U157/(3*'OddsRatio_working_3-way'!X157^(1/3))*SIN(('OddsRatio_working_3-way'!Y157+2*PI())/3)</f>
        <v>-0.42478474758724866</v>
      </c>
      <c r="AK157" s="11">
        <f>'OddsRatio_working_3-way'!U157/(3*'OddsRatio_working_3-way'!X157^(1/3))*SIN(('OddsRatio_working_3-way'!Y157+4*PI())/3)</f>
        <v>0.47060769302605682</v>
      </c>
      <c r="AL157" s="11">
        <f>'OddsRatio_working_3-way'!Z157+'OddsRatio_working_3-way'!AF157</f>
        <v>1.0339101332368958</v>
      </c>
      <c r="AM157" s="11">
        <f>'OddsRatio_working_3-way'!AA157+'OddsRatio_working_3-way'!AG157</f>
        <v>-0.59632273627092025</v>
      </c>
      <c r="AN157" s="11">
        <f>'OddsRatio_working_3-way'!AB157+'OddsRatio_working_3-way'!AH157</f>
        <v>-0.43758739696597587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1.0339101332368958</v>
      </c>
      <c r="AS157" s="11">
        <f>IF(('OddsRatio_working_3-way'!X157=0),IF(Q157&gt;0,-Q157^(1/3),(-Q157)^(1/3)),'OddsRatio_working_3-way'!AM157-'OddsRatio_working_3-way'!R157/3)</f>
        <v>-0.59632273627092025</v>
      </c>
      <c r="AT157" s="11">
        <f>IF(('OddsRatio_working_3-way'!X157=0),IF(Q157&gt;0,-Q157^(1/3),(-Q157)^(1/3)),'OddsRatio_working_3-way'!AN157-'OddsRatio_working_3-way'!R157/3)</f>
        <v>-0.43758739696597587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1.87</v>
      </c>
      <c r="B158" s="4">
        <f>IF('True_Odds_Calculator_3-way'!B159="","",'True_Odds_Calculator_3-way'!B159)</f>
        <v>3.57</v>
      </c>
      <c r="C158" s="4">
        <f>IF('True_Odds_Calculator_3-way'!C159="","",'True_Odds_Calculator_3-way'!C159)</f>
        <v>4.8099999999999996</v>
      </c>
      <c r="D158" s="9">
        <f t="shared" si="39"/>
        <v>0.52549071473149311</v>
      </c>
      <c r="E158" s="9">
        <f t="shared" si="40"/>
        <v>0.27267027568542573</v>
      </c>
      <c r="F158" s="9">
        <f t="shared" si="41"/>
        <v>0.20183900958308088</v>
      </c>
      <c r="G158" s="9">
        <f t="shared" si="42"/>
        <v>1.0379117200038113</v>
      </c>
      <c r="H158" s="9">
        <f t="shared" si="43"/>
        <v>1.9029831964033164</v>
      </c>
      <c r="I158" s="9">
        <f t="shared" si="44"/>
        <v>3.667433120409795</v>
      </c>
      <c r="J158" s="9">
        <f t="shared" si="45"/>
        <v>4.9544436532145211</v>
      </c>
      <c r="K158" s="11">
        <f t="shared" si="46"/>
        <v>0.53475935828876997</v>
      </c>
      <c r="L158" s="11">
        <f t="shared" si="47"/>
        <v>0.28011204481792717</v>
      </c>
      <c r="M158" s="11">
        <f t="shared" si="48"/>
        <v>0.20790020790020791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-0.26529096079269077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0.22577877249157524</v>
      </c>
      <c r="Q158" s="11">
        <f>2*'OddsRatio_working_3-way'!K158*'OddsRatio_working_3-way'!L158*'OddsRatio_working_3-way'!M158</f>
        <v>6.2283799308020749E-2</v>
      </c>
      <c r="R158" s="11">
        <f t="shared" si="49"/>
        <v>0</v>
      </c>
      <c r="S158" s="11">
        <f t="shared" si="50"/>
        <v>-0.85106093255852777</v>
      </c>
      <c r="T158" s="11">
        <f t="shared" si="51"/>
        <v>-0.23477542967131798</v>
      </c>
      <c r="U158" s="11">
        <f>'OddsRatio_working_3-way'!S158-'OddsRatio_working_3-way'!R158^2/3</f>
        <v>-0.85106093255852777</v>
      </c>
      <c r="V158" s="11">
        <f>'OddsRatio_working_3-way'!S158*'OddsRatio_working_3-way'!R158/3-2*'OddsRatio_working_3-way'!R158^3/27-'OddsRatio_working_3-way'!T158</f>
        <v>0.23477542967131798</v>
      </c>
      <c r="W158" s="11">
        <f>'OddsRatio_working_3-way'!V158^2+4*'OddsRatio_working_3-way'!U158^3/27</f>
        <v>-3.6203081732040655E-2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0.15109813376527242</v>
      </c>
      <c r="Y158" s="11">
        <f>IF('OddsRatio_working_3-way'!W158&gt;=0,IF('OddsRatio_working_3-way'!V158+SQRT('OddsRatio_working_3-way'!W158)&gt;0,0,PI()),ACOS('OddsRatio_working_3-way'!V158/(2*'OddsRatio_working_3-way'!X158)))</f>
        <v>0.68107362097514745</v>
      </c>
      <c r="Z158" s="11">
        <f>'OddsRatio_working_3-way'!X158^(1/3)*COS('OddsRatio_working_3-way'!Y158/3)</f>
        <v>0.51895586000190563</v>
      </c>
      <c r="AA158" s="11">
        <f>'OddsRatio_working_3-way'!X158^(1/3)*COS(('OddsRatio_working_3-way'!Y158+2*PI())/3)</f>
        <v>-0.36329914491820292</v>
      </c>
      <c r="AB158" s="11">
        <f>'OddsRatio_working_3-way'!X158^(1/3)*COS(('OddsRatio_working_3-way'!Y158+4*PI())/3)</f>
        <v>-0.15565671508370257</v>
      </c>
      <c r="AC158" s="11">
        <f>'OddsRatio_working_3-way'!X158^(1/3)*SIN('OddsRatio_working_3-way'!Y158/3)</f>
        <v>0.11988241276013677</v>
      </c>
      <c r="AD158" s="11">
        <f>'OddsRatio_working_3-way'!X158^(1/3)*SIN(('OddsRatio_working_3-way'!Y158+2*PI())/3)</f>
        <v>0.38948775182438256</v>
      </c>
      <c r="AE158" s="11">
        <f>'OddsRatio_working_3-way'!X158^(1/3)*SIN(('OddsRatio_working_3-way'!Y158+4*PI())/3)</f>
        <v>-0.50937016458451934</v>
      </c>
      <c r="AF158" s="11">
        <f>-'OddsRatio_working_3-way'!U158/(3*'OddsRatio_working_3-way'!X158^(1/3))*COS(('OddsRatio_working_3-way'!Y158)/3)</f>
        <v>0.51895586000190563</v>
      </c>
      <c r="AG158" s="11">
        <f>-'OddsRatio_working_3-way'!U158/(3*'OddsRatio_working_3-way'!X158^(1/3))*COS(('OddsRatio_working_3-way'!Y158+2*PI())/3)</f>
        <v>-0.36329914491820292</v>
      </c>
      <c r="AH158" s="11">
        <f>-'OddsRatio_working_3-way'!U158/(3*'OddsRatio_working_3-way'!X158^(1/3))*COS(('OddsRatio_working_3-way'!Y158+4*PI())/3)</f>
        <v>-0.15565671508370257</v>
      </c>
      <c r="AI158" s="11">
        <f>'OddsRatio_working_3-way'!U158/(3*'OddsRatio_working_3-way'!X158^(1/3))*SIN(('OddsRatio_working_3-way'!Y158)/3)</f>
        <v>-0.11988241276013677</v>
      </c>
      <c r="AJ158" s="11">
        <f>'OddsRatio_working_3-way'!U158/(3*'OddsRatio_working_3-way'!X158^(1/3))*SIN(('OddsRatio_working_3-way'!Y158+2*PI())/3)</f>
        <v>-0.38948775182438256</v>
      </c>
      <c r="AK158" s="11">
        <f>'OddsRatio_working_3-way'!U158/(3*'OddsRatio_working_3-way'!X158^(1/3))*SIN(('OddsRatio_working_3-way'!Y158+4*PI())/3)</f>
        <v>0.50937016458451934</v>
      </c>
      <c r="AL158" s="11">
        <f>'OddsRatio_working_3-way'!Z158+'OddsRatio_working_3-way'!AF158</f>
        <v>1.0379117200038113</v>
      </c>
      <c r="AM158" s="11">
        <f>'OddsRatio_working_3-way'!AA158+'OddsRatio_working_3-way'!AG158</f>
        <v>-0.72659828983640584</v>
      </c>
      <c r="AN158" s="11">
        <f>'OddsRatio_working_3-way'!AB158+'OddsRatio_working_3-way'!AH158</f>
        <v>-0.31131343016740515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1.0379117200038113</v>
      </c>
      <c r="AS158" s="11">
        <f>IF(('OddsRatio_working_3-way'!X158=0),IF(Q158&gt;0,-Q158^(1/3),(-Q158)^(1/3)),'OddsRatio_working_3-way'!AM158-'OddsRatio_working_3-way'!R158/3)</f>
        <v>-0.72659828983640584</v>
      </c>
      <c r="AT158" s="11">
        <f>IF(('OddsRatio_working_3-way'!X158=0),IF(Q158&gt;0,-Q158^(1/3),(-Q158)^(1/3)),'OddsRatio_working_3-way'!AN158-'OddsRatio_working_3-way'!R158/3)</f>
        <v>-0.31131343016740515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4.37</v>
      </c>
      <c r="B159" s="4">
        <f>IF('True_Odds_Calculator_3-way'!B160="","",'True_Odds_Calculator_3-way'!B160)</f>
        <v>3.74</v>
      </c>
      <c r="C159" s="4">
        <f>IF('True_Odds_Calculator_3-way'!C160="","",'True_Odds_Calculator_3-way'!C160)</f>
        <v>1.89</v>
      </c>
      <c r="D159" s="9">
        <f t="shared" si="39"/>
        <v>0.22168446270557657</v>
      </c>
      <c r="E159" s="9">
        <f t="shared" si="40"/>
        <v>0.25943212914531494</v>
      </c>
      <c r="F159" s="9">
        <f t="shared" si="41"/>
        <v>0.5188834081491086</v>
      </c>
      <c r="G159" s="9">
        <f t="shared" si="42"/>
        <v>1.0418148504886418</v>
      </c>
      <c r="H159" s="9">
        <f t="shared" si="43"/>
        <v>4.5109160461467228</v>
      </c>
      <c r="I159" s="9">
        <f t="shared" si="44"/>
        <v>3.8545726903388786</v>
      </c>
      <c r="J159" s="9">
        <f t="shared" si="45"/>
        <v>1.9272152169348911</v>
      </c>
      <c r="K159" s="11">
        <f t="shared" si="46"/>
        <v>0.22883295194508008</v>
      </c>
      <c r="L159" s="11">
        <f t="shared" si="47"/>
        <v>0.26737967914438499</v>
      </c>
      <c r="M159" s="11">
        <f t="shared" si="48"/>
        <v>0.52910052910052918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-0.26604532204209141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0.2266121528471777</v>
      </c>
      <c r="Q159" s="11">
        <f>2*'OddsRatio_working_3-way'!K159*'OddsRatio_working_3-way'!L159*'OddsRatio_working_3-way'!M159</f>
        <v>6.4746329384907916E-2</v>
      </c>
      <c r="R159" s="11">
        <f t="shared" si="49"/>
        <v>0</v>
      </c>
      <c r="S159" s="11">
        <f t="shared" si="50"/>
        <v>-0.85178025724250495</v>
      </c>
      <c r="T159" s="11">
        <f t="shared" si="51"/>
        <v>-0.24336578778357285</v>
      </c>
      <c r="U159" s="11">
        <f>'OddsRatio_working_3-way'!S159-'OddsRatio_working_3-way'!R159^2/3</f>
        <v>-0.85178025724250495</v>
      </c>
      <c r="V159" s="11">
        <f>'OddsRatio_working_3-way'!S159*'OddsRatio_working_3-way'!R159/3-2*'OddsRatio_working_3-way'!R159^3/27-'OddsRatio_working_3-way'!T159</f>
        <v>0.24336578778357285</v>
      </c>
      <c r="W159" s="11">
        <f>'OddsRatio_working_3-way'!V159^2+4*'OddsRatio_working_3-way'!U159^3/27</f>
        <v>-3.2327433332146646E-2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0.15128973857772515</v>
      </c>
      <c r="Y159" s="11">
        <f>IF('OddsRatio_working_3-way'!W159&gt;=0,IF('OddsRatio_working_3-way'!V159+SQRT('OddsRatio_working_3-way'!W159)&gt;0,0,PI()),ACOS('OddsRatio_working_3-way'!V159/(2*'OddsRatio_working_3-way'!X159)))</f>
        <v>0.63629361002614171</v>
      </c>
      <c r="Z159" s="11">
        <f>'OddsRatio_working_3-way'!X159^(1/3)*COS('OddsRatio_working_3-way'!Y159/3)</f>
        <v>0.52090742524432099</v>
      </c>
      <c r="AA159" s="11">
        <f>'OddsRatio_working_3-way'!X159^(1/3)*COS(('OddsRatio_working_3-way'!Y159+2*PI())/3)</f>
        <v>-0.35759615985623711</v>
      </c>
      <c r="AB159" s="11">
        <f>'OddsRatio_working_3-way'!X159^(1/3)*COS(('OddsRatio_working_3-way'!Y159+4*PI())/3)</f>
        <v>-0.16331126538808405</v>
      </c>
      <c r="AC159" s="11">
        <f>'OddsRatio_working_3-way'!X159^(1/3)*SIN('OddsRatio_working_3-way'!Y159/3)</f>
        <v>0.11217043612066638</v>
      </c>
      <c r="AD159" s="11">
        <f>'OddsRatio_working_3-way'!X159^(1/3)*SIN(('OddsRatio_working_3-way'!Y159+2*PI())/3)</f>
        <v>0.39503384522119223</v>
      </c>
      <c r="AE159" s="11">
        <f>'OddsRatio_working_3-way'!X159^(1/3)*SIN(('OddsRatio_working_3-way'!Y159+4*PI())/3)</f>
        <v>-0.50720428134185847</v>
      </c>
      <c r="AF159" s="11">
        <f>-'OddsRatio_working_3-way'!U159/(3*'OddsRatio_working_3-way'!X159^(1/3))*COS(('OddsRatio_working_3-way'!Y159)/3)</f>
        <v>0.52090742524432088</v>
      </c>
      <c r="AG159" s="11">
        <f>-'OddsRatio_working_3-way'!U159/(3*'OddsRatio_working_3-way'!X159^(1/3))*COS(('OddsRatio_working_3-way'!Y159+2*PI())/3)</f>
        <v>-0.35759615985623699</v>
      </c>
      <c r="AH159" s="11">
        <f>-'OddsRatio_working_3-way'!U159/(3*'OddsRatio_working_3-way'!X159^(1/3))*COS(('OddsRatio_working_3-way'!Y159+4*PI())/3)</f>
        <v>-0.16331126538808399</v>
      </c>
      <c r="AI159" s="11">
        <f>'OddsRatio_working_3-way'!U159/(3*'OddsRatio_working_3-way'!X159^(1/3))*SIN(('OddsRatio_working_3-way'!Y159)/3)</f>
        <v>-0.11217043612066636</v>
      </c>
      <c r="AJ159" s="11">
        <f>'OddsRatio_working_3-way'!U159/(3*'OddsRatio_working_3-way'!X159^(1/3))*SIN(('OddsRatio_working_3-way'!Y159+2*PI())/3)</f>
        <v>-0.39503384522119217</v>
      </c>
      <c r="AK159" s="11">
        <f>'OddsRatio_working_3-way'!U159/(3*'OddsRatio_working_3-way'!X159^(1/3))*SIN(('OddsRatio_working_3-way'!Y159+4*PI())/3)</f>
        <v>0.50720428134185835</v>
      </c>
      <c r="AL159" s="11">
        <f>'OddsRatio_working_3-way'!Z159+'OddsRatio_working_3-way'!AF159</f>
        <v>1.0418148504886418</v>
      </c>
      <c r="AM159" s="11">
        <f>'OddsRatio_working_3-way'!AA159+'OddsRatio_working_3-way'!AG159</f>
        <v>-0.7151923197124741</v>
      </c>
      <c r="AN159" s="11">
        <f>'OddsRatio_working_3-way'!AB159+'OddsRatio_working_3-way'!AH159</f>
        <v>-0.32662253077616804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1.0418148504886418</v>
      </c>
      <c r="AS159" s="11">
        <f>IF(('OddsRatio_working_3-way'!X159=0),IF(Q159&gt;0,-Q159^(1/3),(-Q159)^(1/3)),'OddsRatio_working_3-way'!AM159-'OddsRatio_working_3-way'!R159/3)</f>
        <v>-0.7151923197124741</v>
      </c>
      <c r="AT159" s="11">
        <f>IF(('OddsRatio_working_3-way'!X159=0),IF(Q159&gt;0,-Q159^(1/3),(-Q159)^(1/3)),'OddsRatio_working_3-way'!AN159-'OddsRatio_working_3-way'!R159/3)</f>
        <v>-0.32662253077616804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2.9</v>
      </c>
      <c r="B160" s="4">
        <f>IF('True_Odds_Calculator_3-way'!B161="","",'True_Odds_Calculator_3-way'!B161)</f>
        <v>3.37</v>
      </c>
      <c r="C160" s="4">
        <f>IF('True_Odds_Calculator_3-way'!C161="","",'True_Odds_Calculator_3-way'!C161)</f>
        <v>2.63</v>
      </c>
      <c r="D160" s="9">
        <f t="shared" si="39"/>
        <v>0.33748178489189473</v>
      </c>
      <c r="E160" s="9">
        <f t="shared" si="40"/>
        <v>0.28996118202823562</v>
      </c>
      <c r="F160" s="9">
        <f t="shared" si="41"/>
        <v>0.3725570330798697</v>
      </c>
      <c r="G160" s="9">
        <f t="shared" si="42"/>
        <v>1.0332225709219105</v>
      </c>
      <c r="H160" s="9">
        <f t="shared" si="43"/>
        <v>2.9631228847516295</v>
      </c>
      <c r="I160" s="9">
        <f t="shared" si="44"/>
        <v>3.4487374930849288</v>
      </c>
      <c r="J160" s="9">
        <f t="shared" si="45"/>
        <v>2.6841527906027141</v>
      </c>
      <c r="K160" s="11">
        <f t="shared" si="46"/>
        <v>0.34482758620689657</v>
      </c>
      <c r="L160" s="11">
        <f t="shared" si="47"/>
        <v>0.29673590504451036</v>
      </c>
      <c r="M160" s="11">
        <f t="shared" si="48"/>
        <v>0.38022813688212931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-0.28556560929292674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0.22954527858432039</v>
      </c>
      <c r="Q160" s="11">
        <f>2*'OddsRatio_working_3-way'!K160*'OddsRatio_working_3-way'!L160*'OddsRatio_working_3-way'!M160</f>
        <v>7.7811958842142495E-2</v>
      </c>
      <c r="R160" s="11">
        <f t="shared" si="49"/>
        <v>0</v>
      </c>
      <c r="S160" s="11">
        <f t="shared" si="50"/>
        <v>-0.80382676034654454</v>
      </c>
      <c r="T160" s="11">
        <f t="shared" si="51"/>
        <v>-0.2724836475750998</v>
      </c>
      <c r="U160" s="11">
        <f>'OddsRatio_working_3-way'!S160-'OddsRatio_working_3-way'!R160^2/3</f>
        <v>-0.80382676034654454</v>
      </c>
      <c r="V160" s="11">
        <f>'OddsRatio_working_3-way'!S160*'OddsRatio_working_3-way'!R160/3-2*'OddsRatio_working_3-way'!R160^3/27-'OddsRatio_working_3-way'!T160</f>
        <v>0.2724836475750998</v>
      </c>
      <c r="W160" s="11">
        <f>'OddsRatio_working_3-way'!V160^2+4*'OddsRatio_working_3-way'!U160^3/27</f>
        <v>-2.6982294681993924E-3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0.13869532045461247</v>
      </c>
      <c r="Y160" s="11">
        <f>IF('OddsRatio_working_3-way'!W160&gt;=0,IF('OddsRatio_working_3-way'!V160+SQRT('OddsRatio_working_3-way'!W160)&gt;0,0,PI()),ACOS('OddsRatio_working_3-way'!V160/(2*'OddsRatio_working_3-way'!X160)))</f>
        <v>0.18837320745747155</v>
      </c>
      <c r="Z160" s="11">
        <f>'OddsRatio_working_3-way'!X160^(1/3)*COS('OddsRatio_working_3-way'!Y160/3)</f>
        <v>0.51661128546095525</v>
      </c>
      <c r="AA160" s="11">
        <f>'OddsRatio_working_3-way'!X160^(1/3)*COS(('OddsRatio_working_3-way'!Y160+2*PI())/3)</f>
        <v>-0.28643525146257121</v>
      </c>
      <c r="AB160" s="11">
        <f>'OddsRatio_working_3-way'!X160^(1/3)*COS(('OddsRatio_working_3-way'!Y160+4*PI())/3)</f>
        <v>-0.23017603399838413</v>
      </c>
      <c r="AC160" s="11">
        <f>'OddsRatio_working_3-way'!X160^(1/3)*SIN('OddsRatio_working_3-way'!Y160/3)</f>
        <v>3.2481274347346184E-2</v>
      </c>
      <c r="AD160" s="11">
        <f>'OddsRatio_working_3-way'!X160^(1/3)*SIN(('OddsRatio_working_3-way'!Y160+2*PI())/3)</f>
        <v>0.43115785991724859</v>
      </c>
      <c r="AE160" s="11">
        <f>'OddsRatio_working_3-way'!X160^(1/3)*SIN(('OddsRatio_working_3-way'!Y160+4*PI())/3)</f>
        <v>-0.46363913426459469</v>
      </c>
      <c r="AF160" s="11">
        <f>-'OddsRatio_working_3-way'!U160/(3*'OddsRatio_working_3-way'!X160^(1/3))*COS(('OddsRatio_working_3-way'!Y160)/3)</f>
        <v>0.51661128546095536</v>
      </c>
      <c r="AG160" s="11">
        <f>-'OddsRatio_working_3-way'!U160/(3*'OddsRatio_working_3-way'!X160^(1/3))*COS(('OddsRatio_working_3-way'!Y160+2*PI())/3)</f>
        <v>-0.28643525146257126</v>
      </c>
      <c r="AH160" s="11">
        <f>-'OddsRatio_working_3-way'!U160/(3*'OddsRatio_working_3-way'!X160^(1/3))*COS(('OddsRatio_working_3-way'!Y160+4*PI())/3)</f>
        <v>-0.23017603399838418</v>
      </c>
      <c r="AI160" s="11">
        <f>'OddsRatio_working_3-way'!U160/(3*'OddsRatio_working_3-way'!X160^(1/3))*SIN(('OddsRatio_working_3-way'!Y160)/3)</f>
        <v>-3.2481274347346191E-2</v>
      </c>
      <c r="AJ160" s="11">
        <f>'OddsRatio_working_3-way'!U160/(3*'OddsRatio_working_3-way'!X160^(1/3))*SIN(('OddsRatio_working_3-way'!Y160+2*PI())/3)</f>
        <v>-0.43115785991724864</v>
      </c>
      <c r="AK160" s="11">
        <f>'OddsRatio_working_3-way'!U160/(3*'OddsRatio_working_3-way'!X160^(1/3))*SIN(('OddsRatio_working_3-way'!Y160+4*PI())/3)</f>
        <v>0.46363913426459474</v>
      </c>
      <c r="AL160" s="11">
        <f>'OddsRatio_working_3-way'!Z160+'OddsRatio_working_3-way'!AF160</f>
        <v>1.0332225709219105</v>
      </c>
      <c r="AM160" s="11">
        <f>'OddsRatio_working_3-way'!AA160+'OddsRatio_working_3-way'!AG160</f>
        <v>-0.57287050292514241</v>
      </c>
      <c r="AN160" s="11">
        <f>'OddsRatio_working_3-way'!AB160+'OddsRatio_working_3-way'!AH160</f>
        <v>-0.46035206799676831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1.0332225709219105</v>
      </c>
      <c r="AS160" s="11">
        <f>IF(('OddsRatio_working_3-way'!X160=0),IF(Q160&gt;0,-Q160^(1/3),(-Q160)^(1/3)),'OddsRatio_working_3-way'!AM160-'OddsRatio_working_3-way'!R160/3)</f>
        <v>-0.57287050292514241</v>
      </c>
      <c r="AT160" s="11">
        <f>IF(('OddsRatio_working_3-way'!X160=0),IF(Q160&gt;0,-Q160^(1/3),(-Q160)^(1/3)),'OddsRatio_working_3-way'!AN160-'OddsRatio_working_3-way'!R160/3)</f>
        <v>-0.46035206799676831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4.1100000000000003</v>
      </c>
      <c r="C161" s="4">
        <f>IF('True_Odds_Calculator_3-way'!C162="","",'True_Odds_Calculator_3-way'!C162)</f>
        <v>5.67</v>
      </c>
      <c r="D161" s="9">
        <f t="shared" si="39"/>
        <v>0.59726375320630032</v>
      </c>
      <c r="E161" s="9">
        <f t="shared" si="40"/>
        <v>0.23382584958901331</v>
      </c>
      <c r="F161" s="9">
        <f t="shared" si="41"/>
        <v>0.16891039720468629</v>
      </c>
      <c r="G161" s="9">
        <f t="shared" si="42"/>
        <v>1.0535971457116005</v>
      </c>
      <c r="H161" s="9">
        <f t="shared" si="43"/>
        <v>1.6743021732554242</v>
      </c>
      <c r="I161" s="9">
        <f t="shared" si="44"/>
        <v>4.2766871231630779</v>
      </c>
      <c r="J161" s="9">
        <f t="shared" si="45"/>
        <v>5.9202986704731746</v>
      </c>
      <c r="K161" s="11">
        <f t="shared" si="46"/>
        <v>0.6097560975609756</v>
      </c>
      <c r="L161" s="11">
        <f t="shared" si="47"/>
        <v>0.24330900243309</v>
      </c>
      <c r="M161" s="11">
        <f t="shared" si="48"/>
        <v>0.17636684303350969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-0.24321396884845148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0.22031464280193336</v>
      </c>
      <c r="Q161" s="11">
        <f>2*'OddsRatio_working_3-way'!K161*'OddsRatio_working_3-way'!L161*'OddsRatio_working_3-way'!M161</f>
        <v>5.2331269074093432E-2</v>
      </c>
      <c r="R161" s="11">
        <f t="shared" si="49"/>
        <v>0</v>
      </c>
      <c r="S161" s="11">
        <f t="shared" si="50"/>
        <v>-0.90584699491176479</v>
      </c>
      <c r="T161" s="11">
        <f t="shared" si="51"/>
        <v>-0.21516555698616741</v>
      </c>
      <c r="U161" s="11">
        <f>'OddsRatio_working_3-way'!S161-'OddsRatio_working_3-way'!R161^2/3</f>
        <v>-0.90584699491176479</v>
      </c>
      <c r="V161" s="11">
        <f>'OddsRatio_working_3-way'!S161*'OddsRatio_working_3-way'!R161/3-2*'OddsRatio_working_3-way'!R161^3/27-'OddsRatio_working_3-way'!T161</f>
        <v>0.21516555698616741</v>
      </c>
      <c r="W161" s="11">
        <f>'OddsRatio_working_3-way'!V161^2+4*'OddsRatio_working_3-way'!U161^3/27</f>
        <v>-6.3822405808683022E-2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0.16592063066557658</v>
      </c>
      <c r="Y161" s="11">
        <f>IF('OddsRatio_working_3-way'!W161&gt;=0,IF('OddsRatio_working_3-way'!V161+SQRT('OddsRatio_working_3-way'!W161)&gt;0,0,PI()),ACOS('OddsRatio_working_3-way'!V161/(2*'OddsRatio_working_3-way'!X161)))</f>
        <v>0.86531669888175555</v>
      </c>
      <c r="Z161" s="11">
        <f>'OddsRatio_working_3-way'!X161^(1/3)*COS('OddsRatio_working_3-way'!Y161/3)</f>
        <v>0.52679857285580023</v>
      </c>
      <c r="AA161" s="11">
        <f>'OddsRatio_working_3-way'!X161^(1/3)*COS(('OddsRatio_working_3-way'!Y161+2*PI())/3)</f>
        <v>-0.39876618214380383</v>
      </c>
      <c r="AB161" s="11">
        <f>'OddsRatio_working_3-way'!X161^(1/3)*COS(('OddsRatio_working_3-way'!Y161+4*PI())/3)</f>
        <v>-0.12803239071199654</v>
      </c>
      <c r="AC161" s="11">
        <f>'OddsRatio_working_3-way'!X161^(1/3)*SIN('OddsRatio_working_3-way'!Y161/3)</f>
        <v>0.15630822736188202</v>
      </c>
      <c r="AD161" s="11">
        <f>'OddsRatio_working_3-way'!X161^(1/3)*SIN(('OddsRatio_working_3-way'!Y161+2*PI())/3)</f>
        <v>0.3780668330895694</v>
      </c>
      <c r="AE161" s="11">
        <f>'OddsRatio_working_3-way'!X161^(1/3)*SIN(('OddsRatio_working_3-way'!Y161+4*PI())/3)</f>
        <v>-0.53437506045145133</v>
      </c>
      <c r="AF161" s="11">
        <f>-'OddsRatio_working_3-way'!U161/(3*'OddsRatio_working_3-way'!X161^(1/3))*COS(('OddsRatio_working_3-way'!Y161)/3)</f>
        <v>0.52679857285580012</v>
      </c>
      <c r="AG161" s="11">
        <f>-'OddsRatio_working_3-way'!U161/(3*'OddsRatio_working_3-way'!X161^(1/3))*COS(('OddsRatio_working_3-way'!Y161+2*PI())/3)</f>
        <v>-0.39876618214380372</v>
      </c>
      <c r="AH161" s="11">
        <f>-'OddsRatio_working_3-way'!U161/(3*'OddsRatio_working_3-way'!X161^(1/3))*COS(('OddsRatio_working_3-way'!Y161+4*PI())/3)</f>
        <v>-0.12803239071199651</v>
      </c>
      <c r="AI161" s="11">
        <f>'OddsRatio_working_3-way'!U161/(3*'OddsRatio_working_3-way'!X161^(1/3))*SIN(('OddsRatio_working_3-way'!Y161)/3)</f>
        <v>-0.15630822736188196</v>
      </c>
      <c r="AJ161" s="11">
        <f>'OddsRatio_working_3-way'!U161/(3*'OddsRatio_working_3-way'!X161^(1/3))*SIN(('OddsRatio_working_3-way'!Y161+2*PI())/3)</f>
        <v>-0.37806683308956934</v>
      </c>
      <c r="AK161" s="11">
        <f>'OddsRatio_working_3-way'!U161/(3*'OddsRatio_working_3-way'!X161^(1/3))*SIN(('OddsRatio_working_3-way'!Y161+4*PI())/3)</f>
        <v>0.53437506045145122</v>
      </c>
      <c r="AL161" s="11">
        <f>'OddsRatio_working_3-way'!Z161+'OddsRatio_working_3-way'!AF161</f>
        <v>1.0535971457116005</v>
      </c>
      <c r="AM161" s="11">
        <f>'OddsRatio_working_3-way'!AA161+'OddsRatio_working_3-way'!AG161</f>
        <v>-0.79753236428760754</v>
      </c>
      <c r="AN161" s="11">
        <f>'OddsRatio_working_3-way'!AB161+'OddsRatio_working_3-way'!AH161</f>
        <v>-0.25606478142399303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1.0535971457116005</v>
      </c>
      <c r="AS161" s="11">
        <f>IF(('OddsRatio_working_3-way'!X161=0),IF(Q161&gt;0,-Q161^(1/3),(-Q161)^(1/3)),'OddsRatio_working_3-way'!AM161-'OddsRatio_working_3-way'!R161/3)</f>
        <v>-0.79753236428760754</v>
      </c>
      <c r="AT161" s="11">
        <f>IF(('OddsRatio_working_3-way'!X161=0),IF(Q161&gt;0,-Q161^(1/3),(-Q161)^(1/3)),'OddsRatio_working_3-way'!AN161-'OddsRatio_working_3-way'!R161/3)</f>
        <v>-0.25606478142399303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4.78</v>
      </c>
      <c r="B162" s="4">
        <f>IF('True_Odds_Calculator_3-way'!B163="","",'True_Odds_Calculator_3-way'!B163)</f>
        <v>3.74</v>
      </c>
      <c r="C162" s="4">
        <f>IF('True_Odds_Calculator_3-way'!C163="","",'True_Odds_Calculator_3-way'!C163)</f>
        <v>1.81</v>
      </c>
      <c r="D162" s="9">
        <f t="shared" si="39"/>
        <v>0.20136188402092073</v>
      </c>
      <c r="E162" s="9">
        <f t="shared" si="40"/>
        <v>0.25806730174868509</v>
      </c>
      <c r="F162" s="9">
        <f t="shared" si="41"/>
        <v>0.5405708142303941</v>
      </c>
      <c r="G162" s="9">
        <f t="shared" si="42"/>
        <v>1.0492548075297066</v>
      </c>
      <c r="H162" s="9">
        <f t="shared" si="43"/>
        <v>4.9661831724622907</v>
      </c>
      <c r="I162" s="9">
        <f t="shared" si="44"/>
        <v>3.8749581726313966</v>
      </c>
      <c r="J162" s="9">
        <f t="shared" si="45"/>
        <v>1.849896394099062</v>
      </c>
      <c r="K162" s="11">
        <f t="shared" si="46"/>
        <v>0.20920502092050208</v>
      </c>
      <c r="L162" s="11">
        <f t="shared" si="47"/>
        <v>0.26737967914438499</v>
      </c>
      <c r="M162" s="11">
        <f t="shared" si="48"/>
        <v>0.5524861878453039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-0.25926823301460056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0.22653009178764444</v>
      </c>
      <c r="Q162" s="11">
        <f>2*'OddsRatio_working_3-way'!K162*'OddsRatio_working_3-way'!L162*'OddsRatio_working_3-way'!M162</f>
        <v>6.1809029137147184E-2</v>
      </c>
      <c r="R162" s="11">
        <f t="shared" si="49"/>
        <v>0</v>
      </c>
      <c r="S162" s="11">
        <f t="shared" si="50"/>
        <v>-0.87372868304651696</v>
      </c>
      <c r="T162" s="11">
        <f t="shared" si="51"/>
        <v>-0.23839800355975904</v>
      </c>
      <c r="U162" s="11">
        <f>'OddsRatio_working_3-way'!S162-'OddsRatio_working_3-way'!R162^2/3</f>
        <v>-0.87372868304651696</v>
      </c>
      <c r="V162" s="11">
        <f>'OddsRatio_working_3-way'!S162*'OddsRatio_working_3-way'!R162/3-2*'OddsRatio_working_3-way'!R162^3/27-'OddsRatio_working_3-way'!T162</f>
        <v>0.23839800355975904</v>
      </c>
      <c r="W162" s="11">
        <f>'OddsRatio_working_3-way'!V162^2+4*'OddsRatio_working_3-way'!U162^3/27</f>
        <v>-4.1982104412135443E-2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0.15717483299928645</v>
      </c>
      <c r="Y162" s="11">
        <f>IF('OddsRatio_working_3-way'!W162&gt;=0,IF('OddsRatio_working_3-way'!V162+SQRT('OddsRatio_working_3-way'!W162)&gt;0,0,PI()),ACOS('OddsRatio_working_3-way'!V162/(2*'OddsRatio_working_3-way'!X162)))</f>
        <v>0.70996485528408648</v>
      </c>
      <c r="Z162" s="11">
        <f>'OddsRatio_working_3-way'!X162^(1/3)*COS('OddsRatio_working_3-way'!Y162/3)</f>
        <v>0.52462740376485328</v>
      </c>
      <c r="AA162" s="11">
        <f>'OddsRatio_working_3-way'!X162^(1/3)*COS(('OddsRatio_working_3-way'!Y162+2*PI())/3)</f>
        <v>-0.37188895536532512</v>
      </c>
      <c r="AB162" s="11">
        <f>'OddsRatio_working_3-way'!X162^(1/3)*COS(('OddsRatio_working_3-way'!Y162+4*PI())/3)</f>
        <v>-0.15273844839952805</v>
      </c>
      <c r="AC162" s="11">
        <f>'OddsRatio_working_3-way'!X162^(1/3)*SIN('OddsRatio_working_3-way'!Y162/3)</f>
        <v>0.12652660418974587</v>
      </c>
      <c r="AD162" s="11">
        <f>'OddsRatio_working_3-way'!X162^(1/3)*SIN(('OddsRatio_working_3-way'!Y162+2*PI())/3)</f>
        <v>0.39107735708696589</v>
      </c>
      <c r="AE162" s="11">
        <f>'OddsRatio_working_3-way'!X162^(1/3)*SIN(('OddsRatio_working_3-way'!Y162+4*PI())/3)</f>
        <v>-0.51760396127671182</v>
      </c>
      <c r="AF162" s="11">
        <f>-'OddsRatio_working_3-way'!U162/(3*'OddsRatio_working_3-way'!X162^(1/3))*COS(('OddsRatio_working_3-way'!Y162)/3)</f>
        <v>0.52462740376485317</v>
      </c>
      <c r="AG162" s="11">
        <f>-'OddsRatio_working_3-way'!U162/(3*'OddsRatio_working_3-way'!X162^(1/3))*COS(('OddsRatio_working_3-way'!Y162+2*PI())/3)</f>
        <v>-0.37188895536532507</v>
      </c>
      <c r="AH162" s="11">
        <f>-'OddsRatio_working_3-way'!U162/(3*'OddsRatio_working_3-way'!X162^(1/3))*COS(('OddsRatio_working_3-way'!Y162+4*PI())/3)</f>
        <v>-0.15273844839952802</v>
      </c>
      <c r="AI162" s="11">
        <f>'OddsRatio_working_3-way'!U162/(3*'OddsRatio_working_3-way'!X162^(1/3))*SIN(('OddsRatio_working_3-way'!Y162)/3)</f>
        <v>-0.12652660418974584</v>
      </c>
      <c r="AJ162" s="11">
        <f>'OddsRatio_working_3-way'!U162/(3*'OddsRatio_working_3-way'!X162^(1/3))*SIN(('OddsRatio_working_3-way'!Y162+2*PI())/3)</f>
        <v>-0.39107735708696584</v>
      </c>
      <c r="AK162" s="11">
        <f>'OddsRatio_working_3-way'!U162/(3*'OddsRatio_working_3-way'!X162^(1/3))*SIN(('OddsRatio_working_3-way'!Y162+4*PI())/3)</f>
        <v>0.51760396127671171</v>
      </c>
      <c r="AL162" s="11">
        <f>'OddsRatio_working_3-way'!Z162+'OddsRatio_working_3-way'!AF162</f>
        <v>1.0492548075297066</v>
      </c>
      <c r="AM162" s="11">
        <f>'OddsRatio_working_3-way'!AA162+'OddsRatio_working_3-way'!AG162</f>
        <v>-0.74377791073065014</v>
      </c>
      <c r="AN162" s="11">
        <f>'OddsRatio_working_3-way'!AB162+'OddsRatio_working_3-way'!AH162</f>
        <v>-0.3054768967990561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1.0492548075297066</v>
      </c>
      <c r="AS162" s="11">
        <f>IF(('OddsRatio_working_3-way'!X162=0),IF(Q162&gt;0,-Q162^(1/3),(-Q162)^(1/3)),'OddsRatio_working_3-way'!AM162-'OddsRatio_working_3-way'!R162/3)</f>
        <v>-0.74377791073065014</v>
      </c>
      <c r="AT162" s="11">
        <f>IF(('OddsRatio_working_3-way'!X162=0),IF(Q162&gt;0,-Q162^(1/3),(-Q162)^(1/3)),'OddsRatio_working_3-way'!AN162-'OddsRatio_working_3-way'!R162/3)</f>
        <v>-0.3054768967990561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2.99</v>
      </c>
      <c r="B163" s="4">
        <f>IF('True_Odds_Calculator_3-way'!B164="","",'True_Odds_Calculator_3-way'!B164)</f>
        <v>3.23</v>
      </c>
      <c r="C163" s="4">
        <f>IF('True_Odds_Calculator_3-way'!C164="","",'True_Odds_Calculator_3-way'!C164)</f>
        <v>2.61</v>
      </c>
      <c r="D163" s="9">
        <f t="shared" si="39"/>
        <v>0.3254551331123221</v>
      </c>
      <c r="E163" s="9">
        <f t="shared" si="40"/>
        <v>0.30097053461477402</v>
      </c>
      <c r="F163" s="9">
        <f t="shared" si="41"/>
        <v>0.37357433227290404</v>
      </c>
      <c r="G163" s="9">
        <f t="shared" si="42"/>
        <v>1.0415176634372441</v>
      </c>
      <c r="H163" s="9">
        <f t="shared" si="43"/>
        <v>3.0726201502401156</v>
      </c>
      <c r="I163" s="9">
        <f t="shared" si="44"/>
        <v>3.3225843894650544</v>
      </c>
      <c r="J163" s="9">
        <f t="shared" si="45"/>
        <v>2.6768434381339632</v>
      </c>
      <c r="K163" s="11">
        <f t="shared" si="46"/>
        <v>0.33444816053511706</v>
      </c>
      <c r="L163" s="11">
        <f t="shared" si="47"/>
        <v>0.30959752321981426</v>
      </c>
      <c r="M163" s="11">
        <f t="shared" si="48"/>
        <v>0.38314176245210729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-0.28344552023424674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0.23128865828259162</v>
      </c>
      <c r="Q163" s="11">
        <f>2*'OddsRatio_working_3-way'!K163*'OddsRatio_working_3-way'!L163*'OddsRatio_working_3-way'!M163</f>
        <v>7.9344308158693547E-2</v>
      </c>
      <c r="R163" s="11">
        <f t="shared" si="49"/>
        <v>0</v>
      </c>
      <c r="S163" s="11">
        <f t="shared" si="50"/>
        <v>-0.81598981734284837</v>
      </c>
      <c r="T163" s="11">
        <f t="shared" si="51"/>
        <v>-0.2799278961725038</v>
      </c>
      <c r="U163" s="11">
        <f>'OddsRatio_working_3-way'!S163-'OddsRatio_working_3-way'!R163^2/3</f>
        <v>-0.81598981734284837</v>
      </c>
      <c r="V163" s="11">
        <f>'OddsRatio_working_3-way'!S163*'OddsRatio_working_3-way'!R163/3-2*'OddsRatio_working_3-way'!R163^3/27-'OddsRatio_working_3-way'!T163</f>
        <v>0.2799278961725038</v>
      </c>
      <c r="W163" s="11">
        <f>'OddsRatio_working_3-way'!V163^2+4*'OddsRatio_working_3-way'!U163^3/27</f>
        <v>-2.1319515672125894E-3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0.14185518903337363</v>
      </c>
      <c r="Y163" s="11">
        <f>IF('OddsRatio_working_3-way'!W163&gt;=0,IF('OddsRatio_working_3-way'!V163+SQRT('OddsRatio_working_3-way'!W163)&gt;0,0,PI()),ACOS('OddsRatio_working_3-way'!V163/(2*'OddsRatio_working_3-way'!X163)))</f>
        <v>0.16347430792261086</v>
      </c>
      <c r="Z163" s="11">
        <f>'OddsRatio_working_3-way'!X163^(1/3)*COS('OddsRatio_working_3-way'!Y163/3)</f>
        <v>0.52075883171862214</v>
      </c>
      <c r="AA163" s="11">
        <f>'OddsRatio_working_3-way'!X163^(1/3)*COS(('OddsRatio_working_3-way'!Y163+2*PI())/3)</f>
        <v>-0.28497888182920506</v>
      </c>
      <c r="AB163" s="11">
        <f>'OddsRatio_working_3-way'!X163^(1/3)*COS(('OddsRatio_working_3-way'!Y163+4*PI())/3)</f>
        <v>-0.23577994988941714</v>
      </c>
      <c r="AC163" s="11">
        <f>'OddsRatio_working_3-way'!X163^(1/3)*SIN('OddsRatio_working_3-way'!Y163/3)</f>
        <v>2.8405016599278653E-2</v>
      </c>
      <c r="AD163" s="11">
        <f>'OddsRatio_working_3-way'!X163^(1/3)*SIN(('OddsRatio_working_3-way'!Y163+2*PI())/3)</f>
        <v>0.43678786921379292</v>
      </c>
      <c r="AE163" s="11">
        <f>'OddsRatio_working_3-way'!X163^(1/3)*SIN(('OddsRatio_working_3-way'!Y163+4*PI())/3)</f>
        <v>-0.46519288581307155</v>
      </c>
      <c r="AF163" s="11">
        <f>-'OddsRatio_working_3-way'!U163/(3*'OddsRatio_working_3-way'!X163^(1/3))*COS(('OddsRatio_working_3-way'!Y163)/3)</f>
        <v>0.52075883171862203</v>
      </c>
      <c r="AG163" s="11">
        <f>-'OddsRatio_working_3-way'!U163/(3*'OddsRatio_working_3-way'!X163^(1/3))*COS(('OddsRatio_working_3-way'!Y163+2*PI())/3)</f>
        <v>-0.284978881829205</v>
      </c>
      <c r="AH163" s="11">
        <f>-'OddsRatio_working_3-way'!U163/(3*'OddsRatio_working_3-way'!X163^(1/3))*COS(('OddsRatio_working_3-way'!Y163+4*PI())/3)</f>
        <v>-0.23577994988941711</v>
      </c>
      <c r="AI163" s="11">
        <f>'OddsRatio_working_3-way'!U163/(3*'OddsRatio_working_3-way'!X163^(1/3))*SIN(('OddsRatio_working_3-way'!Y163)/3)</f>
        <v>-2.8405016599278649E-2</v>
      </c>
      <c r="AJ163" s="11">
        <f>'OddsRatio_working_3-way'!U163/(3*'OddsRatio_working_3-way'!X163^(1/3))*SIN(('OddsRatio_working_3-way'!Y163+2*PI())/3)</f>
        <v>-0.43678786921379281</v>
      </c>
      <c r="AK163" s="11">
        <f>'OddsRatio_working_3-way'!U163/(3*'OddsRatio_working_3-way'!X163^(1/3))*SIN(('OddsRatio_working_3-way'!Y163+4*PI())/3)</f>
        <v>0.46519288581307144</v>
      </c>
      <c r="AL163" s="11">
        <f>'OddsRatio_working_3-way'!Z163+'OddsRatio_working_3-way'!AF163</f>
        <v>1.0415176634372441</v>
      </c>
      <c r="AM163" s="11">
        <f>'OddsRatio_working_3-way'!AA163+'OddsRatio_working_3-way'!AG163</f>
        <v>-0.56995776365841011</v>
      </c>
      <c r="AN163" s="11">
        <f>'OddsRatio_working_3-way'!AB163+'OddsRatio_working_3-way'!AH163</f>
        <v>-0.47155989977883428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1.0415176634372441</v>
      </c>
      <c r="AS163" s="11">
        <f>IF(('OddsRatio_working_3-way'!X163=0),IF(Q163&gt;0,-Q163^(1/3),(-Q163)^(1/3)),'OddsRatio_working_3-way'!AM163-'OddsRatio_working_3-way'!R163/3)</f>
        <v>-0.56995776365841011</v>
      </c>
      <c r="AT163" s="11">
        <f>IF(('OddsRatio_working_3-way'!X163=0),IF(Q163&gt;0,-Q163^(1/3),(-Q163)^(1/3)),'OddsRatio_working_3-way'!AN163-'OddsRatio_working_3-way'!R163/3)</f>
        <v>-0.47155989977883428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2.09</v>
      </c>
      <c r="B164" s="4">
        <f>IF('True_Odds_Calculator_3-way'!B165="","",'True_Odds_Calculator_3-way'!B165)</f>
        <v>3.37</v>
      </c>
      <c r="C164" s="4">
        <f>IF('True_Odds_Calculator_3-way'!C165="","",'True_Odds_Calculator_3-way'!C165)</f>
        <v>3.95</v>
      </c>
      <c r="D164" s="9">
        <f t="shared" si="39"/>
        <v>0.46747254012419331</v>
      </c>
      <c r="E164" s="9">
        <f t="shared" si="40"/>
        <v>0.28761286945917003</v>
      </c>
      <c r="F164" s="9">
        <f t="shared" si="41"/>
        <v>0.24491459041663649</v>
      </c>
      <c r="G164" s="9">
        <f t="shared" si="42"/>
        <v>1.0451037455773551</v>
      </c>
      <c r="H164" s="9">
        <f t="shared" si="43"/>
        <v>2.1391630826793167</v>
      </c>
      <c r="I164" s="9">
        <f t="shared" si="44"/>
        <v>3.476895877018332</v>
      </c>
      <c r="J164" s="9">
        <f t="shared" si="45"/>
        <v>4.0830560494531989</v>
      </c>
      <c r="K164" s="11">
        <f t="shared" si="46"/>
        <v>0.47846889952153115</v>
      </c>
      <c r="L164" s="11">
        <f t="shared" si="47"/>
        <v>0.29673590504451036</v>
      </c>
      <c r="M164" s="11">
        <f t="shared" si="48"/>
        <v>0.25316455696202528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-0.27391989550352813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0.23040120541884945</v>
      </c>
      <c r="Q164" s="11">
        <f>2*'OddsRatio_working_3-way'!K164*'OddsRatio_working_3-way'!L164*'OddsRatio_working_3-way'!M164</f>
        <v>7.1888051612745529E-2</v>
      </c>
      <c r="R164" s="11">
        <f t="shared" si="49"/>
        <v>0</v>
      </c>
      <c r="S164" s="11">
        <f t="shared" si="50"/>
        <v>-0.84112621682816702</v>
      </c>
      <c r="T164" s="11">
        <f t="shared" si="51"/>
        <v>-0.26244187732548108</v>
      </c>
      <c r="U164" s="11">
        <f>'OddsRatio_working_3-way'!S164-'OddsRatio_working_3-way'!R164^2/3</f>
        <v>-0.84112621682816702</v>
      </c>
      <c r="V164" s="11">
        <f>'OddsRatio_working_3-way'!S164*'OddsRatio_working_3-way'!R164/3-2*'OddsRatio_working_3-way'!R164^3/27-'OddsRatio_working_3-way'!T164</f>
        <v>0.26244187732548108</v>
      </c>
      <c r="W164" s="11">
        <f>'OddsRatio_working_3-way'!V164^2+4*'OddsRatio_working_3-way'!U164^3/27</f>
        <v>-1.9285916357501473E-2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0.14846014223658174</v>
      </c>
      <c r="Y164" s="11">
        <f>IF('OddsRatio_working_3-way'!W164&gt;=0,IF('OddsRatio_working_3-way'!V164+SQRT('OddsRatio_working_3-way'!W164)&gt;0,0,PI()),ACOS('OddsRatio_working_3-way'!V164/(2*'OddsRatio_working_3-way'!X164)))</f>
        <v>0.48670255882046698</v>
      </c>
      <c r="Z164" s="11">
        <f>'OddsRatio_working_3-way'!X164^(1/3)*COS('OddsRatio_working_3-way'!Y164/3)</f>
        <v>0.52255187278867754</v>
      </c>
      <c r="AA164" s="11">
        <f>'OddsRatio_working_3-way'!X164^(1/3)*COS(('OddsRatio_working_3-way'!Y164+2*PI())/3)</f>
        <v>-0.33534488664224016</v>
      </c>
      <c r="AB164" s="11">
        <f>'OddsRatio_working_3-way'!X164^(1/3)*COS(('OddsRatio_working_3-way'!Y164+4*PI())/3)</f>
        <v>-0.18720698614643747</v>
      </c>
      <c r="AC164" s="11">
        <f>'OddsRatio_working_3-way'!X164^(1/3)*SIN('OddsRatio_working_3-way'!Y164/3)</f>
        <v>8.5527456728437951E-2</v>
      </c>
      <c r="AD164" s="11">
        <f>'OddsRatio_working_3-way'!X164^(1/3)*SIN(('OddsRatio_working_3-way'!Y164+2*PI())/3)</f>
        <v>0.40977946826591022</v>
      </c>
      <c r="AE164" s="11">
        <f>'OddsRatio_working_3-way'!X164^(1/3)*SIN(('OddsRatio_working_3-way'!Y164+4*PI())/3)</f>
        <v>-0.49530692499434792</v>
      </c>
      <c r="AF164" s="11">
        <f>-'OddsRatio_working_3-way'!U164/(3*'OddsRatio_working_3-way'!X164^(1/3))*COS(('OddsRatio_working_3-way'!Y164)/3)</f>
        <v>0.52255187278867743</v>
      </c>
      <c r="AG164" s="11">
        <f>-'OddsRatio_working_3-way'!U164/(3*'OddsRatio_working_3-way'!X164^(1/3))*COS(('OddsRatio_working_3-way'!Y164+2*PI())/3)</f>
        <v>-0.3353448866422401</v>
      </c>
      <c r="AH164" s="11">
        <f>-'OddsRatio_working_3-way'!U164/(3*'OddsRatio_working_3-way'!X164^(1/3))*COS(('OddsRatio_working_3-way'!Y164+4*PI())/3)</f>
        <v>-0.18720698614643744</v>
      </c>
      <c r="AI164" s="11">
        <f>'OddsRatio_working_3-way'!U164/(3*'OddsRatio_working_3-way'!X164^(1/3))*SIN(('OddsRatio_working_3-way'!Y164)/3)</f>
        <v>-8.5527456728437937E-2</v>
      </c>
      <c r="AJ164" s="11">
        <f>'OddsRatio_working_3-way'!U164/(3*'OddsRatio_working_3-way'!X164^(1/3))*SIN(('OddsRatio_working_3-way'!Y164+2*PI())/3)</f>
        <v>-0.40977946826591011</v>
      </c>
      <c r="AK164" s="11">
        <f>'OddsRatio_working_3-way'!U164/(3*'OddsRatio_working_3-way'!X164^(1/3))*SIN(('OddsRatio_working_3-way'!Y164+4*PI())/3)</f>
        <v>0.49530692499434781</v>
      </c>
      <c r="AL164" s="11">
        <f>'OddsRatio_working_3-way'!Z164+'OddsRatio_working_3-way'!AF164</f>
        <v>1.0451037455773551</v>
      </c>
      <c r="AM164" s="11">
        <f>'OddsRatio_working_3-way'!AA164+'OddsRatio_working_3-way'!AG164</f>
        <v>-0.67068977328448032</v>
      </c>
      <c r="AN164" s="11">
        <f>'OddsRatio_working_3-way'!AB164+'OddsRatio_working_3-way'!AH164</f>
        <v>-0.37441397229287487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1.0451037455773551</v>
      </c>
      <c r="AS164" s="11">
        <f>IF(('OddsRatio_working_3-way'!X164=0),IF(Q164&gt;0,-Q164^(1/3),(-Q164)^(1/3)),'OddsRatio_working_3-way'!AM164-'OddsRatio_working_3-way'!R164/3)</f>
        <v>-0.67068977328448032</v>
      </c>
      <c r="AT164" s="11">
        <f>IF(('OddsRatio_working_3-way'!X164=0),IF(Q164&gt;0,-Q164^(1/3),(-Q164)^(1/3)),'OddsRatio_working_3-way'!AN164-'OddsRatio_working_3-way'!R164/3)</f>
        <v>-0.37441397229287487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2.72</v>
      </c>
      <c r="B165" s="4">
        <f>IF('True_Odds_Calculator_3-way'!B166="","",'True_Odds_Calculator_3-way'!B166)</f>
        <v>3.44</v>
      </c>
      <c r="C165" s="4">
        <f>IF('True_Odds_Calculator_3-way'!C166="","",'True_Odds_Calculator_3-way'!C166)</f>
        <v>2.7</v>
      </c>
      <c r="D165" s="9">
        <f t="shared" si="39"/>
        <v>0.35770137088061027</v>
      </c>
      <c r="E165" s="9">
        <f t="shared" si="40"/>
        <v>0.2819056311628293</v>
      </c>
      <c r="F165" s="9">
        <f t="shared" si="41"/>
        <v>0.3603929979565606</v>
      </c>
      <c r="G165" s="9">
        <f t="shared" si="42"/>
        <v>1.0439698193361637</v>
      </c>
      <c r="H165" s="9">
        <f t="shared" si="43"/>
        <v>2.7956280892582019</v>
      </c>
      <c r="I165" s="9">
        <f t="shared" si="44"/>
        <v>3.5472863591802386</v>
      </c>
      <c r="J165" s="9">
        <f t="shared" si="45"/>
        <v>2.7747486928714786</v>
      </c>
      <c r="K165" s="11">
        <f t="shared" si="46"/>
        <v>0.36764705882352938</v>
      </c>
      <c r="L165" s="11">
        <f t="shared" si="47"/>
        <v>0.29069767441860467</v>
      </c>
      <c r="M165" s="11">
        <f t="shared" si="48"/>
        <v>0.37037037037037035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-0.28240740740740755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0.23195647768151187</v>
      </c>
      <c r="Q165" s="11">
        <f>2*'OddsRatio_working_3-way'!K165*'OddsRatio_working_3-way'!L165*'OddsRatio_working_3-way'!M165</f>
        <v>7.9166033338399958E-2</v>
      </c>
      <c r="R165" s="11">
        <f t="shared" si="49"/>
        <v>0</v>
      </c>
      <c r="S165" s="11">
        <f t="shared" si="50"/>
        <v>-0.82135408490502526</v>
      </c>
      <c r="T165" s="11">
        <f t="shared" si="51"/>
        <v>-0.28032562624744889</v>
      </c>
      <c r="U165" s="11">
        <f>'OddsRatio_working_3-way'!S165-'OddsRatio_working_3-way'!R165^2/3</f>
        <v>-0.82135408490502526</v>
      </c>
      <c r="V165" s="11">
        <f>'OddsRatio_working_3-way'!S165*'OddsRatio_working_3-way'!R165/3-2*'OddsRatio_working_3-way'!R165^3/27-'OddsRatio_working_3-way'!T165</f>
        <v>0.28032562624744889</v>
      </c>
      <c r="W165" s="11">
        <f>'OddsRatio_working_3-way'!V165^2+4*'OddsRatio_working_3-way'!U165^3/27</f>
        <v>-3.5070207617432514E-3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0.14325630657388844</v>
      </c>
      <c r="Y165" s="11">
        <f>IF('OddsRatio_working_3-way'!W165&gt;=0,IF('OddsRatio_working_3-way'!V165+SQRT('OddsRatio_working_3-way'!W165)&gt;0,0,PI()),ACOS('OddsRatio_working_3-way'!V165/(2*'OddsRatio_working_3-way'!X165)))</f>
        <v>0.20819358945722155</v>
      </c>
      <c r="Z165" s="11">
        <f>'OddsRatio_working_3-way'!X165^(1/3)*COS('OddsRatio_working_3-way'!Y165/3)</f>
        <v>0.52198490966808186</v>
      </c>
      <c r="AA165" s="11">
        <f>'OddsRatio_working_3-way'!X165^(1/3)*COS(('OddsRatio_working_3-way'!Y165+2*PI())/3)</f>
        <v>-0.29241437051974634</v>
      </c>
      <c r="AB165" s="11">
        <f>'OddsRatio_working_3-way'!X165^(1/3)*COS(('OddsRatio_working_3-way'!Y165+4*PI())/3)</f>
        <v>-0.2295705391483355</v>
      </c>
      <c r="AC165" s="11">
        <f>'OddsRatio_working_3-way'!X165^(1/3)*SIN('OddsRatio_working_3-way'!Y165/3)</f>
        <v>3.6282902959191517E-2</v>
      </c>
      <c r="AD165" s="11">
        <f>'OddsRatio_working_3-way'!X165^(1/3)*SIN(('OddsRatio_working_3-way'!Y165+2*PI())/3)</f>
        <v>0.43391074068508867</v>
      </c>
      <c r="AE165" s="11">
        <f>'OddsRatio_working_3-way'!X165^(1/3)*SIN(('OddsRatio_working_3-way'!Y165+4*PI())/3)</f>
        <v>-0.47019364364428018</v>
      </c>
      <c r="AF165" s="11">
        <f>-'OddsRatio_working_3-way'!U165/(3*'OddsRatio_working_3-way'!X165^(1/3))*COS(('OddsRatio_working_3-way'!Y165)/3)</f>
        <v>0.52198490966808186</v>
      </c>
      <c r="AG165" s="11">
        <f>-'OddsRatio_working_3-way'!U165/(3*'OddsRatio_working_3-way'!X165^(1/3))*COS(('OddsRatio_working_3-way'!Y165+2*PI())/3)</f>
        <v>-0.29241437051974634</v>
      </c>
      <c r="AH165" s="11">
        <f>-'OddsRatio_working_3-way'!U165/(3*'OddsRatio_working_3-way'!X165^(1/3))*COS(('OddsRatio_working_3-way'!Y165+4*PI())/3)</f>
        <v>-0.2295705391483355</v>
      </c>
      <c r="AI165" s="11">
        <f>'OddsRatio_working_3-way'!U165/(3*'OddsRatio_working_3-way'!X165^(1/3))*SIN(('OddsRatio_working_3-way'!Y165)/3)</f>
        <v>-3.6282902959191517E-2</v>
      </c>
      <c r="AJ165" s="11">
        <f>'OddsRatio_working_3-way'!U165/(3*'OddsRatio_working_3-way'!X165^(1/3))*SIN(('OddsRatio_working_3-way'!Y165+2*PI())/3)</f>
        <v>-0.43391074068508867</v>
      </c>
      <c r="AK165" s="11">
        <f>'OddsRatio_working_3-way'!U165/(3*'OddsRatio_working_3-way'!X165^(1/3))*SIN(('OddsRatio_working_3-way'!Y165+4*PI())/3)</f>
        <v>0.47019364364428018</v>
      </c>
      <c r="AL165" s="11">
        <f>'OddsRatio_working_3-way'!Z165+'OddsRatio_working_3-way'!AF165</f>
        <v>1.0439698193361637</v>
      </c>
      <c r="AM165" s="11">
        <f>'OddsRatio_working_3-way'!AA165+'OddsRatio_working_3-way'!AG165</f>
        <v>-0.58482874103949267</v>
      </c>
      <c r="AN165" s="11">
        <f>'OddsRatio_working_3-way'!AB165+'OddsRatio_working_3-way'!AH165</f>
        <v>-0.459141078296671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1.0439698193361637</v>
      </c>
      <c r="AS165" s="11">
        <f>IF(('OddsRatio_working_3-way'!X165=0),IF(Q165&gt;0,-Q165^(1/3),(-Q165)^(1/3)),'OddsRatio_working_3-way'!AM165-'OddsRatio_working_3-way'!R165/3)</f>
        <v>-0.58482874103949267</v>
      </c>
      <c r="AT165" s="11">
        <f>IF(('OddsRatio_working_3-way'!X165=0),IF(Q165&gt;0,-Q165^(1/3),(-Q165)^(1/3)),'OddsRatio_working_3-way'!AN165-'OddsRatio_working_3-way'!R165/3)</f>
        <v>-0.459141078296671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2.29</v>
      </c>
      <c r="B166" s="4">
        <f>IF('True_Odds_Calculator_3-way'!B167="","",'True_Odds_Calculator_3-way'!B167)</f>
        <v>3.2</v>
      </c>
      <c r="C166" s="4">
        <f>IF('True_Odds_Calculator_3-way'!C167="","",'True_Odds_Calculator_3-way'!C167)</f>
        <v>3.59</v>
      </c>
      <c r="D166" s="9">
        <f t="shared" si="39"/>
        <v>0.42633468339331365</v>
      </c>
      <c r="E166" s="9">
        <f t="shared" si="40"/>
        <v>0.30351047778092938</v>
      </c>
      <c r="F166" s="9">
        <f t="shared" si="41"/>
        <v>0.27015483882575697</v>
      </c>
      <c r="G166" s="9">
        <f t="shared" si="42"/>
        <v>1.0430814408052245</v>
      </c>
      <c r="H166" s="9">
        <f t="shared" si="43"/>
        <v>2.3455750586387394</v>
      </c>
      <c r="I166" s="9">
        <f t="shared" si="44"/>
        <v>3.2947791697714939</v>
      </c>
      <c r="J166" s="9">
        <f t="shared" si="45"/>
        <v>3.7015809316855313</v>
      </c>
      <c r="K166" s="11">
        <f t="shared" si="46"/>
        <v>0.4366812227074236</v>
      </c>
      <c r="L166" s="11">
        <f t="shared" si="47"/>
        <v>0.3125</v>
      </c>
      <c r="M166" s="11">
        <f t="shared" si="48"/>
        <v>0.2785515320334262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-0.27940375983749133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0.23111262483122702</v>
      </c>
      <c r="Q166" s="11">
        <f>2*'OddsRatio_working_3-way'!K166*'OddsRatio_working_3-way'!L166*'OddsRatio_working_3-way'!M166</f>
        <v>7.6023889747114146E-2</v>
      </c>
      <c r="R166" s="11">
        <f t="shared" si="49"/>
        <v>0</v>
      </c>
      <c r="S166" s="11">
        <f t="shared" si="50"/>
        <v>-0.82716361786129244</v>
      </c>
      <c r="T166" s="11">
        <f t="shared" si="51"/>
        <v>-0.27209329534910937</v>
      </c>
      <c r="U166" s="11">
        <f>'OddsRatio_working_3-way'!S166-'OddsRatio_working_3-way'!R166^2/3</f>
        <v>-0.82716361786129244</v>
      </c>
      <c r="V166" s="11">
        <f>'OddsRatio_working_3-way'!S166*'OddsRatio_working_3-way'!R166/3-2*'OddsRatio_working_3-way'!R166^3/27-'OddsRatio_working_3-way'!T166</f>
        <v>0.27209329534910937</v>
      </c>
      <c r="W166" s="11">
        <f>'OddsRatio_working_3-way'!V166^2+4*'OddsRatio_working_3-way'!U166^3/27</f>
        <v>-9.8089509851014417E-3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0.14477889379933725</v>
      </c>
      <c r="Y166" s="11">
        <f>IF('OddsRatio_working_3-way'!W166&gt;=0,IF('OddsRatio_working_3-way'!V166+SQRT('OddsRatio_working_3-way'!W166)&gt;0,0,PI()),ACOS('OddsRatio_working_3-way'!V166/(2*'OddsRatio_working_3-way'!X166)))</f>
        <v>0.34908625631648937</v>
      </c>
      <c r="Z166" s="11">
        <f>'OddsRatio_working_3-way'!X166^(1/3)*COS('OddsRatio_working_3-way'!Y166/3)</f>
        <v>0.52154072040261223</v>
      </c>
      <c r="AA166" s="11">
        <f>'OddsRatio_working_3-way'!X166^(1/3)*COS(('OddsRatio_working_3-way'!Y166+2*PI())/3)</f>
        <v>-0.31356583526088183</v>
      </c>
      <c r="AB166" s="11">
        <f>'OddsRatio_working_3-way'!X166^(1/3)*COS(('OddsRatio_working_3-way'!Y166+4*PI())/3)</f>
        <v>-0.20797488514173049</v>
      </c>
      <c r="AC166" s="11">
        <f>'OddsRatio_working_3-way'!X166^(1/3)*SIN('OddsRatio_working_3-way'!Y166/3)</f>
        <v>6.0962963475280539E-2</v>
      </c>
      <c r="AD166" s="11">
        <f>'OddsRatio_working_3-way'!X166^(1/3)*SIN(('OddsRatio_working_3-way'!Y166+2*PI())/3)</f>
        <v>0.42118603123905907</v>
      </c>
      <c r="AE166" s="11">
        <f>'OddsRatio_working_3-way'!X166^(1/3)*SIN(('OddsRatio_working_3-way'!Y166+4*PI())/3)</f>
        <v>-0.48214899471433947</v>
      </c>
      <c r="AF166" s="11">
        <f>-'OddsRatio_working_3-way'!U166/(3*'OddsRatio_working_3-way'!X166^(1/3))*COS(('OddsRatio_working_3-way'!Y166)/3)</f>
        <v>0.52154072040261223</v>
      </c>
      <c r="AG166" s="11">
        <f>-'OddsRatio_working_3-way'!U166/(3*'OddsRatio_working_3-way'!X166^(1/3))*COS(('OddsRatio_working_3-way'!Y166+2*PI())/3)</f>
        <v>-0.31356583526088183</v>
      </c>
      <c r="AH166" s="11">
        <f>-'OddsRatio_working_3-way'!U166/(3*'OddsRatio_working_3-way'!X166^(1/3))*COS(('OddsRatio_working_3-way'!Y166+4*PI())/3)</f>
        <v>-0.20797488514173049</v>
      </c>
      <c r="AI166" s="11">
        <f>'OddsRatio_working_3-way'!U166/(3*'OddsRatio_working_3-way'!X166^(1/3))*SIN(('OddsRatio_working_3-way'!Y166)/3)</f>
        <v>-6.0962963475280539E-2</v>
      </c>
      <c r="AJ166" s="11">
        <f>'OddsRatio_working_3-way'!U166/(3*'OddsRatio_working_3-way'!X166^(1/3))*SIN(('OddsRatio_working_3-way'!Y166+2*PI())/3)</f>
        <v>-0.42118603123905907</v>
      </c>
      <c r="AK166" s="11">
        <f>'OddsRatio_working_3-way'!U166/(3*'OddsRatio_working_3-way'!X166^(1/3))*SIN(('OddsRatio_working_3-way'!Y166+4*PI())/3)</f>
        <v>0.48214899471433947</v>
      </c>
      <c r="AL166" s="11">
        <f>'OddsRatio_working_3-way'!Z166+'OddsRatio_working_3-way'!AF166</f>
        <v>1.0430814408052245</v>
      </c>
      <c r="AM166" s="11">
        <f>'OddsRatio_working_3-way'!AA166+'OddsRatio_working_3-way'!AG166</f>
        <v>-0.62713167052176366</v>
      </c>
      <c r="AN166" s="11">
        <f>'OddsRatio_working_3-way'!AB166+'OddsRatio_working_3-way'!AH166</f>
        <v>-0.41594977028346097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1.0430814408052245</v>
      </c>
      <c r="AS166" s="11">
        <f>IF(('OddsRatio_working_3-way'!X166=0),IF(Q166&gt;0,-Q166^(1/3),(-Q166)^(1/3)),'OddsRatio_working_3-way'!AM166-'OddsRatio_working_3-way'!R166/3)</f>
        <v>-0.62713167052176366</v>
      </c>
      <c r="AT166" s="11">
        <f>IF(('OddsRatio_working_3-way'!X166=0),IF(Q166&gt;0,-Q166^(1/3),(-Q166)^(1/3)),'OddsRatio_working_3-way'!AN166-'OddsRatio_working_3-way'!R166/3)</f>
        <v>-0.41594977028346097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2.6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2.73</v>
      </c>
      <c r="D167" s="9">
        <f t="shared" si="39"/>
        <v>0.37472146917519111</v>
      </c>
      <c r="E167" s="9">
        <f t="shared" si="40"/>
        <v>0.26867395780904962</v>
      </c>
      <c r="F167" s="9">
        <f t="shared" si="41"/>
        <v>0.35660457301575904</v>
      </c>
      <c r="G167" s="9">
        <f t="shared" si="42"/>
        <v>1.0429055015868272</v>
      </c>
      <c r="H167" s="9">
        <f t="shared" si="43"/>
        <v>2.6686488025389239</v>
      </c>
      <c r="I167" s="9">
        <f t="shared" si="44"/>
        <v>3.7219833591416185</v>
      </c>
      <c r="J167" s="9">
        <f t="shared" si="45"/>
        <v>2.8042265177452115</v>
      </c>
      <c r="K167" s="11">
        <f t="shared" si="46"/>
        <v>0.38461538461538458</v>
      </c>
      <c r="L167" s="11">
        <f t="shared" si="47"/>
        <v>0.2770083102493075</v>
      </c>
      <c r="M167" s="11">
        <f t="shared" si="48"/>
        <v>0.36630036630036628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-0.28194435013101105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0.23181591474794117</v>
      </c>
      <c r="Q167" s="11">
        <f>2*'OddsRatio_working_3-way'!K167*'OddsRatio_working_3-way'!L167*'OddsRatio_working_3-way'!M167</f>
        <v>7.8052496548128333E-2</v>
      </c>
      <c r="R167" s="11">
        <f t="shared" si="49"/>
        <v>0</v>
      </c>
      <c r="S167" s="11">
        <f t="shared" si="50"/>
        <v>-0.82220450468407436</v>
      </c>
      <c r="T167" s="11">
        <f t="shared" si="51"/>
        <v>-0.27683653356366139</v>
      </c>
      <c r="U167" s="11">
        <f>'OddsRatio_working_3-way'!S167-'OddsRatio_working_3-way'!R167^2/3</f>
        <v>-0.82220450468407436</v>
      </c>
      <c r="V167" s="11">
        <f>'OddsRatio_working_3-way'!S167*'OddsRatio_working_3-way'!R167/3-2*'OddsRatio_working_3-way'!R167^3/27-'OddsRatio_working_3-way'!T167</f>
        <v>0.27683653356366139</v>
      </c>
      <c r="W167" s="11">
        <f>'OddsRatio_working_3-way'!V167^2+4*'OddsRatio_working_3-way'!U167^3/27</f>
        <v>-5.7062585394003634E-3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0.14347885284506615</v>
      </c>
      <c r="Y167" s="11">
        <f>IF('OddsRatio_working_3-way'!W167&gt;=0,IF('OddsRatio_working_3-way'!V167+SQRT('OddsRatio_working_3-way'!W167)&gt;0,0,PI()),ACOS('OddsRatio_working_3-way'!V167/(2*'OddsRatio_working_3-way'!X167)))</f>
        <v>0.26638286075782602</v>
      </c>
      <c r="Z167" s="11">
        <f>'OddsRatio_working_3-way'!X167^(1/3)*COS('OddsRatio_working_3-way'!Y167/3)</f>
        <v>0.52145275079341358</v>
      </c>
      <c r="AA167" s="11">
        <f>'OddsRatio_working_3-way'!X167^(1/3)*COS(('OddsRatio_working_3-way'!Y167+2*PI())/3)</f>
        <v>-0.30093082401256527</v>
      </c>
      <c r="AB167" s="11">
        <f>'OddsRatio_working_3-way'!X167^(1/3)*COS(('OddsRatio_working_3-way'!Y167+4*PI())/3)</f>
        <v>-0.22052192678084814</v>
      </c>
      <c r="AC167" s="11">
        <f>'OddsRatio_working_3-way'!X167^(1/3)*SIN('OddsRatio_working_3-way'!Y167/3)</f>
        <v>4.6424098461972846E-2</v>
      </c>
      <c r="AD167" s="11">
        <f>'OddsRatio_working_3-way'!X167^(1/3)*SIN(('OddsRatio_working_3-way'!Y167+2*PI())/3)</f>
        <v>0.42837927982938584</v>
      </c>
      <c r="AE167" s="11">
        <f>'OddsRatio_working_3-way'!X167^(1/3)*SIN(('OddsRatio_working_3-way'!Y167+4*PI())/3)</f>
        <v>-0.47480337829135866</v>
      </c>
      <c r="AF167" s="11">
        <f>-'OddsRatio_working_3-way'!U167/(3*'OddsRatio_working_3-way'!X167^(1/3))*COS(('OddsRatio_working_3-way'!Y167)/3)</f>
        <v>0.52145275079341358</v>
      </c>
      <c r="AG167" s="11">
        <f>-'OddsRatio_working_3-way'!U167/(3*'OddsRatio_working_3-way'!X167^(1/3))*COS(('OddsRatio_working_3-way'!Y167+2*PI())/3)</f>
        <v>-0.30093082401256527</v>
      </c>
      <c r="AH167" s="11">
        <f>-'OddsRatio_working_3-way'!U167/(3*'OddsRatio_working_3-way'!X167^(1/3))*COS(('OddsRatio_working_3-way'!Y167+4*PI())/3)</f>
        <v>-0.22052192678084814</v>
      </c>
      <c r="AI167" s="11">
        <f>'OddsRatio_working_3-way'!U167/(3*'OddsRatio_working_3-way'!X167^(1/3))*SIN(('OddsRatio_working_3-way'!Y167)/3)</f>
        <v>-4.6424098461972846E-2</v>
      </c>
      <c r="AJ167" s="11">
        <f>'OddsRatio_working_3-way'!U167/(3*'OddsRatio_working_3-way'!X167^(1/3))*SIN(('OddsRatio_working_3-way'!Y167+2*PI())/3)</f>
        <v>-0.42837927982938584</v>
      </c>
      <c r="AK167" s="11">
        <f>'OddsRatio_working_3-way'!U167/(3*'OddsRatio_working_3-way'!X167^(1/3))*SIN(('OddsRatio_working_3-way'!Y167+4*PI())/3)</f>
        <v>0.47480337829135866</v>
      </c>
      <c r="AL167" s="11">
        <f>'OddsRatio_working_3-way'!Z167+'OddsRatio_working_3-way'!AF167</f>
        <v>1.0429055015868272</v>
      </c>
      <c r="AM167" s="11">
        <f>'OddsRatio_working_3-way'!AA167+'OddsRatio_working_3-way'!AG167</f>
        <v>-0.60186164802513054</v>
      </c>
      <c r="AN167" s="11">
        <f>'OddsRatio_working_3-way'!AB167+'OddsRatio_working_3-way'!AH167</f>
        <v>-0.44104385356169629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1.0429055015868272</v>
      </c>
      <c r="AS167" s="11">
        <f>IF(('OddsRatio_working_3-way'!X167=0),IF(Q167&gt;0,-Q167^(1/3),(-Q167)^(1/3)),'OddsRatio_working_3-way'!AM167-'OddsRatio_working_3-way'!R167/3)</f>
        <v>-0.60186164802513054</v>
      </c>
      <c r="AT167" s="11">
        <f>IF(('OddsRatio_working_3-way'!X167=0),IF(Q167&gt;0,-Q167^(1/3),(-Q167)^(1/3)),'OddsRatio_working_3-way'!AN167-'OddsRatio_working_3-way'!R167/3)</f>
        <v>-0.44104385356169629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2.1</v>
      </c>
      <c r="B168" s="4">
        <f>IF('True_Odds_Calculator_3-way'!B169="","",'True_Odds_Calculator_3-way'!B169)</f>
        <v>3.48</v>
      </c>
      <c r="C168" s="4">
        <f>IF('True_Odds_Calculator_3-way'!C169="","",'True_Odds_Calculator_3-way'!C169)</f>
        <v>3.77</v>
      </c>
      <c r="D168" s="9">
        <f t="shared" si="39"/>
        <v>0.46506350216733489</v>
      </c>
      <c r="E168" s="9">
        <f t="shared" si="40"/>
        <v>0.27829747071957434</v>
      </c>
      <c r="F168" s="9">
        <f t="shared" si="41"/>
        <v>0.25663902711309067</v>
      </c>
      <c r="G168" s="9">
        <f t="shared" si="42"/>
        <v>1.045676353560909</v>
      </c>
      <c r="H168" s="9">
        <f t="shared" si="43"/>
        <v>2.150243988917</v>
      </c>
      <c r="I168" s="9">
        <f t="shared" si="44"/>
        <v>3.593277356831055</v>
      </c>
      <c r="J168" s="9">
        <f t="shared" si="45"/>
        <v>3.8965234993637172</v>
      </c>
      <c r="K168" s="11">
        <f t="shared" si="46"/>
        <v>0.47619047619047616</v>
      </c>
      <c r="L168" s="11">
        <f t="shared" si="47"/>
        <v>0.28735632183908044</v>
      </c>
      <c r="M168" s="11">
        <f t="shared" si="48"/>
        <v>0.26525198938992045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-0.27427375108706853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0.23048031371455868</v>
      </c>
      <c r="Q168" s="11">
        <f>2*'OddsRatio_working_3-way'!K168*'OddsRatio_working_3-way'!L168*'OddsRatio_working_3-way'!M168</f>
        <v>7.2592224791986973E-2</v>
      </c>
      <c r="R168" s="11">
        <f t="shared" si="49"/>
        <v>0</v>
      </c>
      <c r="S168" s="11">
        <f t="shared" si="50"/>
        <v>-0.84032946208327619</v>
      </c>
      <c r="T168" s="11">
        <f t="shared" si="51"/>
        <v>-0.26467069671914206</v>
      </c>
      <c r="U168" s="11">
        <f>'OddsRatio_working_3-way'!S168-'OddsRatio_working_3-way'!R168^2/3</f>
        <v>-0.84032946208327619</v>
      </c>
      <c r="V168" s="11">
        <f>'OddsRatio_working_3-way'!S168*'OddsRatio_working_3-way'!R168/3-2*'OddsRatio_working_3-way'!R168^3/27-'OddsRatio_working_3-way'!T168</f>
        <v>0.26467069671914206</v>
      </c>
      <c r="W168" s="11">
        <f>'OddsRatio_working_3-way'!V168^2+4*'OddsRatio_working_3-way'!U168^3/27</f>
        <v>-1.7860782136382689E-2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0.14824924944007201</v>
      </c>
      <c r="Y168" s="11">
        <f>IF('OddsRatio_working_3-way'!W168&gt;=0,IF('OddsRatio_working_3-way'!V168+SQRT('OddsRatio_working_3-way'!W168)&gt;0,0,PI()),ACOS('OddsRatio_working_3-way'!V168/(2*'OddsRatio_working_3-way'!X168)))</f>
        <v>0.46759605667908466</v>
      </c>
      <c r="Z168" s="11">
        <f>'OddsRatio_working_3-way'!X168^(1/3)*COS('OddsRatio_working_3-way'!Y168/3)</f>
        <v>0.52283817678045452</v>
      </c>
      <c r="AA168" s="11">
        <f>'OddsRatio_working_3-way'!X168^(1/3)*COS(('OddsRatio_working_3-way'!Y168+2*PI())/3)</f>
        <v>-0.33257066037909278</v>
      </c>
      <c r="AB168" s="11">
        <f>'OddsRatio_working_3-way'!X168^(1/3)*COS(('OddsRatio_working_3-way'!Y168+4*PI())/3)</f>
        <v>-0.19026751640136158</v>
      </c>
      <c r="AC168" s="11">
        <f>'OddsRatio_working_3-way'!X168^(1/3)*SIN('OddsRatio_working_3-way'!Y168/3)</f>
        <v>8.2158758482073144E-2</v>
      </c>
      <c r="AD168" s="11">
        <f>'OddsRatio_working_3-way'!X168^(1/3)*SIN(('OddsRatio_working_3-way'!Y168+2*PI())/3)</f>
        <v>0.41171176391917624</v>
      </c>
      <c r="AE168" s="11">
        <f>'OddsRatio_working_3-way'!X168^(1/3)*SIN(('OddsRatio_working_3-way'!Y168+4*PI())/3)</f>
        <v>-0.4938705224012494</v>
      </c>
      <c r="AF168" s="11">
        <f>-'OddsRatio_working_3-way'!U168/(3*'OddsRatio_working_3-way'!X168^(1/3))*COS(('OddsRatio_working_3-way'!Y168)/3)</f>
        <v>0.52283817678045452</v>
      </c>
      <c r="AG168" s="11">
        <f>-'OddsRatio_working_3-way'!U168/(3*'OddsRatio_working_3-way'!X168^(1/3))*COS(('OddsRatio_working_3-way'!Y168+2*PI())/3)</f>
        <v>-0.33257066037909278</v>
      </c>
      <c r="AH168" s="11">
        <f>-'OddsRatio_working_3-way'!U168/(3*'OddsRatio_working_3-way'!X168^(1/3))*COS(('OddsRatio_working_3-way'!Y168+4*PI())/3)</f>
        <v>-0.19026751640136158</v>
      </c>
      <c r="AI168" s="11">
        <f>'OddsRatio_working_3-way'!U168/(3*'OddsRatio_working_3-way'!X168^(1/3))*SIN(('OddsRatio_working_3-way'!Y168)/3)</f>
        <v>-8.2158758482073144E-2</v>
      </c>
      <c r="AJ168" s="11">
        <f>'OddsRatio_working_3-way'!U168/(3*'OddsRatio_working_3-way'!X168^(1/3))*SIN(('OddsRatio_working_3-way'!Y168+2*PI())/3)</f>
        <v>-0.41171176391917624</v>
      </c>
      <c r="AK168" s="11">
        <f>'OddsRatio_working_3-way'!U168/(3*'OddsRatio_working_3-way'!X168^(1/3))*SIN(('OddsRatio_working_3-way'!Y168+4*PI())/3)</f>
        <v>0.4938705224012494</v>
      </c>
      <c r="AL168" s="11">
        <f>'OddsRatio_working_3-way'!Z168+'OddsRatio_working_3-way'!AF168</f>
        <v>1.045676353560909</v>
      </c>
      <c r="AM168" s="11">
        <f>'OddsRatio_working_3-way'!AA168+'OddsRatio_working_3-way'!AG168</f>
        <v>-0.66514132075818555</v>
      </c>
      <c r="AN168" s="11">
        <f>'OddsRatio_working_3-way'!AB168+'OddsRatio_working_3-way'!AH168</f>
        <v>-0.38053503280272316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1.045676353560909</v>
      </c>
      <c r="AS168" s="11">
        <f>IF(('OddsRatio_working_3-way'!X168=0),IF(Q168&gt;0,-Q168^(1/3),(-Q168)^(1/3)),'OddsRatio_working_3-way'!AM168-'OddsRatio_working_3-way'!R168/3)</f>
        <v>-0.66514132075818555</v>
      </c>
      <c r="AT168" s="11">
        <f>IF(('OddsRatio_working_3-way'!X168=0),IF(Q168&gt;0,-Q168^(1/3),(-Q168)^(1/3)),'OddsRatio_working_3-way'!AN168-'OddsRatio_working_3-way'!R168/3)</f>
        <v>-0.38053503280272316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3.07</v>
      </c>
      <c r="B169" s="4">
        <f>IF('True_Odds_Calculator_3-way'!B170="","",'True_Odds_Calculator_3-way'!B170)</f>
        <v>3.35</v>
      </c>
      <c r="C169" s="4">
        <f>IF('True_Odds_Calculator_3-way'!C170="","",'True_Odds_Calculator_3-way'!C170)</f>
        <v>2.4500000000000002</v>
      </c>
      <c r="D169" s="9">
        <f t="shared" si="39"/>
        <v>0.31513112918085256</v>
      </c>
      <c r="E169" s="9">
        <f t="shared" si="40"/>
        <v>0.2884127804479733</v>
      </c>
      <c r="F169" s="9">
        <f t="shared" si="41"/>
        <v>0.39645609037117396</v>
      </c>
      <c r="G169" s="9">
        <f t="shared" si="42"/>
        <v>1.049894778169933</v>
      </c>
      <c r="H169" s="9">
        <f t="shared" si="43"/>
        <v>3.1732821908117614</v>
      </c>
      <c r="I169" s="9">
        <f t="shared" si="44"/>
        <v>3.4672527286993433</v>
      </c>
      <c r="J169" s="9">
        <f t="shared" si="45"/>
        <v>2.5223474283464036</v>
      </c>
      <c r="K169" s="11">
        <f t="shared" si="46"/>
        <v>0.32573289902280134</v>
      </c>
      <c r="L169" s="11">
        <f t="shared" si="47"/>
        <v>0.29850746268656714</v>
      </c>
      <c r="M169" s="11">
        <f t="shared" si="48"/>
        <v>0.4081632653061224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-0.279934833576583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0.23296401063220756</v>
      </c>
      <c r="Q169" s="11">
        <f>2*'OddsRatio_working_3-way'!K169*'OddsRatio_working_3-way'!L169*'OddsRatio_working_3-way'!M169</f>
        <v>7.9374449959866283E-2</v>
      </c>
      <c r="R169" s="11">
        <f t="shared" si="49"/>
        <v>0</v>
      </c>
      <c r="S169" s="11">
        <f t="shared" si="50"/>
        <v>-0.83220800947044193</v>
      </c>
      <c r="T169" s="11">
        <f t="shared" si="51"/>
        <v>-0.28354617017732259</v>
      </c>
      <c r="U169" s="11">
        <f>'OddsRatio_working_3-way'!S169-'OddsRatio_working_3-way'!R169^2/3</f>
        <v>-0.83220800947044193</v>
      </c>
      <c r="V169" s="11">
        <f>'OddsRatio_working_3-way'!S169*'OddsRatio_working_3-way'!R169/3-2*'OddsRatio_working_3-way'!R169^3/27-'OddsRatio_working_3-way'!T169</f>
        <v>0.28354617017732259</v>
      </c>
      <c r="W169" s="11">
        <f>'OddsRatio_working_3-way'!V169^2+4*'OddsRatio_working_3-way'!U169^3/27</f>
        <v>-4.9885980368512689E-3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0.14610529478690912</v>
      </c>
      <c r="Y169" s="11">
        <f>IF('OddsRatio_working_3-way'!W169&gt;=0,IF('OddsRatio_working_3-way'!V169+SQRT('OddsRatio_working_3-way'!W169)&gt;0,0,PI()),ACOS('OddsRatio_working_3-way'!V169/(2*'OddsRatio_working_3-way'!X169)))</f>
        <v>0.24412696556121816</v>
      </c>
      <c r="Z169" s="11">
        <f>'OddsRatio_working_3-way'!X169^(1/3)*COS('OddsRatio_working_3-way'!Y169/3)</f>
        <v>0.52494738908496652</v>
      </c>
      <c r="AA169" s="11">
        <f>'OddsRatio_working_3-way'!X169^(1/3)*COS(('OddsRatio_working_3-way'!Y169+2*PI())/3)</f>
        <v>-0.29955039055585708</v>
      </c>
      <c r="AB169" s="11">
        <f>'OddsRatio_working_3-way'!X169^(1/3)*COS(('OddsRatio_working_3-way'!Y169+4*PI())/3)</f>
        <v>-0.22539699852910955</v>
      </c>
      <c r="AC169" s="11">
        <f>'OddsRatio_working_3-way'!X169^(1/3)*SIN('OddsRatio_working_3-way'!Y169/3)</f>
        <v>4.2812480847966572E-2</v>
      </c>
      <c r="AD169" s="11">
        <f>'OddsRatio_working_3-way'!X169^(1/3)*SIN(('OddsRatio_working_3-way'!Y169+2*PI())/3)</f>
        <v>0.43321153417391162</v>
      </c>
      <c r="AE169" s="11">
        <f>'OddsRatio_working_3-way'!X169^(1/3)*SIN(('OddsRatio_working_3-way'!Y169+4*PI())/3)</f>
        <v>-0.47602401502187819</v>
      </c>
      <c r="AF169" s="11">
        <f>-'OddsRatio_working_3-way'!U169/(3*'OddsRatio_working_3-way'!X169^(1/3))*COS(('OddsRatio_working_3-way'!Y169)/3)</f>
        <v>0.52494738908496641</v>
      </c>
      <c r="AG169" s="11">
        <f>-'OddsRatio_working_3-way'!U169/(3*'OddsRatio_working_3-way'!X169^(1/3))*COS(('OddsRatio_working_3-way'!Y169+2*PI())/3)</f>
        <v>-0.29955039055585703</v>
      </c>
      <c r="AH169" s="11">
        <f>-'OddsRatio_working_3-way'!U169/(3*'OddsRatio_working_3-way'!X169^(1/3))*COS(('OddsRatio_working_3-way'!Y169+4*PI())/3)</f>
        <v>-0.22539699852910949</v>
      </c>
      <c r="AI169" s="11">
        <f>'OddsRatio_working_3-way'!U169/(3*'OddsRatio_working_3-way'!X169^(1/3))*SIN(('OddsRatio_working_3-way'!Y169)/3)</f>
        <v>-4.2812480847966558E-2</v>
      </c>
      <c r="AJ169" s="11">
        <f>'OddsRatio_working_3-way'!U169/(3*'OddsRatio_working_3-way'!X169^(1/3))*SIN(('OddsRatio_working_3-way'!Y169+2*PI())/3)</f>
        <v>-0.43321153417391156</v>
      </c>
      <c r="AK169" s="11">
        <f>'OddsRatio_working_3-way'!U169/(3*'OddsRatio_working_3-way'!X169^(1/3))*SIN(('OddsRatio_working_3-way'!Y169+4*PI())/3)</f>
        <v>0.47602401502187808</v>
      </c>
      <c r="AL169" s="11">
        <f>'OddsRatio_working_3-way'!Z169+'OddsRatio_working_3-way'!AF169</f>
        <v>1.049894778169933</v>
      </c>
      <c r="AM169" s="11">
        <f>'OddsRatio_working_3-way'!AA169+'OddsRatio_working_3-way'!AG169</f>
        <v>-0.59910078111171416</v>
      </c>
      <c r="AN169" s="11">
        <f>'OddsRatio_working_3-way'!AB169+'OddsRatio_working_3-way'!AH169</f>
        <v>-0.45079399705821904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1.049894778169933</v>
      </c>
      <c r="AS169" s="11">
        <f>IF(('OddsRatio_working_3-way'!X169=0),IF(Q169&gt;0,-Q169^(1/3),(-Q169)^(1/3)),'OddsRatio_working_3-way'!AM169-'OddsRatio_working_3-way'!R169/3)</f>
        <v>-0.59910078111171416</v>
      </c>
      <c r="AT169" s="11">
        <f>IF(('OddsRatio_working_3-way'!X169=0),IF(Q169&gt;0,-Q169^(1/3),(-Q169)^(1/3)),'OddsRatio_working_3-way'!AN169-'OddsRatio_working_3-way'!R169/3)</f>
        <v>-0.45079399705821904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1.21</v>
      </c>
      <c r="B170" s="4">
        <f>IF('True_Odds_Calculator_3-way'!B171="","",'True_Odds_Calculator_3-way'!B171)</f>
        <v>6.42</v>
      </c>
      <c r="C170" s="4">
        <f>IF('True_Odds_Calculator_3-way'!C171="","",'True_Odds_Calculator_3-way'!C171)</f>
        <v>19.2</v>
      </c>
      <c r="D170" s="9">
        <f t="shared" si="39"/>
        <v>0.81064975538571804</v>
      </c>
      <c r="E170" s="9">
        <f t="shared" si="40"/>
        <v>0.14227692985288662</v>
      </c>
      <c r="F170" s="9">
        <f t="shared" si="41"/>
        <v>4.707331476139559E-2</v>
      </c>
      <c r="G170" s="9">
        <f t="shared" si="42"/>
        <v>1.1122779295326581</v>
      </c>
      <c r="H170" s="9">
        <f t="shared" si="43"/>
        <v>1.2335783652018579</v>
      </c>
      <c r="I170" s="9">
        <f t="shared" si="44"/>
        <v>7.0285463780670083</v>
      </c>
      <c r="J170" s="9">
        <f t="shared" si="45"/>
        <v>21.243458317494376</v>
      </c>
      <c r="K170" s="11">
        <f t="shared" si="46"/>
        <v>0.82644628099173556</v>
      </c>
      <c r="L170" s="11">
        <f t="shared" si="47"/>
        <v>0.1557632398753894</v>
      </c>
      <c r="M170" s="11">
        <f t="shared" si="48"/>
        <v>5.2083333333333336E-2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-0.13888915707628535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0.15977264145276038</v>
      </c>
      <c r="Q170" s="11">
        <f>2*'OddsRatio_working_3-way'!K170*'OddsRatio_working_3-way'!L170*'OddsRatio_working_3-way'!M170</f>
        <v>1.3409369823983249E-2</v>
      </c>
      <c r="R170" s="11">
        <f t="shared" si="49"/>
        <v>0</v>
      </c>
      <c r="S170" s="11">
        <f t="shared" si="50"/>
        <v>-1.150360797171551</v>
      </c>
      <c r="T170" s="11">
        <f t="shared" si="51"/>
        <v>-9.6547276304788182E-2</v>
      </c>
      <c r="U170" s="11">
        <f>'OddsRatio_working_3-way'!S170-'OddsRatio_working_3-way'!R170^2/3</f>
        <v>-1.150360797171551</v>
      </c>
      <c r="V170" s="11">
        <f>'OddsRatio_working_3-way'!S170*'OddsRatio_working_3-way'!R170/3-2*'OddsRatio_working_3-way'!R170^3/27-'OddsRatio_working_3-way'!T170</f>
        <v>9.6547276304788182E-2</v>
      </c>
      <c r="W170" s="11">
        <f>'OddsRatio_working_3-way'!V170^2+4*'OddsRatio_working_3-way'!U170^3/27</f>
        <v>-0.21620557335330642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0.23744838908443849</v>
      </c>
      <c r="Y170" s="11">
        <f>IF('OddsRatio_working_3-way'!W170&gt;=0,IF('OddsRatio_working_3-way'!V170+SQRT('OddsRatio_working_3-way'!W170)&gt;0,0,PI()),ACOS('OddsRatio_working_3-way'!V170/(2*'OddsRatio_working_3-way'!X170)))</f>
        <v>1.3660675553831947</v>
      </c>
      <c r="Z170" s="11">
        <f>'OddsRatio_working_3-way'!X170^(1/3)*COS('OddsRatio_working_3-way'!Y170/3)</f>
        <v>0.55613896476632907</v>
      </c>
      <c r="AA170" s="11">
        <f>'OddsRatio_working_3-way'!X170^(1/3)*COS(('OddsRatio_working_3-way'!Y170+2*PI())/3)</f>
        <v>-0.5139132615980605</v>
      </c>
      <c r="AB170" s="11">
        <f>'OddsRatio_working_3-way'!X170^(1/3)*COS(('OddsRatio_working_3-way'!Y170+4*PI())/3)</f>
        <v>-4.2225703168268743E-2</v>
      </c>
      <c r="AC170" s="11">
        <f>'OddsRatio_working_3-way'!X170^(1/3)*SIN('OddsRatio_working_3-way'!Y170/3)</f>
        <v>0.27232893883283765</v>
      </c>
      <c r="AD170" s="11">
        <f>'OddsRatio_working_3-way'!X170^(1/3)*SIN(('OddsRatio_working_3-way'!Y170+2*PI())/3)</f>
        <v>0.34546600210560097</v>
      </c>
      <c r="AE170" s="11">
        <f>'OddsRatio_working_3-way'!X170^(1/3)*SIN(('OddsRatio_working_3-way'!Y170+4*PI())/3)</f>
        <v>-0.61779494093843867</v>
      </c>
      <c r="AF170" s="11">
        <f>-'OddsRatio_working_3-way'!U170/(3*'OddsRatio_working_3-way'!X170^(1/3))*COS(('OddsRatio_working_3-way'!Y170)/3)</f>
        <v>0.55613896476632907</v>
      </c>
      <c r="AG170" s="11">
        <f>-'OddsRatio_working_3-way'!U170/(3*'OddsRatio_working_3-way'!X170^(1/3))*COS(('OddsRatio_working_3-way'!Y170+2*PI())/3)</f>
        <v>-0.5139132615980605</v>
      </c>
      <c r="AH170" s="11">
        <f>-'OddsRatio_working_3-way'!U170/(3*'OddsRatio_working_3-way'!X170^(1/3))*COS(('OddsRatio_working_3-way'!Y170+4*PI())/3)</f>
        <v>-4.2225703168268743E-2</v>
      </c>
      <c r="AI170" s="11">
        <f>'OddsRatio_working_3-way'!U170/(3*'OddsRatio_working_3-way'!X170^(1/3))*SIN(('OddsRatio_working_3-way'!Y170)/3)</f>
        <v>-0.27232893883283765</v>
      </c>
      <c r="AJ170" s="11">
        <f>'OddsRatio_working_3-way'!U170/(3*'OddsRatio_working_3-way'!X170^(1/3))*SIN(('OddsRatio_working_3-way'!Y170+2*PI())/3)</f>
        <v>-0.34546600210560097</v>
      </c>
      <c r="AK170" s="11">
        <f>'OddsRatio_working_3-way'!U170/(3*'OddsRatio_working_3-way'!X170^(1/3))*SIN(('OddsRatio_working_3-way'!Y170+4*PI())/3)</f>
        <v>0.61779494093843867</v>
      </c>
      <c r="AL170" s="11">
        <f>'OddsRatio_working_3-way'!Z170+'OddsRatio_working_3-way'!AF170</f>
        <v>1.1122779295326581</v>
      </c>
      <c r="AM170" s="11">
        <f>'OddsRatio_working_3-way'!AA170+'OddsRatio_working_3-way'!AG170</f>
        <v>-1.027826523196121</v>
      </c>
      <c r="AN170" s="11">
        <f>'OddsRatio_working_3-way'!AB170+'OddsRatio_working_3-way'!AH170</f>
        <v>-8.4451406336537485E-2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1.1122779295326581</v>
      </c>
      <c r="AS170" s="11">
        <f>IF(('OddsRatio_working_3-way'!X170=0),IF(Q170&gt;0,-Q170^(1/3),(-Q170)^(1/3)),'OddsRatio_working_3-way'!AM170-'OddsRatio_working_3-way'!R170/3)</f>
        <v>-1.027826523196121</v>
      </c>
      <c r="AT170" s="11">
        <f>IF(('OddsRatio_working_3-way'!X170=0),IF(Q170&gt;0,-Q170^(1/3),(-Q170)^(1/3)),'OddsRatio_working_3-way'!AN170-'OddsRatio_working_3-way'!R170/3)</f>
        <v>-8.4451406336537485E-2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2.59</v>
      </c>
      <c r="B171" s="4">
        <f>IF('True_Odds_Calculator_3-way'!B172="","",'True_Odds_Calculator_3-way'!B172)</f>
        <v>3.47</v>
      </c>
      <c r="C171" s="4">
        <f>IF('True_Odds_Calculator_3-way'!C172="","",'True_Odds_Calculator_3-way'!C172)</f>
        <v>2.83</v>
      </c>
      <c r="D171" s="9">
        <f t="shared" si="39"/>
        <v>0.37631456141453251</v>
      </c>
      <c r="E171" s="9">
        <f t="shared" si="40"/>
        <v>0.27974942556711424</v>
      </c>
      <c r="F171" s="9">
        <f t="shared" si="41"/>
        <v>0.34393601301835314</v>
      </c>
      <c r="G171" s="9">
        <f t="shared" si="42"/>
        <v>1.0423593265873037</v>
      </c>
      <c r="H171" s="9">
        <f t="shared" si="43"/>
        <v>2.6573513292738133</v>
      </c>
      <c r="I171" s="9">
        <f t="shared" si="44"/>
        <v>3.5746275366706395</v>
      </c>
      <c r="J171" s="9">
        <f t="shared" si="45"/>
        <v>2.9075175676547658</v>
      </c>
      <c r="K171" s="11">
        <f t="shared" si="46"/>
        <v>0.38610038610038611</v>
      </c>
      <c r="L171" s="11">
        <f t="shared" si="47"/>
        <v>0.28818443804034583</v>
      </c>
      <c r="M171" s="11">
        <f t="shared" si="48"/>
        <v>0.35335689045936397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-0.28257223905944373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0.23157923790300244</v>
      </c>
      <c r="Q171" s="11">
        <f>2*'OddsRatio_working_3-way'!K171*'OddsRatio_working_3-way'!L171*'OddsRatio_working_3-way'!M171</f>
        <v>7.8634715756537327E-2</v>
      </c>
      <c r="R171" s="11">
        <f t="shared" si="49"/>
        <v>0</v>
      </c>
      <c r="S171" s="11">
        <f t="shared" si="50"/>
        <v>-0.81953994728507618</v>
      </c>
      <c r="T171" s="11">
        <f t="shared" si="51"/>
        <v>-0.27828181571649441</v>
      </c>
      <c r="U171" s="11">
        <f>'OddsRatio_working_3-way'!S171-'OddsRatio_working_3-way'!R171^2/3</f>
        <v>-0.81953994728507618</v>
      </c>
      <c r="V171" s="11">
        <f>'OddsRatio_working_3-way'!S171*'OddsRatio_working_3-way'!R171/3-2*'OddsRatio_working_3-way'!R171^3/27-'OddsRatio_working_3-way'!T171</f>
        <v>0.27828181571649441</v>
      </c>
      <c r="W171" s="11">
        <f>'OddsRatio_working_3-way'!V171^2+4*'OddsRatio_working_3-way'!U171^3/27</f>
        <v>-4.1059721113677061E-3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0.14278195007583824</v>
      </c>
      <c r="Y171" s="11">
        <f>IF('OddsRatio_working_3-way'!W171&gt;=0,IF('OddsRatio_working_3-way'!V171+SQRT('OddsRatio_working_3-way'!W171)&gt;0,0,PI()),ACOS('OddsRatio_working_3-way'!V171/(2*'OddsRatio_working_3-way'!X171)))</f>
        <v>0.22631766180523427</v>
      </c>
      <c r="Z171" s="11">
        <f>'OddsRatio_working_3-way'!X171^(1/3)*COS('OddsRatio_working_3-way'!Y171/3)</f>
        <v>0.52117966329365184</v>
      </c>
      <c r="AA171" s="11">
        <f>'OddsRatio_working_3-way'!X171^(1/3)*COS(('OddsRatio_working_3-way'!Y171+2*PI())/3)</f>
        <v>-0.29470442893458187</v>
      </c>
      <c r="AB171" s="11">
        <f>'OddsRatio_working_3-way'!X171^(1/3)*COS(('OddsRatio_working_3-way'!Y171+4*PI())/3)</f>
        <v>-0.22647523435907008</v>
      </c>
      <c r="AC171" s="11">
        <f>'OddsRatio_working_3-way'!X171^(1/3)*SIN('OddsRatio_working_3-way'!Y171/3)</f>
        <v>3.9392143854763077E-2</v>
      </c>
      <c r="AD171" s="11">
        <f>'OddsRatio_working_3-way'!X171^(1/3)*SIN(('OddsRatio_working_3-way'!Y171+2*PI())/3)</f>
        <v>0.43165875642074103</v>
      </c>
      <c r="AE171" s="11">
        <f>'OddsRatio_working_3-way'!X171^(1/3)*SIN(('OddsRatio_working_3-way'!Y171+4*PI())/3)</f>
        <v>-0.47105090027550417</v>
      </c>
      <c r="AF171" s="11">
        <f>-'OddsRatio_working_3-way'!U171/(3*'OddsRatio_working_3-way'!X171^(1/3))*COS(('OddsRatio_working_3-way'!Y171)/3)</f>
        <v>0.52117966329365195</v>
      </c>
      <c r="AG171" s="11">
        <f>-'OddsRatio_working_3-way'!U171/(3*'OddsRatio_working_3-way'!X171^(1/3))*COS(('OddsRatio_working_3-way'!Y171+2*PI())/3)</f>
        <v>-0.29470442893458193</v>
      </c>
      <c r="AH171" s="11">
        <f>-'OddsRatio_working_3-way'!U171/(3*'OddsRatio_working_3-way'!X171^(1/3))*COS(('OddsRatio_working_3-way'!Y171+4*PI())/3)</f>
        <v>-0.22647523435907013</v>
      </c>
      <c r="AI171" s="11">
        <f>'OddsRatio_working_3-way'!U171/(3*'OddsRatio_working_3-way'!X171^(1/3))*SIN(('OddsRatio_working_3-way'!Y171)/3)</f>
        <v>-3.9392143854763084E-2</v>
      </c>
      <c r="AJ171" s="11">
        <f>'OddsRatio_working_3-way'!U171/(3*'OddsRatio_working_3-way'!X171^(1/3))*SIN(('OddsRatio_working_3-way'!Y171+2*PI())/3)</f>
        <v>-0.43165875642074114</v>
      </c>
      <c r="AK171" s="11">
        <f>'OddsRatio_working_3-way'!U171/(3*'OddsRatio_working_3-way'!X171^(1/3))*SIN(('OddsRatio_working_3-way'!Y171+4*PI())/3)</f>
        <v>0.47105090027550428</v>
      </c>
      <c r="AL171" s="11">
        <f>'OddsRatio_working_3-way'!Z171+'OddsRatio_working_3-way'!AF171</f>
        <v>1.0423593265873037</v>
      </c>
      <c r="AM171" s="11">
        <f>'OddsRatio_working_3-way'!AA171+'OddsRatio_working_3-way'!AG171</f>
        <v>-0.58940885786916386</v>
      </c>
      <c r="AN171" s="11">
        <f>'OddsRatio_working_3-way'!AB171+'OddsRatio_working_3-way'!AH171</f>
        <v>-0.45295046871814021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1.0423593265873037</v>
      </c>
      <c r="AS171" s="11">
        <f>IF(('OddsRatio_working_3-way'!X171=0),IF(Q171&gt;0,-Q171^(1/3),(-Q171)^(1/3)),'OddsRatio_working_3-way'!AM171-'OddsRatio_working_3-way'!R171/3)</f>
        <v>-0.58940885786916386</v>
      </c>
      <c r="AT171" s="11">
        <f>IF(('OddsRatio_working_3-way'!X171=0),IF(Q171&gt;0,-Q171^(1/3),(-Q171)^(1/3)),'OddsRatio_working_3-way'!AN171-'OddsRatio_working_3-way'!R171/3)</f>
        <v>-0.45295046871814021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3.2</v>
      </c>
      <c r="B172" s="4">
        <f>IF('True_Odds_Calculator_3-way'!B173="","",'True_Odds_Calculator_3-way'!B173)</f>
        <v>3.2</v>
      </c>
      <c r="C172" s="4">
        <f>IF('True_Odds_Calculator_3-way'!C173="","",'True_Odds_Calculator_3-way'!C173)</f>
        <v>2.1</v>
      </c>
      <c r="D172" s="9">
        <f t="shared" si="39"/>
        <v>0.28077640640441515</v>
      </c>
      <c r="E172" s="9">
        <f t="shared" si="40"/>
        <v>0.28077640640441515</v>
      </c>
      <c r="F172" s="9">
        <f t="shared" si="41"/>
        <v>0.43844718719116965</v>
      </c>
      <c r="G172" s="9">
        <f t="shared" si="42"/>
        <v>1.1643421876403774</v>
      </c>
      <c r="H172" s="9">
        <f t="shared" si="43"/>
        <v>3.5615528128088303</v>
      </c>
      <c r="I172" s="9">
        <f t="shared" si="44"/>
        <v>3.5615528128088303</v>
      </c>
      <c r="J172" s="9">
        <f t="shared" si="45"/>
        <v>2.2807764064044154</v>
      </c>
      <c r="K172" s="11">
        <f t="shared" si="46"/>
        <v>0.3125</v>
      </c>
      <c r="L172" s="11">
        <f t="shared" si="47"/>
        <v>0.3125</v>
      </c>
      <c r="M172" s="11">
        <f t="shared" si="48"/>
        <v>0.47619047619047616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-0.24758184523809523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0.25576636904761907</v>
      </c>
      <c r="Q172" s="11">
        <f>2*'OddsRatio_working_3-way'!K172*'OddsRatio_working_3-way'!L172*'OddsRatio_working_3-way'!M172</f>
        <v>9.300595238095237E-2</v>
      </c>
      <c r="R172" s="11">
        <f t="shared" si="49"/>
        <v>0</v>
      </c>
      <c r="S172" s="11">
        <f t="shared" si="50"/>
        <v>-1.0330578512396695</v>
      </c>
      <c r="T172" s="11">
        <f t="shared" si="51"/>
        <v>-0.37565740045078883</v>
      </c>
      <c r="U172" s="11">
        <f>'OddsRatio_working_3-way'!S172-'OddsRatio_working_3-way'!R172^2/3</f>
        <v>-1.0330578512396695</v>
      </c>
      <c r="V172" s="11">
        <f>'OddsRatio_working_3-way'!S172*'OddsRatio_working_3-way'!R172/3-2*'OddsRatio_working_3-way'!R172^3/27-'OddsRatio_working_3-way'!T172</f>
        <v>0.37565740045078883</v>
      </c>
      <c r="W172" s="11">
        <f>'OddsRatio_working_3-way'!V172^2+4*'OddsRatio_working_3-way'!U172^3/27</f>
        <v>-2.2213094469708955E-2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0.20207150775353835</v>
      </c>
      <c r="Y172" s="11">
        <f>IF('OddsRatio_working_3-way'!W172&gt;=0,IF('OddsRatio_working_3-way'!V172+SQRT('OddsRatio_working_3-way'!W172)&gt;0,0,PI()),ACOS('OddsRatio_working_3-way'!V172/(2*'OddsRatio_working_3-way'!X172)))</f>
        <v>0.37769808151868189</v>
      </c>
      <c r="Z172" s="11">
        <f>'OddsRatio_working_3-way'!X172^(1/3)*COS('OddsRatio_working_3-way'!Y172/3)</f>
        <v>0.58217109382018872</v>
      </c>
      <c r="AA172" s="11">
        <f>'OddsRatio_working_3-way'!X172^(1/3)*COS(('OddsRatio_working_3-way'!Y172+2*PI())/3)</f>
        <v>-0.3548983665474616</v>
      </c>
      <c r="AB172" s="11">
        <f>'OddsRatio_working_3-way'!X172^(1/3)*COS(('OddsRatio_working_3-way'!Y172+4*PI())/3)</f>
        <v>-0.2272727272727271</v>
      </c>
      <c r="AC172" s="11">
        <f>'OddsRatio_working_3-way'!X172^(1/3)*SIN('OddsRatio_working_3-way'!Y172/3)</f>
        <v>7.3684697190765966E-2</v>
      </c>
      <c r="AD172" s="11">
        <f>'OddsRatio_working_3-way'!X172^(1/3)*SIN(('OddsRatio_working_3-way'!Y172+2*PI())/3)</f>
        <v>0.46733260800187432</v>
      </c>
      <c r="AE172" s="11">
        <f>'OddsRatio_working_3-way'!X172^(1/3)*SIN(('OddsRatio_working_3-way'!Y172+4*PI())/3)</f>
        <v>-0.54101730519264035</v>
      </c>
      <c r="AF172" s="11">
        <f>-'OddsRatio_working_3-way'!U172/(3*'OddsRatio_working_3-way'!X172^(1/3))*COS(('OddsRatio_working_3-way'!Y172)/3)</f>
        <v>0.58217109382018861</v>
      </c>
      <c r="AG172" s="11">
        <f>-'OddsRatio_working_3-way'!U172/(3*'OddsRatio_working_3-way'!X172^(1/3))*COS(('OddsRatio_working_3-way'!Y172+2*PI())/3)</f>
        <v>-0.35489836654746154</v>
      </c>
      <c r="AH172" s="11">
        <f>-'OddsRatio_working_3-way'!U172/(3*'OddsRatio_working_3-way'!X172^(1/3))*COS(('OddsRatio_working_3-way'!Y172+4*PI())/3)</f>
        <v>-0.22727272727272704</v>
      </c>
      <c r="AI172" s="11">
        <f>'OddsRatio_working_3-way'!U172/(3*'OddsRatio_working_3-way'!X172^(1/3))*SIN(('OddsRatio_working_3-way'!Y172)/3)</f>
        <v>-7.3684697190765952E-2</v>
      </c>
      <c r="AJ172" s="11">
        <f>'OddsRatio_working_3-way'!U172/(3*'OddsRatio_working_3-way'!X172^(1/3))*SIN(('OddsRatio_working_3-way'!Y172+2*PI())/3)</f>
        <v>-0.46733260800187421</v>
      </c>
      <c r="AK172" s="11">
        <f>'OddsRatio_working_3-way'!U172/(3*'OddsRatio_working_3-way'!X172^(1/3))*SIN(('OddsRatio_working_3-way'!Y172+4*PI())/3)</f>
        <v>0.54101730519264024</v>
      </c>
      <c r="AL172" s="11">
        <f>'OddsRatio_working_3-way'!Z172+'OddsRatio_working_3-way'!AF172</f>
        <v>1.1643421876403774</v>
      </c>
      <c r="AM172" s="11">
        <f>'OddsRatio_working_3-way'!AA172+'OddsRatio_working_3-way'!AG172</f>
        <v>-0.70979673309492308</v>
      </c>
      <c r="AN172" s="11">
        <f>'OddsRatio_working_3-way'!AB172+'OddsRatio_working_3-way'!AH172</f>
        <v>-0.45454545454545414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1.1643421876403774</v>
      </c>
      <c r="AS172" s="11">
        <f>IF(('OddsRatio_working_3-way'!X172=0),IF(Q172&gt;0,-Q172^(1/3),(-Q172)^(1/3)),'OddsRatio_working_3-way'!AM172-'OddsRatio_working_3-way'!R172/3)</f>
        <v>-0.70979673309492308</v>
      </c>
      <c r="AT172" s="11">
        <f>IF(('OddsRatio_working_3-way'!X172=0),IF(Q172&gt;0,-Q172^(1/3),(-Q172)^(1/3)),'OddsRatio_working_3-way'!AN172-'OddsRatio_working_3-way'!R172/3)</f>
        <v>-0.45454545454545414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1.49</v>
      </c>
      <c r="B173" s="4">
        <f>IF('True_Odds_Calculator_3-way'!B174="","",'True_Odds_Calculator_3-way'!B174)</f>
        <v>4.47</v>
      </c>
      <c r="C173" s="4">
        <f>IF('True_Odds_Calculator_3-way'!C174="","",'True_Odds_Calculator_3-way'!C174)</f>
        <v>7.67</v>
      </c>
      <c r="D173" s="9">
        <f t="shared" si="39"/>
        <v>0.6600231895123978</v>
      </c>
      <c r="E173" s="9">
        <f t="shared" si="40"/>
        <v>0.21515848279243038</v>
      </c>
      <c r="F173" s="9">
        <f t="shared" si="41"/>
        <v>0.12481832769517157</v>
      </c>
      <c r="G173" s="9">
        <f t="shared" si="42"/>
        <v>1.0512209820953116</v>
      </c>
      <c r="H173" s="9">
        <f t="shared" si="43"/>
        <v>1.5150982812267024</v>
      </c>
      <c r="I173" s="9">
        <f t="shared" si="44"/>
        <v>4.6477368078707313</v>
      </c>
      <c r="J173" s="9">
        <f t="shared" si="45"/>
        <v>8.0116439505757278</v>
      </c>
      <c r="K173" s="11">
        <f t="shared" si="46"/>
        <v>0.67114093959731547</v>
      </c>
      <c r="L173" s="11">
        <f t="shared" si="47"/>
        <v>0.2237136465324385</v>
      </c>
      <c r="M173" s="11">
        <f t="shared" si="48"/>
        <v>0.1303780964797914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-0.22200473290323397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0.20808659753767586</v>
      </c>
      <c r="Q173" s="11">
        <f>2*'OddsRatio_working_3-way'!K173*'OddsRatio_working_3-way'!L173*'OddsRatio_working_3-way'!M173</f>
        <v>3.9150817975103648E-2</v>
      </c>
      <c r="R173" s="11">
        <f t="shared" si="49"/>
        <v>0</v>
      </c>
      <c r="S173" s="11">
        <f t="shared" si="50"/>
        <v>-0.93730703312697095</v>
      </c>
      <c r="T173" s="11">
        <f t="shared" si="51"/>
        <v>-0.17635127622332475</v>
      </c>
      <c r="U173" s="11">
        <f>'OddsRatio_working_3-way'!S173-'OddsRatio_working_3-way'!R173^2/3</f>
        <v>-0.93730703312697095</v>
      </c>
      <c r="V173" s="11">
        <f>'OddsRatio_working_3-way'!S173*'OddsRatio_working_3-way'!R173/3-2*'OddsRatio_working_3-way'!R173^3/27-'OddsRatio_working_3-way'!T173</f>
        <v>0.17635127622332475</v>
      </c>
      <c r="W173" s="11">
        <f>'OddsRatio_working_3-way'!V173^2+4*'OddsRatio_working_3-way'!U173^3/27</f>
        <v>-9.0895177703652352E-2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0.1746388776370025</v>
      </c>
      <c r="Y173" s="11">
        <f>IF('OddsRatio_working_3-way'!W173&gt;=0,IF('OddsRatio_working_3-way'!V173+SQRT('OddsRatio_working_3-way'!W173)&gt;0,0,PI()),ACOS('OddsRatio_working_3-way'!V173/(2*'OddsRatio_working_3-way'!X173)))</f>
        <v>1.0415271065257112</v>
      </c>
      <c r="Z173" s="11">
        <f>'OddsRatio_working_3-way'!X173^(1/3)*COS('OddsRatio_working_3-way'!Y173/3)</f>
        <v>0.52561049104765578</v>
      </c>
      <c r="AA173" s="11">
        <f>'OddsRatio_working_3-way'!X173^(1/3)*COS(('OddsRatio_working_3-way'!Y173+2*PI())/3)</f>
        <v>-0.42750790809254419</v>
      </c>
      <c r="AB173" s="11">
        <f>'OddsRatio_working_3-way'!X173^(1/3)*COS(('OddsRatio_working_3-way'!Y173+4*PI())/3)</f>
        <v>-9.8102582955111678E-2</v>
      </c>
      <c r="AC173" s="11">
        <f>'OddsRatio_working_3-way'!X173^(1/3)*SIN('OddsRatio_working_3-way'!Y173/3)</f>
        <v>0.19018225314059306</v>
      </c>
      <c r="AD173" s="11">
        <f>'OddsRatio_working_3-way'!X173^(1/3)*SIN(('OddsRatio_working_3-way'!Y173+2*PI())/3)</f>
        <v>0.36010091117258669</v>
      </c>
      <c r="AE173" s="11">
        <f>'OddsRatio_working_3-way'!X173^(1/3)*SIN(('OddsRatio_working_3-way'!Y173+4*PI())/3)</f>
        <v>-0.55028316431317958</v>
      </c>
      <c r="AF173" s="11">
        <f>-'OddsRatio_working_3-way'!U173/(3*'OddsRatio_working_3-way'!X173^(1/3))*COS(('OddsRatio_working_3-way'!Y173)/3)</f>
        <v>0.52561049104765567</v>
      </c>
      <c r="AG173" s="11">
        <f>-'OddsRatio_working_3-way'!U173/(3*'OddsRatio_working_3-way'!X173^(1/3))*COS(('OddsRatio_working_3-way'!Y173+2*PI())/3)</f>
        <v>-0.42750790809254413</v>
      </c>
      <c r="AH173" s="11">
        <f>-'OddsRatio_working_3-way'!U173/(3*'OddsRatio_working_3-way'!X173^(1/3))*COS(('OddsRatio_working_3-way'!Y173+4*PI())/3)</f>
        <v>-9.8102582955111664E-2</v>
      </c>
      <c r="AI173" s="11">
        <f>'OddsRatio_working_3-way'!U173/(3*'OddsRatio_working_3-way'!X173^(1/3))*SIN(('OddsRatio_working_3-way'!Y173)/3)</f>
        <v>-0.19018225314059303</v>
      </c>
      <c r="AJ173" s="11">
        <f>'OddsRatio_working_3-way'!U173/(3*'OddsRatio_working_3-way'!X173^(1/3))*SIN(('OddsRatio_working_3-way'!Y173+2*PI())/3)</f>
        <v>-0.36010091117258664</v>
      </c>
      <c r="AK173" s="11">
        <f>'OddsRatio_working_3-way'!U173/(3*'OddsRatio_working_3-way'!X173^(1/3))*SIN(('OddsRatio_working_3-way'!Y173+4*PI())/3)</f>
        <v>0.55028316431317947</v>
      </c>
      <c r="AL173" s="11">
        <f>'OddsRatio_working_3-way'!Z173+'OddsRatio_working_3-way'!AF173</f>
        <v>1.0512209820953116</v>
      </c>
      <c r="AM173" s="11">
        <f>'OddsRatio_working_3-way'!AA173+'OddsRatio_working_3-way'!AG173</f>
        <v>-0.85501581618508826</v>
      </c>
      <c r="AN173" s="11">
        <f>'OddsRatio_working_3-way'!AB173+'OddsRatio_working_3-way'!AH173</f>
        <v>-0.19620516591022336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1.0512209820953116</v>
      </c>
      <c r="AS173" s="11">
        <f>IF(('OddsRatio_working_3-way'!X173=0),IF(Q173&gt;0,-Q173^(1/3),(-Q173)^(1/3)),'OddsRatio_working_3-way'!AM173-'OddsRatio_working_3-way'!R173/3)</f>
        <v>-0.85501581618508826</v>
      </c>
      <c r="AT173" s="11">
        <f>IF(('OddsRatio_working_3-way'!X173=0),IF(Q173&gt;0,-Q173^(1/3),(-Q173)^(1/3)),'OddsRatio_working_3-way'!AN173-'OddsRatio_working_3-way'!R173/3)</f>
        <v>-0.19620516591022336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</v>
      </c>
      <c r="B174" s="4">
        <f>IF('True_Odds_Calculator_3-way'!B175="","",'True_Odds_Calculator_3-way'!B175)</f>
        <v>3.42</v>
      </c>
      <c r="C174" s="4">
        <f>IF('True_Odds_Calculator_3-way'!C175="","",'True_Odds_Calculator_3-way'!C175)</f>
        <v>4.34</v>
      </c>
      <c r="D174" s="9">
        <f t="shared" si="39"/>
        <v>0.49096140331589078</v>
      </c>
      <c r="E174" s="9">
        <f t="shared" si="40"/>
        <v>0.28497299987092711</v>
      </c>
      <c r="F174" s="9">
        <f t="shared" si="41"/>
        <v>0.22406559681318194</v>
      </c>
      <c r="G174" s="9">
        <f t="shared" si="42"/>
        <v>1.0368199887936758</v>
      </c>
      <c r="H174" s="9">
        <f t="shared" si="43"/>
        <v>2.0368199887936758</v>
      </c>
      <c r="I174" s="9">
        <f t="shared" si="44"/>
        <v>3.509104372880695</v>
      </c>
      <c r="J174" s="9">
        <f t="shared" si="45"/>
        <v>4.4629787625708781</v>
      </c>
      <c r="K174" s="11">
        <f t="shared" si="46"/>
        <v>0.5</v>
      </c>
      <c r="L174" s="11">
        <f t="shared" si="47"/>
        <v>0.29239766081871343</v>
      </c>
      <c r="M174" s="11">
        <f t="shared" si="48"/>
        <v>0.2304147465437788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-0.27228016277252265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0.2277198372274773</v>
      </c>
      <c r="Q174" s="11">
        <f>2*'OddsRatio_working_3-way'!K174*'OddsRatio_working_3-way'!L174*'OddsRatio_working_3-way'!M174</f>
        <v>6.7372732907537661E-2</v>
      </c>
      <c r="R174" s="11">
        <f t="shared" si="49"/>
        <v>0</v>
      </c>
      <c r="S174" s="11">
        <f t="shared" si="50"/>
        <v>-0.83634384124313377</v>
      </c>
      <c r="T174" s="11">
        <f t="shared" si="51"/>
        <v>-0.2474390062849508</v>
      </c>
      <c r="U174" s="11">
        <f>'OddsRatio_working_3-way'!S174-'OddsRatio_working_3-way'!R174^2/3</f>
        <v>-0.83634384124313377</v>
      </c>
      <c r="V174" s="11">
        <f>'OddsRatio_working_3-way'!S174*'OddsRatio_working_3-way'!R174/3-2*'OddsRatio_working_3-way'!R174^3/27-'OddsRatio_working_3-way'!T174</f>
        <v>0.2474390062849508</v>
      </c>
      <c r="W174" s="11">
        <f>'OddsRatio_working_3-way'!V174^2+4*'OddsRatio_working_3-way'!U174^3/27</f>
        <v>-2.5440350074175395E-2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0.14719579809344024</v>
      </c>
      <c r="Y174" s="11">
        <f>IF('OddsRatio_working_3-way'!W174&gt;=0,IF('OddsRatio_working_3-way'!V174+SQRT('OddsRatio_working_3-way'!W174)&gt;0,0,PI()),ACOS('OddsRatio_working_3-way'!V174/(2*'OddsRatio_working_3-way'!X174)))</f>
        <v>0.57257294229854994</v>
      </c>
      <c r="Z174" s="11">
        <f>'OddsRatio_working_3-way'!X174^(1/3)*COS('OddsRatio_working_3-way'!Y174/3)</f>
        <v>0.51840999439683777</v>
      </c>
      <c r="AA174" s="11">
        <f>'OddsRatio_working_3-way'!X174^(1/3)*COS(('OddsRatio_working_3-way'!Y174+2*PI())/3)</f>
        <v>-0.34594753919994403</v>
      </c>
      <c r="AB174" s="11">
        <f>'OddsRatio_working_3-way'!X174^(1/3)*COS(('OddsRatio_working_3-way'!Y174+4*PI())/3)</f>
        <v>-0.17246245519689388</v>
      </c>
      <c r="AC174" s="11">
        <f>'OddsRatio_working_3-way'!X174^(1/3)*SIN('OddsRatio_working_3-way'!Y174/3)</f>
        <v>0.10016165994954611</v>
      </c>
      <c r="AD174" s="11">
        <f>'OddsRatio_working_3-way'!X174^(1/3)*SIN(('OddsRatio_working_3-way'!Y174+2*PI())/3)</f>
        <v>0.39887539474863709</v>
      </c>
      <c r="AE174" s="11">
        <f>'OddsRatio_working_3-way'!X174^(1/3)*SIN(('OddsRatio_working_3-way'!Y174+4*PI())/3)</f>
        <v>-0.49903705469818294</v>
      </c>
      <c r="AF174" s="11">
        <f>-'OddsRatio_working_3-way'!U174/(3*'OddsRatio_working_3-way'!X174^(1/3))*COS(('OddsRatio_working_3-way'!Y174)/3)</f>
        <v>0.51840999439683788</v>
      </c>
      <c r="AG174" s="11">
        <f>-'OddsRatio_working_3-way'!U174/(3*'OddsRatio_working_3-way'!X174^(1/3))*COS(('OddsRatio_working_3-way'!Y174+2*PI())/3)</f>
        <v>-0.34594753919994409</v>
      </c>
      <c r="AH174" s="11">
        <f>-'OddsRatio_working_3-way'!U174/(3*'OddsRatio_working_3-way'!X174^(1/3))*COS(('OddsRatio_working_3-way'!Y174+4*PI())/3)</f>
        <v>-0.17246245519689393</v>
      </c>
      <c r="AI174" s="11">
        <f>'OddsRatio_working_3-way'!U174/(3*'OddsRatio_working_3-way'!X174^(1/3))*SIN(('OddsRatio_working_3-way'!Y174)/3)</f>
        <v>-0.10016165994954612</v>
      </c>
      <c r="AJ174" s="11">
        <f>'OddsRatio_working_3-way'!U174/(3*'OddsRatio_working_3-way'!X174^(1/3))*SIN(('OddsRatio_working_3-way'!Y174+2*PI())/3)</f>
        <v>-0.39887539474863715</v>
      </c>
      <c r="AK174" s="11">
        <f>'OddsRatio_working_3-way'!U174/(3*'OddsRatio_working_3-way'!X174^(1/3))*SIN(('OddsRatio_working_3-way'!Y174+4*PI())/3)</f>
        <v>0.49903705469818305</v>
      </c>
      <c r="AL174" s="11">
        <f>'OddsRatio_working_3-way'!Z174+'OddsRatio_working_3-way'!AF174</f>
        <v>1.0368199887936758</v>
      </c>
      <c r="AM174" s="11">
        <f>'OddsRatio_working_3-way'!AA174+'OddsRatio_working_3-way'!AG174</f>
        <v>-0.69189507839988806</v>
      </c>
      <c r="AN174" s="11">
        <f>'OddsRatio_working_3-way'!AB174+'OddsRatio_working_3-way'!AH174</f>
        <v>-0.34492491039378781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1.0368199887936758</v>
      </c>
      <c r="AS174" s="11">
        <f>IF(('OddsRatio_working_3-way'!X174=0),IF(Q174&gt;0,-Q174^(1/3),(-Q174)^(1/3)),'OddsRatio_working_3-way'!AM174-'OddsRatio_working_3-way'!R174/3)</f>
        <v>-0.69189507839988806</v>
      </c>
      <c r="AT174" s="11">
        <f>IF(('OddsRatio_working_3-way'!X174=0),IF(Q174&gt;0,-Q174^(1/3),(-Q174)^(1/3)),'OddsRatio_working_3-way'!AN174-'OddsRatio_working_3-way'!R174/3)</f>
        <v>-0.34492491039378781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2.71</v>
      </c>
      <c r="B175" s="4">
        <f>IF('True_Odds_Calculator_3-way'!B176="","",'True_Odds_Calculator_3-way'!B176)</f>
        <v>3.15</v>
      </c>
      <c r="C175" s="4">
        <f>IF('True_Odds_Calculator_3-way'!C176="","",'True_Odds_Calculator_3-way'!C176)</f>
        <v>2.99</v>
      </c>
      <c r="D175" s="9">
        <f t="shared" si="39"/>
        <v>0.36175275178865651</v>
      </c>
      <c r="E175" s="9">
        <f t="shared" si="40"/>
        <v>0.31072345794393741</v>
      </c>
      <c r="F175" s="9">
        <f t="shared" si="41"/>
        <v>0.3275237902674063</v>
      </c>
      <c r="G175" s="9">
        <f t="shared" si="42"/>
        <v>1.0317654888773649</v>
      </c>
      <c r="H175" s="9">
        <f t="shared" si="43"/>
        <v>2.7643189859802941</v>
      </c>
      <c r="I175" s="9">
        <f t="shared" si="44"/>
        <v>3.2182958010863345</v>
      </c>
      <c r="J175" s="9">
        <f t="shared" si="45"/>
        <v>3.0532133228659557</v>
      </c>
      <c r="K175" s="11">
        <f t="shared" si="46"/>
        <v>0.36900369003690037</v>
      </c>
      <c r="L175" s="11">
        <f t="shared" si="47"/>
        <v>0.31746031746031744</v>
      </c>
      <c r="M175" s="11">
        <f t="shared" si="48"/>
        <v>0.33444816053511706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-0.28663988025451226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0.22919483853223621</v>
      </c>
      <c r="Q175" s="11">
        <f>2*'OddsRatio_working_3-way'!K175*'OddsRatio_working_3-way'!L175*'OddsRatio_working_3-way'!M175</f>
        <v>7.8357209754610677E-2</v>
      </c>
      <c r="R175" s="11">
        <f t="shared" si="49"/>
        <v>0</v>
      </c>
      <c r="S175" s="11">
        <f t="shared" si="50"/>
        <v>-0.79959159321700224</v>
      </c>
      <c r="T175" s="11">
        <f t="shared" si="51"/>
        <v>-0.27336464725367604</v>
      </c>
      <c r="U175" s="11">
        <f>'OddsRatio_working_3-way'!S175-'OddsRatio_working_3-way'!R175^2/3</f>
        <v>-0.79959159321700224</v>
      </c>
      <c r="V175" s="11">
        <f>'OddsRatio_working_3-way'!S175*'OddsRatio_working_3-way'!R175/3-2*'OddsRatio_working_3-way'!R175^3/27-'OddsRatio_working_3-way'!T175</f>
        <v>0.27336464725367604</v>
      </c>
      <c r="W175" s="11">
        <f>'OddsRatio_working_3-way'!V175^2+4*'OddsRatio_working_3-way'!U175^3/27</f>
        <v>-1.0075117384161641E-3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0.13760063781333182</v>
      </c>
      <c r="Y175" s="11">
        <f>IF('OddsRatio_working_3-way'!W175&gt;=0,IF('OddsRatio_working_3-way'!V175+SQRT('OddsRatio_working_3-way'!W175)&gt;0,0,PI()),ACOS('OddsRatio_working_3-way'!V175/(2*'OddsRatio_working_3-way'!X175)))</f>
        <v>0.11559585158838437</v>
      </c>
      <c r="Z175" s="11">
        <f>'OddsRatio_working_3-way'!X175^(1/3)*COS('OddsRatio_working_3-way'!Y175/3)</f>
        <v>0.51588274443868243</v>
      </c>
      <c r="AA175" s="11">
        <f>'OddsRatio_working_3-way'!X175^(1/3)*COS(('OddsRatio_working_3-way'!Y175+2*PI())/3)</f>
        <v>-0.27516472256299923</v>
      </c>
      <c r="AB175" s="11">
        <f>'OddsRatio_working_3-way'!X175^(1/3)*COS(('OddsRatio_working_3-way'!Y175+4*PI())/3)</f>
        <v>-0.24071802187568311</v>
      </c>
      <c r="AC175" s="11">
        <f>'OddsRatio_working_3-way'!X175^(1/3)*SIN('OddsRatio_working_3-way'!Y175/3)</f>
        <v>1.988781191451635E-2</v>
      </c>
      <c r="AD175" s="11">
        <f>'OddsRatio_working_3-way'!X175^(1/3)*SIN(('OddsRatio_working_3-way'!Y175+2*PI())/3)</f>
        <v>0.43682365610067614</v>
      </c>
      <c r="AE175" s="11">
        <f>'OddsRatio_working_3-way'!X175^(1/3)*SIN(('OddsRatio_working_3-way'!Y175+4*PI())/3)</f>
        <v>-0.45671146801519252</v>
      </c>
      <c r="AF175" s="11">
        <f>-'OddsRatio_working_3-way'!U175/(3*'OddsRatio_working_3-way'!X175^(1/3))*COS(('OddsRatio_working_3-way'!Y175)/3)</f>
        <v>0.51588274443868243</v>
      </c>
      <c r="AG175" s="11">
        <f>-'OddsRatio_working_3-way'!U175/(3*'OddsRatio_working_3-way'!X175^(1/3))*COS(('OddsRatio_working_3-way'!Y175+2*PI())/3)</f>
        <v>-0.27516472256299923</v>
      </c>
      <c r="AH175" s="11">
        <f>-'OddsRatio_working_3-way'!U175/(3*'OddsRatio_working_3-way'!X175^(1/3))*COS(('OddsRatio_working_3-way'!Y175+4*PI())/3)</f>
        <v>-0.24071802187568311</v>
      </c>
      <c r="AI175" s="11">
        <f>'OddsRatio_working_3-way'!U175/(3*'OddsRatio_working_3-way'!X175^(1/3))*SIN(('OddsRatio_working_3-way'!Y175)/3)</f>
        <v>-1.988781191451635E-2</v>
      </c>
      <c r="AJ175" s="11">
        <f>'OddsRatio_working_3-way'!U175/(3*'OddsRatio_working_3-way'!X175^(1/3))*SIN(('OddsRatio_working_3-way'!Y175+2*PI())/3)</f>
        <v>-0.43682365610067614</v>
      </c>
      <c r="AK175" s="11">
        <f>'OddsRatio_working_3-way'!U175/(3*'OddsRatio_working_3-way'!X175^(1/3))*SIN(('OddsRatio_working_3-way'!Y175+4*PI())/3)</f>
        <v>0.45671146801519252</v>
      </c>
      <c r="AL175" s="11">
        <f>'OddsRatio_working_3-way'!Z175+'OddsRatio_working_3-way'!AF175</f>
        <v>1.0317654888773649</v>
      </c>
      <c r="AM175" s="11">
        <f>'OddsRatio_working_3-way'!AA175+'OddsRatio_working_3-way'!AG175</f>
        <v>-0.55032944512599846</v>
      </c>
      <c r="AN175" s="11">
        <f>'OddsRatio_working_3-way'!AB175+'OddsRatio_working_3-way'!AH175</f>
        <v>-0.48143604375136623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1.0317654888773649</v>
      </c>
      <c r="AS175" s="11">
        <f>IF(('OddsRatio_working_3-way'!X175=0),IF(Q175&gt;0,-Q175^(1/3),(-Q175)^(1/3)),'OddsRatio_working_3-way'!AM175-'OddsRatio_working_3-way'!R175/3)</f>
        <v>-0.55032944512599846</v>
      </c>
      <c r="AT175" s="11">
        <f>IF(('OddsRatio_working_3-way'!X175=0),IF(Q175&gt;0,-Q175^(1/3),(-Q175)^(1/3)),'OddsRatio_working_3-way'!AN175-'OddsRatio_working_3-way'!R175/3)</f>
        <v>-0.48143604375136623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1.92</v>
      </c>
      <c r="B176" s="4">
        <f>IF('True_Odds_Calculator_3-way'!B177="","",'True_Odds_Calculator_3-way'!B177)</f>
        <v>3.36</v>
      </c>
      <c r="C176" s="4">
        <f>IF('True_Odds_Calculator_3-way'!C177="","",'True_Odds_Calculator_3-way'!C177)</f>
        <v>4.88</v>
      </c>
      <c r="D176" s="9">
        <f t="shared" si="39"/>
        <v>0.51139356488636534</v>
      </c>
      <c r="E176" s="9">
        <f t="shared" si="40"/>
        <v>0.28977828954122264</v>
      </c>
      <c r="F176" s="9">
        <f t="shared" si="41"/>
        <v>0.19882814557241185</v>
      </c>
      <c r="G176" s="9">
        <f t="shared" si="42"/>
        <v>1.038522945294559</v>
      </c>
      <c r="H176" s="9">
        <f t="shared" si="43"/>
        <v>1.9554411096709945</v>
      </c>
      <c r="I176" s="9">
        <f t="shared" si="44"/>
        <v>3.4509141508951595</v>
      </c>
      <c r="J176" s="9">
        <f t="shared" si="45"/>
        <v>5.0294690277428895</v>
      </c>
      <c r="K176" s="11">
        <f t="shared" si="46"/>
        <v>0.52083333333333337</v>
      </c>
      <c r="L176" s="11">
        <f t="shared" si="47"/>
        <v>0.29761904761904762</v>
      </c>
      <c r="M176" s="11">
        <f t="shared" si="48"/>
        <v>0.20491803278688525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-0.2675908307311996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0.22743258847254752</v>
      </c>
      <c r="Q176" s="11">
        <f>2*'OddsRatio_working_3-way'!K176*'OddsRatio_working_3-way'!L176*'OddsRatio_working_3-way'!M176</f>
        <v>6.3528655997918293E-2</v>
      </c>
      <c r="R176" s="11">
        <f t="shared" si="49"/>
        <v>0</v>
      </c>
      <c r="S176" s="11">
        <f t="shared" si="50"/>
        <v>-0.84992668788792747</v>
      </c>
      <c r="T176" s="11">
        <f t="shared" si="51"/>
        <v>-0.23740968935416965</v>
      </c>
      <c r="U176" s="11">
        <f>'OddsRatio_working_3-way'!S176-'OddsRatio_working_3-way'!R176^2/3</f>
        <v>-0.84992668788792747</v>
      </c>
      <c r="V176" s="11">
        <f>'OddsRatio_working_3-way'!S176*'OddsRatio_working_3-way'!R176/3-2*'OddsRatio_working_3-way'!R176^3/27-'OddsRatio_working_3-way'!T176</f>
        <v>0.23740968935416965</v>
      </c>
      <c r="W176" s="11">
        <f>'OddsRatio_working_3-way'!V176^2+4*'OddsRatio_working_3-way'!U176^3/27</f>
        <v>-3.4594581578843563E-2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0.15079617218126501</v>
      </c>
      <c r="Y176" s="11">
        <f>IF('OddsRatio_working_3-way'!W176&gt;=0,IF('OddsRatio_working_3-way'!V176+SQRT('OddsRatio_working_3-way'!W176)&gt;0,0,PI()),ACOS('OddsRatio_working_3-way'!V176/(2*'OddsRatio_working_3-way'!X176)))</f>
        <v>0.66456134331652095</v>
      </c>
      <c r="Z176" s="11">
        <f>'OddsRatio_working_3-way'!X176^(1/3)*COS('OddsRatio_working_3-way'!Y176/3)</f>
        <v>0.51926147264727951</v>
      </c>
      <c r="AA176" s="11">
        <f>'OddsRatio_working_3-way'!X176^(1/3)*COS(('OddsRatio_working_3-way'!Y176+2*PI())/3)</f>
        <v>-0.36090913599561253</v>
      </c>
      <c r="AB176" s="11">
        <f>'OddsRatio_working_3-way'!X176^(1/3)*COS(('OddsRatio_working_3-way'!Y176+4*PI())/3)</f>
        <v>-0.15835233665166715</v>
      </c>
      <c r="AC176" s="11">
        <f>'OddsRatio_working_3-way'!X176^(1/3)*SIN('OddsRatio_working_3-way'!Y176/3)</f>
        <v>0.11694622262741591</v>
      </c>
      <c r="AD176" s="11">
        <f>'OddsRatio_working_3-way'!X176^(1/3)*SIN(('OddsRatio_working_3-way'!Y176+2*PI())/3)</f>
        <v>0.3912205152053545</v>
      </c>
      <c r="AE176" s="11">
        <f>'OddsRatio_working_3-way'!X176^(1/3)*SIN(('OddsRatio_working_3-way'!Y176+4*PI())/3)</f>
        <v>-0.50816673783277044</v>
      </c>
      <c r="AF176" s="11">
        <f>-'OddsRatio_working_3-way'!U176/(3*'OddsRatio_working_3-way'!X176^(1/3))*COS(('OddsRatio_working_3-way'!Y176)/3)</f>
        <v>0.5192614726472794</v>
      </c>
      <c r="AG176" s="11">
        <f>-'OddsRatio_working_3-way'!U176/(3*'OddsRatio_working_3-way'!X176^(1/3))*COS(('OddsRatio_working_3-way'!Y176+2*PI())/3)</f>
        <v>-0.36090913599561247</v>
      </c>
      <c r="AH176" s="11">
        <f>-'OddsRatio_working_3-way'!U176/(3*'OddsRatio_working_3-way'!X176^(1/3))*COS(('OddsRatio_working_3-way'!Y176+4*PI())/3)</f>
        <v>-0.15835233665166712</v>
      </c>
      <c r="AI176" s="11">
        <f>'OddsRatio_working_3-way'!U176/(3*'OddsRatio_working_3-way'!X176^(1/3))*SIN(('OddsRatio_working_3-way'!Y176)/3)</f>
        <v>-0.11694622262741589</v>
      </c>
      <c r="AJ176" s="11">
        <f>'OddsRatio_working_3-way'!U176/(3*'OddsRatio_working_3-way'!X176^(1/3))*SIN(('OddsRatio_working_3-way'!Y176+2*PI())/3)</f>
        <v>-0.39122051520535445</v>
      </c>
      <c r="AK176" s="11">
        <f>'OddsRatio_working_3-way'!U176/(3*'OddsRatio_working_3-way'!X176^(1/3))*SIN(('OddsRatio_working_3-way'!Y176+4*PI())/3)</f>
        <v>0.50816673783277033</v>
      </c>
      <c r="AL176" s="11">
        <f>'OddsRatio_working_3-way'!Z176+'OddsRatio_working_3-way'!AF176</f>
        <v>1.038522945294559</v>
      </c>
      <c r="AM176" s="11">
        <f>'OddsRatio_working_3-way'!AA176+'OddsRatio_working_3-way'!AG176</f>
        <v>-0.72181827199122495</v>
      </c>
      <c r="AN176" s="11">
        <f>'OddsRatio_working_3-way'!AB176+'OddsRatio_working_3-way'!AH176</f>
        <v>-0.31670467330333429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1.038522945294559</v>
      </c>
      <c r="AS176" s="11">
        <f>IF(('OddsRatio_working_3-way'!X176=0),IF(Q176&gt;0,-Q176^(1/3),(-Q176)^(1/3)),'OddsRatio_working_3-way'!AM176-'OddsRatio_working_3-way'!R176/3)</f>
        <v>-0.72181827199122495</v>
      </c>
      <c r="AT176" s="11">
        <f>IF(('OddsRatio_working_3-way'!X176=0),IF(Q176&gt;0,-Q176^(1/3),(-Q176)^(1/3)),'OddsRatio_working_3-way'!AN176-'OddsRatio_working_3-way'!R176/3)</f>
        <v>-0.31670467330333429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1.47</v>
      </c>
      <c r="B177" s="4">
        <f>IF('True_Odds_Calculator_3-way'!B178="","",'True_Odds_Calculator_3-way'!B178)</f>
        <v>4.75</v>
      </c>
      <c r="C177" s="4">
        <f>IF('True_Odds_Calculator_3-way'!C178="","",'True_Odds_Calculator_3-way'!C178)</f>
        <v>7.34</v>
      </c>
      <c r="D177" s="9">
        <f t="shared" si="39"/>
        <v>0.66836303881435033</v>
      </c>
      <c r="E177" s="9">
        <f t="shared" si="40"/>
        <v>0.20165414854195729</v>
      </c>
      <c r="F177" s="9">
        <f t="shared" si="41"/>
        <v>0.12998281264369224</v>
      </c>
      <c r="G177" s="9">
        <f t="shared" si="42"/>
        <v>1.0557294684725145</v>
      </c>
      <c r="H177" s="9">
        <f t="shared" si="43"/>
        <v>1.4961928501820816</v>
      </c>
      <c r="I177" s="9">
        <f t="shared" si="44"/>
        <v>4.9589855067719295</v>
      </c>
      <c r="J177" s="9">
        <f t="shared" si="45"/>
        <v>7.6933248301157429</v>
      </c>
      <c r="K177" s="11">
        <f t="shared" si="46"/>
        <v>0.68027210884353739</v>
      </c>
      <c r="L177" s="11">
        <f t="shared" si="47"/>
        <v>0.21052631578947367</v>
      </c>
      <c r="M177" s="11">
        <f t="shared" si="48"/>
        <v>0.13623978201634879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-0.21802755233744131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0.20604254895705593</v>
      </c>
      <c r="Q177" s="11">
        <f>2*'OddsRatio_working_3-way'!K177*'OddsRatio_working_3-way'!L177*'OddsRatio_working_3-way'!M177</f>
        <v>3.9023210029745445E-2</v>
      </c>
      <c r="R177" s="11">
        <f t="shared" si="49"/>
        <v>0</v>
      </c>
      <c r="S177" s="11">
        <f t="shared" si="50"/>
        <v>-0.94502986777636167</v>
      </c>
      <c r="T177" s="11">
        <f t="shared" si="51"/>
        <v>-0.17898292950309883</v>
      </c>
      <c r="U177" s="11">
        <f>'OddsRatio_working_3-way'!S177-'OddsRatio_working_3-way'!R177^2/3</f>
        <v>-0.94502986777636167</v>
      </c>
      <c r="V177" s="11">
        <f>'OddsRatio_working_3-way'!S177*'OddsRatio_working_3-way'!R177/3-2*'OddsRatio_working_3-way'!R177^3/27-'OddsRatio_working_3-way'!T177</f>
        <v>0.17898292950309883</v>
      </c>
      <c r="W177" s="11">
        <f>'OddsRatio_working_3-way'!V177^2+4*'OddsRatio_working_3-way'!U177^3/27</f>
        <v>-9.3000465841605956E-2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0.17680169321524977</v>
      </c>
      <c r="Y177" s="11">
        <f>IF('OddsRatio_working_3-way'!W177&gt;=0,IF('OddsRatio_working_3-way'!V177+SQRT('OddsRatio_working_3-way'!W177)&gt;0,0,PI()),ACOS('OddsRatio_working_3-way'!V177/(2*'OddsRatio_working_3-way'!X177)))</f>
        <v>1.0400599031630535</v>
      </c>
      <c r="Z177" s="11">
        <f>'OddsRatio_working_3-way'!X177^(1/3)*COS('OddsRatio_working_3-way'!Y177/3)</f>
        <v>0.52786473423625724</v>
      </c>
      <c r="AA177" s="11">
        <f>'OddsRatio_working_3-way'!X177^(1/3)*COS(('OddsRatio_working_3-way'!Y177+2*PI())/3)</f>
        <v>-0.42908860740699745</v>
      </c>
      <c r="AB177" s="11">
        <f>'OddsRatio_working_3-way'!X177^(1/3)*COS(('OddsRatio_working_3-way'!Y177+4*PI())/3)</f>
        <v>-9.8776126829259916E-2</v>
      </c>
      <c r="AC177" s="11">
        <f>'OddsRatio_working_3-way'!X177^(1/3)*SIN('OddsRatio_working_3-way'!Y177/3)</f>
        <v>0.19070599957824988</v>
      </c>
      <c r="AD177" s="11">
        <f>'OddsRatio_working_3-way'!X177^(1/3)*SIN(('OddsRatio_working_3-way'!Y177+2*PI())/3)</f>
        <v>0.36179126982139515</v>
      </c>
      <c r="AE177" s="11">
        <f>'OddsRatio_working_3-way'!X177^(1/3)*SIN(('OddsRatio_working_3-way'!Y177+4*PI())/3)</f>
        <v>-0.55249726939964494</v>
      </c>
      <c r="AF177" s="11">
        <f>-'OddsRatio_working_3-way'!U177/(3*'OddsRatio_working_3-way'!X177^(1/3))*COS(('OddsRatio_working_3-way'!Y177)/3)</f>
        <v>0.52786473423625713</v>
      </c>
      <c r="AG177" s="11">
        <f>-'OddsRatio_working_3-way'!U177/(3*'OddsRatio_working_3-way'!X177^(1/3))*COS(('OddsRatio_working_3-way'!Y177+2*PI())/3)</f>
        <v>-0.42908860740699734</v>
      </c>
      <c r="AH177" s="11">
        <f>-'OddsRatio_working_3-way'!U177/(3*'OddsRatio_working_3-way'!X177^(1/3))*COS(('OddsRatio_working_3-way'!Y177+4*PI())/3)</f>
        <v>-9.8776126829259903E-2</v>
      </c>
      <c r="AI177" s="11">
        <f>'OddsRatio_working_3-way'!U177/(3*'OddsRatio_working_3-way'!X177^(1/3))*SIN(('OddsRatio_working_3-way'!Y177)/3)</f>
        <v>-0.19070599957824985</v>
      </c>
      <c r="AJ177" s="11">
        <f>'OddsRatio_working_3-way'!U177/(3*'OddsRatio_working_3-way'!X177^(1/3))*SIN(('OddsRatio_working_3-way'!Y177+2*PI())/3)</f>
        <v>-0.36179126982139509</v>
      </c>
      <c r="AK177" s="11">
        <f>'OddsRatio_working_3-way'!U177/(3*'OddsRatio_working_3-way'!X177^(1/3))*SIN(('OddsRatio_working_3-way'!Y177+4*PI())/3)</f>
        <v>0.55249726939964483</v>
      </c>
      <c r="AL177" s="11">
        <f>'OddsRatio_working_3-way'!Z177+'OddsRatio_working_3-way'!AF177</f>
        <v>1.0557294684725145</v>
      </c>
      <c r="AM177" s="11">
        <f>'OddsRatio_working_3-way'!AA177+'OddsRatio_working_3-way'!AG177</f>
        <v>-0.85817721481399478</v>
      </c>
      <c r="AN177" s="11">
        <f>'OddsRatio_working_3-way'!AB177+'OddsRatio_working_3-way'!AH177</f>
        <v>-0.19755225365851981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1.0557294684725145</v>
      </c>
      <c r="AS177" s="11">
        <f>IF(('OddsRatio_working_3-way'!X177=0),IF(Q177&gt;0,-Q177^(1/3),(-Q177)^(1/3)),'OddsRatio_working_3-way'!AM177-'OddsRatio_working_3-way'!R177/3)</f>
        <v>-0.85817721481399478</v>
      </c>
      <c r="AT177" s="11">
        <f>IF(('OddsRatio_working_3-way'!X177=0),IF(Q177&gt;0,-Q177^(1/3),(-Q177)^(1/3)),'OddsRatio_working_3-way'!AN177-'OddsRatio_working_3-way'!R177/3)</f>
        <v>-0.19755225365851981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2.56</v>
      </c>
      <c r="B178" s="4">
        <f>IF('True_Odds_Calculator_3-way'!B179="","",'True_Odds_Calculator_3-way'!B179)</f>
        <v>3.22</v>
      </c>
      <c r="C178" s="4">
        <f>IF('True_Odds_Calculator_3-way'!C179="","",'True_Odds_Calculator_3-way'!C179)</f>
        <v>2.97</v>
      </c>
      <c r="D178" s="9">
        <f t="shared" si="39"/>
        <v>0.37724233734492268</v>
      </c>
      <c r="E178" s="9">
        <f t="shared" si="40"/>
        <v>0.29857537170301657</v>
      </c>
      <c r="F178" s="9">
        <f t="shared" si="41"/>
        <v>0.32418229095206091</v>
      </c>
      <c r="G178" s="9">
        <f t="shared" si="42"/>
        <v>1.0582153443241404</v>
      </c>
      <c r="H178" s="9">
        <f t="shared" si="43"/>
        <v>2.650815937145659</v>
      </c>
      <c r="I178" s="9">
        <f t="shared" si="44"/>
        <v>3.349238064399592</v>
      </c>
      <c r="J178" s="9">
        <f t="shared" si="45"/>
        <v>3.0846842283185572</v>
      </c>
      <c r="K178" s="11">
        <f t="shared" si="46"/>
        <v>0.390625</v>
      </c>
      <c r="L178" s="11">
        <f t="shared" si="47"/>
        <v>0.3105590062111801</v>
      </c>
      <c r="M178" s="11">
        <f t="shared" si="48"/>
        <v>0.33670033670033667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-0.27867083098061363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0.23486351611351608</v>
      </c>
      <c r="Q178" s="11">
        <f>2*'OddsRatio_working_3-way'!K178*'OddsRatio_working_3-way'!L178*'OddsRatio_working_3-way'!M178</f>
        <v>8.1691657778614285E-2</v>
      </c>
      <c r="R178" s="11">
        <f t="shared" si="49"/>
        <v>0</v>
      </c>
      <c r="S178" s="11">
        <f t="shared" si="50"/>
        <v>-0.84279906614931976</v>
      </c>
      <c r="T178" s="11">
        <f t="shared" si="51"/>
        <v>-0.29314750126932859</v>
      </c>
      <c r="U178" s="11">
        <f>'OddsRatio_working_3-way'!S178-'OddsRatio_working_3-way'!R178^2/3</f>
        <v>-0.84279906614931976</v>
      </c>
      <c r="V178" s="11">
        <f>'OddsRatio_working_3-way'!S178*'OddsRatio_working_3-way'!R178/3-2*'OddsRatio_working_3-way'!R178^3/27-'OddsRatio_working_3-way'!T178</f>
        <v>0.29314750126932859</v>
      </c>
      <c r="W178" s="11">
        <f>'OddsRatio_working_3-way'!V178^2+4*'OddsRatio_working_3-way'!U178^3/27</f>
        <v>-2.7532578741593788E-3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0.14890325330110352</v>
      </c>
      <c r="Y178" s="11">
        <f>IF('OddsRatio_working_3-way'!W178&gt;=0,IF('OddsRatio_working_3-way'!V178+SQRT('OddsRatio_working_3-way'!W178)&gt;0,0,PI()),ACOS('OddsRatio_working_3-way'!V178/(2*'OddsRatio_working_3-way'!X178)))</f>
        <v>0.17711784983415746</v>
      </c>
      <c r="Z178" s="11">
        <f>'OddsRatio_working_3-way'!X178^(1/3)*COS('OddsRatio_working_3-way'!Y178/3)</f>
        <v>0.52910767216207033</v>
      </c>
      <c r="AA178" s="11">
        <f>'OddsRatio_working_3-way'!X178^(1/3)*COS(('OddsRatio_working_3-way'!Y178+2*PI())/3)</f>
        <v>-0.29163833315512289</v>
      </c>
      <c r="AB178" s="11">
        <f>'OddsRatio_working_3-way'!X178^(1/3)*COS(('OddsRatio_working_3-way'!Y178+4*PI())/3)</f>
        <v>-0.23746933900694761</v>
      </c>
      <c r="AC178" s="11">
        <f>'OddsRatio_working_3-way'!X178^(1/3)*SIN('OddsRatio_working_3-way'!Y178/3)</f>
        <v>3.127448335318022E-2</v>
      </c>
      <c r="AD178" s="11">
        <f>'OddsRatio_working_3-way'!X178^(1/3)*SIN(('OddsRatio_working_3-way'!Y178+2*PI())/3)</f>
        <v>0.44258344375301129</v>
      </c>
      <c r="AE178" s="11">
        <f>'OddsRatio_working_3-way'!X178^(1/3)*SIN(('OddsRatio_working_3-way'!Y178+4*PI())/3)</f>
        <v>-0.47385792710619151</v>
      </c>
      <c r="AF178" s="11">
        <f>-'OddsRatio_working_3-way'!U178/(3*'OddsRatio_working_3-way'!X178^(1/3))*COS(('OddsRatio_working_3-way'!Y178)/3)</f>
        <v>0.52910767216207022</v>
      </c>
      <c r="AG178" s="11">
        <f>-'OddsRatio_working_3-way'!U178/(3*'OddsRatio_working_3-way'!X178^(1/3))*COS(('OddsRatio_working_3-way'!Y178+2*PI())/3)</f>
        <v>-0.29163833315512283</v>
      </c>
      <c r="AH178" s="11">
        <f>-'OddsRatio_working_3-way'!U178/(3*'OddsRatio_working_3-way'!X178^(1/3))*COS(('OddsRatio_working_3-way'!Y178+4*PI())/3)</f>
        <v>-0.23746933900694758</v>
      </c>
      <c r="AI178" s="11">
        <f>'OddsRatio_working_3-way'!U178/(3*'OddsRatio_working_3-way'!X178^(1/3))*SIN(('OddsRatio_working_3-way'!Y178)/3)</f>
        <v>-3.1274483353180213E-2</v>
      </c>
      <c r="AJ178" s="11">
        <f>'OddsRatio_working_3-way'!U178/(3*'OddsRatio_working_3-way'!X178^(1/3))*SIN(('OddsRatio_working_3-way'!Y178+2*PI())/3)</f>
        <v>-0.44258344375301117</v>
      </c>
      <c r="AK178" s="11">
        <f>'OddsRatio_working_3-way'!U178/(3*'OddsRatio_working_3-way'!X178^(1/3))*SIN(('OddsRatio_working_3-way'!Y178+4*PI())/3)</f>
        <v>0.4738579271061914</v>
      </c>
      <c r="AL178" s="11">
        <f>'OddsRatio_working_3-way'!Z178+'OddsRatio_working_3-way'!AF178</f>
        <v>1.0582153443241404</v>
      </c>
      <c r="AM178" s="11">
        <f>'OddsRatio_working_3-way'!AA178+'OddsRatio_working_3-way'!AG178</f>
        <v>-0.58327666631024577</v>
      </c>
      <c r="AN178" s="11">
        <f>'OddsRatio_working_3-way'!AB178+'OddsRatio_working_3-way'!AH178</f>
        <v>-0.47493867801389522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1.0582153443241404</v>
      </c>
      <c r="AS178" s="11">
        <f>IF(('OddsRatio_working_3-way'!X178=0),IF(Q178&gt;0,-Q178^(1/3),(-Q178)^(1/3)),'OddsRatio_working_3-way'!AM178-'OddsRatio_working_3-way'!R178/3)</f>
        <v>-0.58327666631024577</v>
      </c>
      <c r="AT178" s="11">
        <f>IF(('OddsRatio_working_3-way'!X178=0),IF(Q178&gt;0,-Q178^(1/3),(-Q178)^(1/3)),'OddsRatio_working_3-way'!AN178-'OddsRatio_working_3-way'!R178/3)</f>
        <v>-0.47493867801389522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2.82</v>
      </c>
      <c r="B179" s="4">
        <f>IF('True_Odds_Calculator_3-way'!B180="","",'True_Odds_Calculator_3-way'!B180)</f>
        <v>2.96</v>
      </c>
      <c r="C179" s="4">
        <f>IF('True_Odds_Calculator_3-way'!C180="","",'True_Odds_Calculator_3-way'!C180)</f>
        <v>2.9</v>
      </c>
      <c r="D179" s="9">
        <f t="shared" si="39"/>
        <v>0.34203043256559507</v>
      </c>
      <c r="E179" s="9">
        <f t="shared" si="40"/>
        <v>0.32555319452128301</v>
      </c>
      <c r="F179" s="9">
        <f t="shared" si="41"/>
        <v>0.33241637291312215</v>
      </c>
      <c r="G179" s="9">
        <f t="shared" si="42"/>
        <v>1.0569870570778552</v>
      </c>
      <c r="H179" s="9">
        <f t="shared" si="43"/>
        <v>2.9237164438816965</v>
      </c>
      <c r="I179" s="9">
        <f t="shared" si="44"/>
        <v>3.0716946318725959</v>
      </c>
      <c r="J179" s="9">
        <f t="shared" si="45"/>
        <v>3.0082754084479242</v>
      </c>
      <c r="K179" s="11">
        <f t="shared" si="46"/>
        <v>0.3546099290780142</v>
      </c>
      <c r="L179" s="11">
        <f t="shared" si="47"/>
        <v>0.33783783783783783</v>
      </c>
      <c r="M179" s="11">
        <f t="shared" si="48"/>
        <v>0.34482758620689657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-0.27998982107566117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0.23464403508424053</v>
      </c>
      <c r="Q179" s="11">
        <f>2*'OddsRatio_working_3-way'!K179*'OddsRatio_working_3-way'!L179*'OddsRatio_working_3-way'!M179</f>
        <v>8.2621139114169212E-2</v>
      </c>
      <c r="R179" s="11">
        <f t="shared" si="49"/>
        <v>0</v>
      </c>
      <c r="S179" s="11">
        <f t="shared" si="50"/>
        <v>-0.83804487671297545</v>
      </c>
      <c r="T179" s="11">
        <f t="shared" si="51"/>
        <v>-0.2950862241947097</v>
      </c>
      <c r="U179" s="11">
        <f>'OddsRatio_working_3-way'!S179-'OddsRatio_working_3-way'!R179^2/3</f>
        <v>-0.83804487671297545</v>
      </c>
      <c r="V179" s="11">
        <f>'OddsRatio_working_3-way'!S179*'OddsRatio_working_3-way'!R179/3-2*'OddsRatio_working_3-way'!R179^3/27-'OddsRatio_working_3-way'!T179</f>
        <v>0.2950862241947097</v>
      </c>
      <c r="W179" s="11">
        <f>'OddsRatio_working_3-way'!V179^2+4*'OddsRatio_working_3-way'!U179^3/27</f>
        <v>-1.2041958982267342E-4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0.14764509753062677</v>
      </c>
      <c r="Y179" s="11">
        <f>IF('OddsRatio_working_3-way'!W179&gt;=0,IF('OddsRatio_working_3-way'!V179+SQRT('OddsRatio_working_3-way'!W179)&gt;0,0,PI()),ACOS('OddsRatio_working_3-way'!V179/(2*'OddsRatio_working_3-way'!X179)))</f>
        <v>3.7170598771440799E-2</v>
      </c>
      <c r="Z179" s="11">
        <f>'OddsRatio_working_3-way'!X179^(1/3)*COS('OddsRatio_working_3-way'!Y179/3)</f>
        <v>0.52849352853892773</v>
      </c>
      <c r="AA179" s="11">
        <f>'OddsRatio_working_3-way'!X179^(1/3)*COS(('OddsRatio_working_3-way'!Y179+2*PI())/3)</f>
        <v>-0.26991791032639917</v>
      </c>
      <c r="AB179" s="11">
        <f>'OddsRatio_working_3-way'!X179^(1/3)*COS(('OddsRatio_working_3-way'!Y179+4*PI())/3)</f>
        <v>-0.25857561821252845</v>
      </c>
      <c r="AC179" s="11">
        <f>'OddsRatio_working_3-way'!X179^(1/3)*SIN('OddsRatio_working_3-way'!Y179/3)</f>
        <v>6.5484754051705557E-3</v>
      </c>
      <c r="AD179" s="11">
        <f>'OddsRatio_working_3-way'!X179^(1/3)*SIN(('OddsRatio_working_3-way'!Y179+2*PI())/3)</f>
        <v>0.4544145837478023</v>
      </c>
      <c r="AE179" s="11">
        <f>'OddsRatio_working_3-way'!X179^(1/3)*SIN(('OddsRatio_working_3-way'!Y179+4*PI())/3)</f>
        <v>-0.46096305915297292</v>
      </c>
      <c r="AF179" s="11">
        <f>-'OddsRatio_working_3-way'!U179/(3*'OddsRatio_working_3-way'!X179^(1/3))*COS(('OddsRatio_working_3-way'!Y179)/3)</f>
        <v>0.52849352853892761</v>
      </c>
      <c r="AG179" s="11">
        <f>-'OddsRatio_working_3-way'!U179/(3*'OddsRatio_working_3-way'!X179^(1/3))*COS(('OddsRatio_working_3-way'!Y179+2*PI())/3)</f>
        <v>-0.26991791032639911</v>
      </c>
      <c r="AH179" s="11">
        <f>-'OddsRatio_working_3-way'!U179/(3*'OddsRatio_working_3-way'!X179^(1/3))*COS(('OddsRatio_working_3-way'!Y179+4*PI())/3)</f>
        <v>-0.25857561821252839</v>
      </c>
      <c r="AI179" s="11">
        <f>'OddsRatio_working_3-way'!U179/(3*'OddsRatio_working_3-way'!X179^(1/3))*SIN(('OddsRatio_working_3-way'!Y179)/3)</f>
        <v>-6.548475405170554E-3</v>
      </c>
      <c r="AJ179" s="11">
        <f>'OddsRatio_working_3-way'!U179/(3*'OddsRatio_working_3-way'!X179^(1/3))*SIN(('OddsRatio_working_3-way'!Y179+2*PI())/3)</f>
        <v>-0.45441458374780225</v>
      </c>
      <c r="AK179" s="11">
        <f>'OddsRatio_working_3-way'!U179/(3*'OddsRatio_working_3-way'!X179^(1/3))*SIN(('OddsRatio_working_3-way'!Y179+4*PI())/3)</f>
        <v>0.46096305915297281</v>
      </c>
      <c r="AL179" s="11">
        <f>'OddsRatio_working_3-way'!Z179+'OddsRatio_working_3-way'!AF179</f>
        <v>1.0569870570778552</v>
      </c>
      <c r="AM179" s="11">
        <f>'OddsRatio_working_3-way'!AA179+'OddsRatio_working_3-way'!AG179</f>
        <v>-0.53983582065279823</v>
      </c>
      <c r="AN179" s="11">
        <f>'OddsRatio_working_3-way'!AB179+'OddsRatio_working_3-way'!AH179</f>
        <v>-0.51715123642505678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1.0569870570778552</v>
      </c>
      <c r="AS179" s="11">
        <f>IF(('OddsRatio_working_3-way'!X179=0),IF(Q179&gt;0,-Q179^(1/3),(-Q179)^(1/3)),'OddsRatio_working_3-way'!AM179-'OddsRatio_working_3-way'!R179/3)</f>
        <v>-0.53983582065279823</v>
      </c>
      <c r="AT179" s="11">
        <f>IF(('OddsRatio_working_3-way'!X179=0),IF(Q179&gt;0,-Q179^(1/3),(-Q179)^(1/3)),'OddsRatio_working_3-way'!AN179-'OddsRatio_working_3-way'!R179/3)</f>
        <v>-0.51715123642505678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2.71</v>
      </c>
      <c r="B180" s="4">
        <f>IF('True_Odds_Calculator_3-way'!B181="","",'True_Odds_Calculator_3-way'!B181)</f>
        <v>3.08</v>
      </c>
      <c r="C180" s="4">
        <f>IF('True_Odds_Calculator_3-way'!C181="","",'True_Odds_Calculator_3-way'!C181)</f>
        <v>2.9</v>
      </c>
      <c r="D180" s="9">
        <f t="shared" si="39"/>
        <v>0.35576330553233626</v>
      </c>
      <c r="E180" s="9">
        <f t="shared" si="40"/>
        <v>0.31223843983878774</v>
      </c>
      <c r="F180" s="9">
        <f t="shared" si="41"/>
        <v>0.33199825462887617</v>
      </c>
      <c r="G180" s="9">
        <f t="shared" si="42"/>
        <v>1.058981067168004</v>
      </c>
      <c r="H180" s="9">
        <f t="shared" si="43"/>
        <v>2.8108576248572872</v>
      </c>
      <c r="I180" s="9">
        <f t="shared" si="44"/>
        <v>3.2026806197094482</v>
      </c>
      <c r="J180" s="9">
        <f t="shared" si="45"/>
        <v>3.0120640276192079</v>
      </c>
      <c r="K180" s="11">
        <f t="shared" si="46"/>
        <v>0.36900369003690037</v>
      </c>
      <c r="L180" s="11">
        <f t="shared" si="47"/>
        <v>0.32467532467532467</v>
      </c>
      <c r="M180" s="11">
        <f t="shared" si="48"/>
        <v>0.34482758620689657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-0.27918690293038195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0.23506840531907333</v>
      </c>
      <c r="Q180" s="11">
        <f>2*'OddsRatio_working_3-way'!K180*'OddsRatio_working_3-way'!L180*'OddsRatio_working_3-way'!M180</f>
        <v>8.262509853043E-2</v>
      </c>
      <c r="R180" s="11">
        <f t="shared" si="49"/>
        <v>0</v>
      </c>
      <c r="S180" s="11">
        <f t="shared" si="50"/>
        <v>-0.84197504557615299</v>
      </c>
      <c r="T180" s="11">
        <f t="shared" si="51"/>
        <v>-0.29594904941165306</v>
      </c>
      <c r="U180" s="11">
        <f>'OddsRatio_working_3-way'!S180-'OddsRatio_working_3-way'!R180^2/3</f>
        <v>-0.84197504557615299</v>
      </c>
      <c r="V180" s="11">
        <f>'OddsRatio_working_3-way'!S180*'OddsRatio_working_3-way'!R180/3-2*'OddsRatio_working_3-way'!R180^3/27-'OddsRatio_working_3-way'!T180</f>
        <v>0.29594904941165306</v>
      </c>
      <c r="W180" s="11">
        <f>'OddsRatio_working_3-way'!V180^2+4*'OddsRatio_working_3-way'!U180^3/27</f>
        <v>-8.4299188693724714E-4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0.14868492840113143</v>
      </c>
      <c r="Y180" s="11">
        <f>IF('OddsRatio_working_3-way'!W180&gt;=0,IF('OddsRatio_working_3-way'!V180+SQRT('OddsRatio_working_3-way'!W180)&gt;0,0,PI()),ACOS('OddsRatio_working_3-way'!V180/(2*'OddsRatio_working_3-way'!X180)))</f>
        <v>9.7792871793814795E-2</v>
      </c>
      <c r="Z180" s="11">
        <f>'OddsRatio_working_3-way'!X180^(1/3)*COS('OddsRatio_working_3-way'!Y180/3)</f>
        <v>0.529490533584002</v>
      </c>
      <c r="AA180" s="11">
        <f>'OddsRatio_working_3-way'!X180^(1/3)*COS(('OddsRatio_working_3-way'!Y180+2*PI())/3)</f>
        <v>-0.27969827744988884</v>
      </c>
      <c r="AB180" s="11">
        <f>'OddsRatio_working_3-way'!X180^(1/3)*COS(('OddsRatio_working_3-way'!Y180+4*PI())/3)</f>
        <v>-0.24979225613411324</v>
      </c>
      <c r="AC180" s="11">
        <f>'OddsRatio_working_3-way'!X180^(1/3)*SIN('OddsRatio_working_3-way'!Y180/3)</f>
        <v>1.7266249457053739E-2</v>
      </c>
      <c r="AD180" s="11">
        <f>'OddsRatio_working_3-way'!X180^(1/3)*SIN(('OddsRatio_working_3-way'!Y180+2*PI())/3)</f>
        <v>0.44991912841859627</v>
      </c>
      <c r="AE180" s="11">
        <f>'OddsRatio_working_3-way'!X180^(1/3)*SIN(('OddsRatio_working_3-way'!Y180+4*PI())/3)</f>
        <v>-0.46718537787565001</v>
      </c>
      <c r="AF180" s="11">
        <f>-'OddsRatio_working_3-way'!U180/(3*'OddsRatio_working_3-way'!X180^(1/3))*COS(('OddsRatio_working_3-way'!Y180)/3)</f>
        <v>0.529490533584002</v>
      </c>
      <c r="AG180" s="11">
        <f>-'OddsRatio_working_3-way'!U180/(3*'OddsRatio_working_3-way'!X180^(1/3))*COS(('OddsRatio_working_3-way'!Y180+2*PI())/3)</f>
        <v>-0.27969827744988884</v>
      </c>
      <c r="AH180" s="11">
        <f>-'OddsRatio_working_3-way'!U180/(3*'OddsRatio_working_3-way'!X180^(1/3))*COS(('OddsRatio_working_3-way'!Y180+4*PI())/3)</f>
        <v>-0.24979225613411324</v>
      </c>
      <c r="AI180" s="11">
        <f>'OddsRatio_working_3-way'!U180/(3*'OddsRatio_working_3-way'!X180^(1/3))*SIN(('OddsRatio_working_3-way'!Y180)/3)</f>
        <v>-1.7266249457053739E-2</v>
      </c>
      <c r="AJ180" s="11">
        <f>'OddsRatio_working_3-way'!U180/(3*'OddsRatio_working_3-way'!X180^(1/3))*SIN(('OddsRatio_working_3-way'!Y180+2*PI())/3)</f>
        <v>-0.44991912841859627</v>
      </c>
      <c r="AK180" s="11">
        <f>'OddsRatio_working_3-way'!U180/(3*'OddsRatio_working_3-way'!X180^(1/3))*SIN(('OddsRatio_working_3-way'!Y180+4*PI())/3)</f>
        <v>0.46718537787565001</v>
      </c>
      <c r="AL180" s="11">
        <f>'OddsRatio_working_3-way'!Z180+'OddsRatio_working_3-way'!AF180</f>
        <v>1.058981067168004</v>
      </c>
      <c r="AM180" s="11">
        <f>'OddsRatio_working_3-way'!AA180+'OddsRatio_working_3-way'!AG180</f>
        <v>-0.55939655489977769</v>
      </c>
      <c r="AN180" s="11">
        <f>'OddsRatio_working_3-way'!AB180+'OddsRatio_working_3-way'!AH180</f>
        <v>-0.49958451226822648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1.058981067168004</v>
      </c>
      <c r="AS180" s="11">
        <f>IF(('OddsRatio_working_3-way'!X180=0),IF(Q180&gt;0,-Q180^(1/3),(-Q180)^(1/3)),'OddsRatio_working_3-way'!AM180-'OddsRatio_working_3-way'!R180/3)</f>
        <v>-0.55939655489977769</v>
      </c>
      <c r="AT180" s="11">
        <f>IF(('OddsRatio_working_3-way'!X180=0),IF(Q180&gt;0,-Q180^(1/3),(-Q180)^(1/3)),'OddsRatio_working_3-way'!AN180-'OddsRatio_working_3-way'!R180/3)</f>
        <v>-0.49958451226822648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1.75</v>
      </c>
      <c r="B181" s="4">
        <f>IF('True_Odds_Calculator_3-way'!B182="","",'True_Odds_Calculator_3-way'!B182)</f>
        <v>3.66</v>
      </c>
      <c r="C181" s="4">
        <f>IF('True_Odds_Calculator_3-way'!C182="","",'True_Odds_Calculator_3-way'!C182)</f>
        <v>5.0999999999999996</v>
      </c>
      <c r="D181" s="9">
        <f t="shared" si="39"/>
        <v>0.55461185644573485</v>
      </c>
      <c r="E181" s="9">
        <f t="shared" si="40"/>
        <v>0.25986202227295785</v>
      </c>
      <c r="F181" s="9">
        <f t="shared" si="41"/>
        <v>0.18552612128130705</v>
      </c>
      <c r="G181" s="9">
        <f t="shared" si="42"/>
        <v>1.0707503836612584</v>
      </c>
      <c r="H181" s="9">
        <f t="shared" si="43"/>
        <v>1.803062787745944</v>
      </c>
      <c r="I181" s="9">
        <f t="shared" si="44"/>
        <v>3.8481960205389485</v>
      </c>
      <c r="J181" s="9">
        <f t="shared" si="45"/>
        <v>5.3900765730111582</v>
      </c>
      <c r="K181" s="11">
        <f t="shared" si="46"/>
        <v>0.5714285714285714</v>
      </c>
      <c r="L181" s="11">
        <f t="shared" si="47"/>
        <v>0.27322404371584696</v>
      </c>
      <c r="M181" s="11">
        <f t="shared" si="48"/>
        <v>0.19607843137254904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-0.25040180006428792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0.22990617011832054</v>
      </c>
      <c r="Q181" s="11">
        <f>2*'OddsRatio_working_3-way'!K181*'OddsRatio_working_3-way'!L181*'OddsRatio_working_3-way'!M181</f>
        <v>6.1226676462934899E-2</v>
      </c>
      <c r="R181" s="11">
        <f t="shared" si="49"/>
        <v>0</v>
      </c>
      <c r="S181" s="11">
        <f t="shared" si="50"/>
        <v>-0.91814903111437163</v>
      </c>
      <c r="T181" s="11">
        <f t="shared" si="51"/>
        <v>-0.24451372333272214</v>
      </c>
      <c r="U181" s="11">
        <f>'OddsRatio_working_3-way'!S181-'OddsRatio_working_3-way'!R181^2/3</f>
        <v>-0.91814903111437163</v>
      </c>
      <c r="V181" s="11">
        <f>'OddsRatio_working_3-way'!S181*'OddsRatio_working_3-way'!R181/3-2*'OddsRatio_working_3-way'!R181^3/27-'OddsRatio_working_3-way'!T181</f>
        <v>0.24451372333272214</v>
      </c>
      <c r="W181" s="11">
        <f>'OddsRatio_working_3-way'!V181^2+4*'OddsRatio_working_3-way'!U181^3/27</f>
        <v>-5.4879330873952005E-2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0.16931205787833231</v>
      </c>
      <c r="Y181" s="11">
        <f>IF('OddsRatio_working_3-way'!W181&gt;=0,IF('OddsRatio_working_3-way'!V181+SQRT('OddsRatio_working_3-way'!W181)&gt;0,0,PI()),ACOS('OddsRatio_working_3-way'!V181/(2*'OddsRatio_working_3-way'!X181)))</f>
        <v>0.76399200530392852</v>
      </c>
      <c r="Z181" s="11">
        <f>'OddsRatio_working_3-way'!X181^(1/3)*COS('OddsRatio_working_3-way'!Y181/3)</f>
        <v>0.53537519183062932</v>
      </c>
      <c r="AA181" s="11">
        <f>'OddsRatio_working_3-way'!X181^(1/3)*COS(('OddsRatio_working_3-way'!Y181+2*PI())/3)</f>
        <v>-0.38838271080332776</v>
      </c>
      <c r="AB181" s="11">
        <f>'OddsRatio_working_3-way'!X181^(1/3)*COS(('OddsRatio_working_3-way'!Y181+4*PI())/3)</f>
        <v>-0.14699248102730186</v>
      </c>
      <c r="AC181" s="11">
        <f>'OddsRatio_working_3-way'!X181^(1/3)*SIN('OddsRatio_working_3-way'!Y181/3)</f>
        <v>0.13936671414093435</v>
      </c>
      <c r="AD181" s="11">
        <f>'OddsRatio_working_3-way'!X181^(1/3)*SIN(('OddsRatio_working_3-way'!Y181+2*PI())/3)</f>
        <v>0.39396515961082484</v>
      </c>
      <c r="AE181" s="11">
        <f>'OddsRatio_working_3-way'!X181^(1/3)*SIN(('OddsRatio_working_3-way'!Y181+4*PI())/3)</f>
        <v>-0.53333187375175906</v>
      </c>
      <c r="AF181" s="11">
        <f>-'OddsRatio_working_3-way'!U181/(3*'OddsRatio_working_3-way'!X181^(1/3))*COS(('OddsRatio_working_3-way'!Y181)/3)</f>
        <v>0.53537519183062909</v>
      </c>
      <c r="AG181" s="11">
        <f>-'OddsRatio_working_3-way'!U181/(3*'OddsRatio_working_3-way'!X181^(1/3))*COS(('OddsRatio_working_3-way'!Y181+2*PI())/3)</f>
        <v>-0.38838271080332759</v>
      </c>
      <c r="AH181" s="11">
        <f>-'OddsRatio_working_3-way'!U181/(3*'OddsRatio_working_3-way'!X181^(1/3))*COS(('OddsRatio_working_3-way'!Y181+4*PI())/3)</f>
        <v>-0.14699248102730181</v>
      </c>
      <c r="AI181" s="11">
        <f>'OddsRatio_working_3-way'!U181/(3*'OddsRatio_working_3-way'!X181^(1/3))*SIN(('OddsRatio_working_3-way'!Y181)/3)</f>
        <v>-0.13936671414093429</v>
      </c>
      <c r="AJ181" s="11">
        <f>'OddsRatio_working_3-way'!U181/(3*'OddsRatio_working_3-way'!X181^(1/3))*SIN(('OddsRatio_working_3-way'!Y181+2*PI())/3)</f>
        <v>-0.39396515961082468</v>
      </c>
      <c r="AK181" s="11">
        <f>'OddsRatio_working_3-way'!U181/(3*'OddsRatio_working_3-way'!X181^(1/3))*SIN(('OddsRatio_working_3-way'!Y181+4*PI())/3)</f>
        <v>0.53333187375175883</v>
      </c>
      <c r="AL181" s="11">
        <f>'OddsRatio_working_3-way'!Z181+'OddsRatio_working_3-way'!AF181</f>
        <v>1.0707503836612584</v>
      </c>
      <c r="AM181" s="11">
        <f>'OddsRatio_working_3-way'!AA181+'OddsRatio_working_3-way'!AG181</f>
        <v>-0.77676542160665529</v>
      </c>
      <c r="AN181" s="11">
        <f>'OddsRatio_working_3-way'!AB181+'OddsRatio_working_3-way'!AH181</f>
        <v>-0.29398496205460367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1.0707503836612584</v>
      </c>
      <c r="AS181" s="11">
        <f>IF(('OddsRatio_working_3-way'!X181=0),IF(Q181&gt;0,-Q181^(1/3),(-Q181)^(1/3)),'OddsRatio_working_3-way'!AM181-'OddsRatio_working_3-way'!R181/3)</f>
        <v>-0.77676542160665529</v>
      </c>
      <c r="AT181" s="11">
        <f>IF(('OddsRatio_working_3-way'!X181=0),IF(Q181&gt;0,-Q181^(1/3),(-Q181)^(1/3)),'OddsRatio_working_3-way'!AN181-'OddsRatio_working_3-way'!R181/3)</f>
        <v>-0.29398496205460367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2.9</v>
      </c>
      <c r="B182" s="4">
        <f>IF('True_Odds_Calculator_3-way'!B183="","",'True_Odds_Calculator_3-way'!B183)</f>
        <v>3.05</v>
      </c>
      <c r="C182" s="4">
        <f>IF('True_Odds_Calculator_3-way'!C183="","",'True_Odds_Calculator_3-way'!C183)</f>
        <v>2.74</v>
      </c>
      <c r="D182" s="9">
        <f t="shared" si="39"/>
        <v>0.33228066031004855</v>
      </c>
      <c r="E182" s="9">
        <f t="shared" si="40"/>
        <v>0.31564170723127927</v>
      </c>
      <c r="F182" s="9">
        <f t="shared" si="41"/>
        <v>0.35207763245867219</v>
      </c>
      <c r="G182" s="9">
        <f t="shared" si="42"/>
        <v>1.057633721709371</v>
      </c>
      <c r="H182" s="9">
        <f t="shared" si="43"/>
        <v>3.0095040712478047</v>
      </c>
      <c r="I182" s="9">
        <f t="shared" si="44"/>
        <v>3.1681491295042097</v>
      </c>
      <c r="J182" s="9">
        <f t="shared" si="45"/>
        <v>2.8402826757743056</v>
      </c>
      <c r="K182" s="11">
        <f t="shared" si="46"/>
        <v>0.34482758620689657</v>
      </c>
      <c r="L182" s="11">
        <f t="shared" si="47"/>
        <v>0.32786885245901642</v>
      </c>
      <c r="M182" s="11">
        <f t="shared" si="48"/>
        <v>0.36496350364963503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-0.27964580591121213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0.23478149641225815</v>
      </c>
      <c r="Q182" s="11">
        <f>2*'OddsRatio_working_3-way'!K182*'OddsRatio_working_3-way'!L182*'OddsRatio_working_3-way'!M182</f>
        <v>8.2524251814502E-2</v>
      </c>
      <c r="R182" s="11">
        <f t="shared" si="49"/>
        <v>0</v>
      </c>
      <c r="S182" s="11">
        <f t="shared" si="50"/>
        <v>-0.83956737933985515</v>
      </c>
      <c r="T182" s="11">
        <f t="shared" si="51"/>
        <v>-0.29510276953949222</v>
      </c>
      <c r="U182" s="11">
        <f>'OddsRatio_working_3-way'!S182-'OddsRatio_working_3-way'!R182^2/3</f>
        <v>-0.83956737933985515</v>
      </c>
      <c r="V182" s="11">
        <f>'OddsRatio_working_3-way'!S182*'OddsRatio_working_3-way'!R182/3-2*'OddsRatio_working_3-way'!R182^3/27-'OddsRatio_working_3-way'!T182</f>
        <v>0.29510276953949222</v>
      </c>
      <c r="W182" s="11">
        <f>'OddsRatio_working_3-way'!V182^2+4*'OddsRatio_working_3-way'!U182^3/27</f>
        <v>-5.8675543240838124E-4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0.14804762749051995</v>
      </c>
      <c r="Y182" s="11">
        <f>IF('OddsRatio_working_3-way'!W182&gt;=0,IF('OddsRatio_working_3-way'!V182+SQRT('OddsRatio_working_3-way'!W182)&gt;0,0,PI()),ACOS('OddsRatio_working_3-way'!V182/(2*'OddsRatio_working_3-way'!X182)))</f>
        <v>8.1899779182407428E-2</v>
      </c>
      <c r="Z182" s="11">
        <f>'OddsRatio_working_3-way'!X182^(1/3)*COS('OddsRatio_working_3-way'!Y182/3)</f>
        <v>0.52881686085468549</v>
      </c>
      <c r="AA182" s="11">
        <f>'OddsRatio_working_3-way'!X182^(1/3)*COS(('OddsRatio_working_3-way'!Y182+2*PI())/3)</f>
        <v>-0.27691405283532183</v>
      </c>
      <c r="AB182" s="11">
        <f>'OddsRatio_working_3-way'!X182^(1/3)*COS(('OddsRatio_working_3-way'!Y182+4*PI())/3)</f>
        <v>-0.25190280801936382</v>
      </c>
      <c r="AC182" s="11">
        <f>'OddsRatio_working_3-way'!X182^(1/3)*SIN('OddsRatio_working_3-way'!Y182/3)</f>
        <v>1.4440248927261196E-2</v>
      </c>
      <c r="AD182" s="11">
        <f>'OddsRatio_working_3-way'!X182^(1/3)*SIN(('OddsRatio_working_3-way'!Y182+2*PI())/3)</f>
        <v>0.45074871098606784</v>
      </c>
      <c r="AE182" s="11">
        <f>'OddsRatio_working_3-way'!X182^(1/3)*SIN(('OddsRatio_working_3-way'!Y182+4*PI())/3)</f>
        <v>-0.46518895991332887</v>
      </c>
      <c r="AF182" s="11">
        <f>-'OddsRatio_working_3-way'!U182/(3*'OddsRatio_working_3-way'!X182^(1/3))*COS(('OddsRatio_working_3-way'!Y182)/3)</f>
        <v>0.52881686085468538</v>
      </c>
      <c r="AG182" s="11">
        <f>-'OddsRatio_working_3-way'!U182/(3*'OddsRatio_working_3-way'!X182^(1/3))*COS(('OddsRatio_working_3-way'!Y182+2*PI())/3)</f>
        <v>-0.27691405283532178</v>
      </c>
      <c r="AH182" s="11">
        <f>-'OddsRatio_working_3-way'!U182/(3*'OddsRatio_working_3-way'!X182^(1/3))*COS(('OddsRatio_working_3-way'!Y182+4*PI())/3)</f>
        <v>-0.25190280801936377</v>
      </c>
      <c r="AI182" s="11">
        <f>'OddsRatio_working_3-way'!U182/(3*'OddsRatio_working_3-way'!X182^(1/3))*SIN(('OddsRatio_working_3-way'!Y182)/3)</f>
        <v>-1.4440248927261194E-2</v>
      </c>
      <c r="AJ182" s="11">
        <f>'OddsRatio_working_3-way'!U182/(3*'OddsRatio_working_3-way'!X182^(1/3))*SIN(('OddsRatio_working_3-way'!Y182+2*PI())/3)</f>
        <v>-0.45074871098606772</v>
      </c>
      <c r="AK182" s="11">
        <f>'OddsRatio_working_3-way'!U182/(3*'OddsRatio_working_3-way'!X182^(1/3))*SIN(('OddsRatio_working_3-way'!Y182+4*PI())/3)</f>
        <v>0.46518895991332876</v>
      </c>
      <c r="AL182" s="11">
        <f>'OddsRatio_working_3-way'!Z182+'OddsRatio_working_3-way'!AF182</f>
        <v>1.057633721709371</v>
      </c>
      <c r="AM182" s="11">
        <f>'OddsRatio_working_3-way'!AA182+'OddsRatio_working_3-way'!AG182</f>
        <v>-0.55382810567064356</v>
      </c>
      <c r="AN182" s="11">
        <f>'OddsRatio_working_3-way'!AB182+'OddsRatio_working_3-way'!AH182</f>
        <v>-0.50380561603872764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1.057633721709371</v>
      </c>
      <c r="AS182" s="11">
        <f>IF(('OddsRatio_working_3-way'!X182=0),IF(Q182&gt;0,-Q182^(1/3),(-Q182)^(1/3)),'OddsRatio_working_3-way'!AM182-'OddsRatio_working_3-way'!R182/3)</f>
        <v>-0.55382810567064356</v>
      </c>
      <c r="AT182" s="11">
        <f>IF(('OddsRatio_working_3-way'!X182=0),IF(Q182&gt;0,-Q182^(1/3),(-Q182)^(1/3)),'OddsRatio_working_3-way'!AN182-'OddsRatio_working_3-way'!R182/3)</f>
        <v>-0.50380561603872764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2.04</v>
      </c>
      <c r="B183" s="4">
        <f>IF('True_Odds_Calculator_3-way'!B184="","",'True_Odds_Calculator_3-way'!B184)</f>
        <v>3.74</v>
      </c>
      <c r="C183" s="4">
        <f>IF('True_Odds_Calculator_3-way'!C184="","",'True_Odds_Calculator_3-way'!C184)</f>
        <v>3.69</v>
      </c>
      <c r="D183" s="9">
        <f t="shared" si="39"/>
        <v>0.47902825511126679</v>
      </c>
      <c r="E183" s="9">
        <f t="shared" si="40"/>
        <v>0.25871205910076572</v>
      </c>
      <c r="F183" s="9">
        <f t="shared" si="41"/>
        <v>0.26225968578796732</v>
      </c>
      <c r="G183" s="9">
        <f t="shared" si="42"/>
        <v>1.0457303191206648</v>
      </c>
      <c r="H183" s="9">
        <f t="shared" si="43"/>
        <v>2.0875595318854918</v>
      </c>
      <c r="I183" s="9">
        <f t="shared" si="44"/>
        <v>3.8653010743906226</v>
      </c>
      <c r="J183" s="9">
        <f t="shared" si="45"/>
        <v>3.8130145584345878</v>
      </c>
      <c r="K183" s="11">
        <f t="shared" si="46"/>
        <v>0.49019607843137253</v>
      </c>
      <c r="L183" s="11">
        <f t="shared" si="47"/>
        <v>0.26737967914438499</v>
      </c>
      <c r="M183" s="11">
        <f t="shared" si="48"/>
        <v>0.2710027100271003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-0.27227517530496692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0.22981382167811407</v>
      </c>
      <c r="Q183" s="11">
        <f>2*'OddsRatio_working_3-way'!K183*'OddsRatio_working_3-way'!L183*'OddsRatio_working_3-way'!M183</f>
        <v>7.103982122971067E-2</v>
      </c>
      <c r="R183" s="11">
        <f t="shared" si="49"/>
        <v>0</v>
      </c>
      <c r="S183" s="11">
        <f t="shared" si="50"/>
        <v>-0.84404985295007806</v>
      </c>
      <c r="T183" s="11">
        <f t="shared" si="51"/>
        <v>-0.26091185562599006</v>
      </c>
      <c r="U183" s="11">
        <f>'OddsRatio_working_3-way'!S183-'OddsRatio_working_3-way'!R183^2/3</f>
        <v>-0.84404985295007806</v>
      </c>
      <c r="V183" s="11">
        <f>'OddsRatio_working_3-way'!S183*'OddsRatio_working_3-way'!R183/3-2*'OddsRatio_working_3-way'!R183^3/27-'OddsRatio_working_3-way'!T183</f>
        <v>0.26091185562599006</v>
      </c>
      <c r="W183" s="11">
        <f>'OddsRatio_working_3-way'!V183^2+4*'OddsRatio_working_3-way'!U183^3/27</f>
        <v>-2.1009170474704145E-2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0.14923485424064115</v>
      </c>
      <c r="Y183" s="11">
        <f>IF('OddsRatio_working_3-way'!W183&gt;=0,IF('OddsRatio_working_3-way'!V183+SQRT('OddsRatio_working_3-way'!W183)&gt;0,0,PI()),ACOS('OddsRatio_working_3-way'!V183/(2*'OddsRatio_working_3-way'!X183)))</f>
        <v>0.50708202770731092</v>
      </c>
      <c r="Z183" s="11">
        <f>'OddsRatio_working_3-way'!X183^(1/3)*COS('OddsRatio_working_3-way'!Y183/3)</f>
        <v>0.52286515956033242</v>
      </c>
      <c r="AA183" s="11">
        <f>'OddsRatio_working_3-way'!X183^(1/3)*COS(('OddsRatio_working_3-way'!Y183+2*PI())/3)</f>
        <v>-0.33870794406905624</v>
      </c>
      <c r="AB183" s="11">
        <f>'OddsRatio_working_3-way'!X183^(1/3)*COS(('OddsRatio_working_3-way'!Y183+4*PI())/3)</f>
        <v>-0.18415721549127623</v>
      </c>
      <c r="AC183" s="11">
        <f>'OddsRatio_working_3-way'!X183^(1/3)*SIN('OddsRatio_working_3-way'!Y183/3)</f>
        <v>8.9229904747834321E-2</v>
      </c>
      <c r="AD183" s="11">
        <f>'OddsRatio_working_3-way'!X183^(1/3)*SIN(('OddsRatio_working_3-way'!Y183+2*PI())/3)</f>
        <v>0.40819955855913476</v>
      </c>
      <c r="AE183" s="11">
        <f>'OddsRatio_working_3-way'!X183^(1/3)*SIN(('OddsRatio_working_3-way'!Y183+4*PI())/3)</f>
        <v>-0.49742946330696886</v>
      </c>
      <c r="AF183" s="11">
        <f>-'OddsRatio_working_3-way'!U183/(3*'OddsRatio_working_3-way'!X183^(1/3))*COS(('OddsRatio_working_3-way'!Y183)/3)</f>
        <v>0.5228651595603323</v>
      </c>
      <c r="AG183" s="11">
        <f>-'OddsRatio_working_3-way'!U183/(3*'OddsRatio_working_3-way'!X183^(1/3))*COS(('OddsRatio_working_3-way'!Y183+2*PI())/3)</f>
        <v>-0.33870794406905619</v>
      </c>
      <c r="AH183" s="11">
        <f>-'OddsRatio_working_3-way'!U183/(3*'OddsRatio_working_3-way'!X183^(1/3))*COS(('OddsRatio_working_3-way'!Y183+4*PI())/3)</f>
        <v>-0.1841572154912762</v>
      </c>
      <c r="AI183" s="11">
        <f>'OddsRatio_working_3-way'!U183/(3*'OddsRatio_working_3-way'!X183^(1/3))*SIN(('OddsRatio_working_3-way'!Y183)/3)</f>
        <v>-8.9229904747834293E-2</v>
      </c>
      <c r="AJ183" s="11">
        <f>'OddsRatio_working_3-way'!U183/(3*'OddsRatio_working_3-way'!X183^(1/3))*SIN(('OddsRatio_working_3-way'!Y183+2*PI())/3)</f>
        <v>-0.40819955855913465</v>
      </c>
      <c r="AK183" s="11">
        <f>'OddsRatio_working_3-way'!U183/(3*'OddsRatio_working_3-way'!X183^(1/3))*SIN(('OddsRatio_working_3-way'!Y183+4*PI())/3)</f>
        <v>0.49742946330696874</v>
      </c>
      <c r="AL183" s="11">
        <f>'OddsRatio_working_3-way'!Z183+'OddsRatio_working_3-way'!AF183</f>
        <v>1.0457303191206648</v>
      </c>
      <c r="AM183" s="11">
        <f>'OddsRatio_working_3-way'!AA183+'OddsRatio_working_3-way'!AG183</f>
        <v>-0.67741588813811249</v>
      </c>
      <c r="AN183" s="11">
        <f>'OddsRatio_working_3-way'!AB183+'OddsRatio_working_3-way'!AH183</f>
        <v>-0.36831443098255245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1.0457303191206648</v>
      </c>
      <c r="AS183" s="11">
        <f>IF(('OddsRatio_working_3-way'!X183=0),IF(Q183&gt;0,-Q183^(1/3),(-Q183)^(1/3)),'OddsRatio_working_3-way'!AM183-'OddsRatio_working_3-way'!R183/3)</f>
        <v>-0.67741588813811249</v>
      </c>
      <c r="AT183" s="11">
        <f>IF(('OddsRatio_working_3-way'!X183=0),IF(Q183&gt;0,-Q183^(1/3),(-Q183)^(1/3)),'OddsRatio_working_3-way'!AN183-'OddsRatio_working_3-way'!R183/3)</f>
        <v>-0.36831443098255245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1.66</v>
      </c>
      <c r="B184" s="4">
        <f>IF('True_Odds_Calculator_3-way'!B185="","",'True_Odds_Calculator_3-way'!B185)</f>
        <v>4.3</v>
      </c>
      <c r="C184" s="4">
        <f>IF('True_Odds_Calculator_3-way'!C185="","",'True_Odds_Calculator_3-way'!C185)</f>
        <v>5.08</v>
      </c>
      <c r="D184" s="9">
        <f t="shared" si="39"/>
        <v>0.5890154091713321</v>
      </c>
      <c r="E184" s="9">
        <f t="shared" si="40"/>
        <v>0.22277955392004328</v>
      </c>
      <c r="F184" s="9">
        <f t="shared" si="41"/>
        <v>0.18820503690862486</v>
      </c>
      <c r="G184" s="9">
        <f t="shared" si="42"/>
        <v>1.0571946264938048</v>
      </c>
      <c r="H184" s="9">
        <f t="shared" si="43"/>
        <v>1.6977484534859106</v>
      </c>
      <c r="I184" s="9">
        <f t="shared" si="44"/>
        <v>4.4887422674295552</v>
      </c>
      <c r="J184" s="9">
        <f t="shared" si="45"/>
        <v>5.3133540760947247</v>
      </c>
      <c r="K184" s="11">
        <f t="shared" si="46"/>
        <v>0.60240963855421692</v>
      </c>
      <c r="L184" s="11">
        <f t="shared" si="47"/>
        <v>0.23255813953488372</v>
      </c>
      <c r="M184" s="11">
        <f t="shared" si="48"/>
        <v>0.19685039370078738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-0.24506302080690467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0.22172557654165459</v>
      </c>
      <c r="Q184" s="11">
        <f>2*'OddsRatio_working_3-way'!K184*'OddsRatio_working_3-way'!L184*'OddsRatio_working_3-way'!M184</f>
        <v>5.5155616055137961E-2</v>
      </c>
      <c r="R184" s="11">
        <f t="shared" si="49"/>
        <v>0</v>
      </c>
      <c r="S184" s="11">
        <f t="shared" si="50"/>
        <v>-0.90476962134716099</v>
      </c>
      <c r="T184" s="11">
        <f t="shared" si="51"/>
        <v>-0.22506706998685599</v>
      </c>
      <c r="U184" s="11">
        <f>'OddsRatio_working_3-way'!S184-'OddsRatio_working_3-way'!R184^2/3</f>
        <v>-0.90476962134716099</v>
      </c>
      <c r="V184" s="11">
        <f>'OddsRatio_working_3-way'!S184*'OddsRatio_working_3-way'!R184/3-2*'OddsRatio_working_3-way'!R184^3/27-'OddsRatio_working_3-way'!T184</f>
        <v>0.22506706998685599</v>
      </c>
      <c r="W184" s="11">
        <f>'OddsRatio_working_3-way'!V184^2+4*'OddsRatio_working_3-way'!U184^3/27</f>
        <v>-5.9070993482514961E-2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0.16562471092426342</v>
      </c>
      <c r="Y184" s="11">
        <f>IF('OddsRatio_working_3-way'!W184&gt;=0,IF('OddsRatio_working_3-way'!V184+SQRT('OddsRatio_working_3-way'!W184)&gt;0,0,PI()),ACOS('OddsRatio_working_3-way'!V184/(2*'OddsRatio_working_3-way'!X184)))</f>
        <v>0.82378499423825813</v>
      </c>
      <c r="Z184" s="11">
        <f>'OddsRatio_working_3-way'!X184^(1/3)*COS('OddsRatio_working_3-way'!Y184/3)</f>
        <v>0.5285973132469024</v>
      </c>
      <c r="AA184" s="11">
        <f>'OddsRatio_working_3-way'!X184^(1/3)*COS(('OddsRatio_working_3-way'!Y184+2*PI())/3)</f>
        <v>-0.39326014567311807</v>
      </c>
      <c r="AB184" s="11">
        <f>'OddsRatio_working_3-way'!X184^(1/3)*COS(('OddsRatio_working_3-way'!Y184+4*PI())/3)</f>
        <v>-0.13533716757378444</v>
      </c>
      <c r="AC184" s="11">
        <f>'OddsRatio_working_3-way'!X184^(1/3)*SIN('OddsRatio_working_3-way'!Y184/3)</f>
        <v>0.14891190083584036</v>
      </c>
      <c r="AD184" s="11">
        <f>'OddsRatio_working_3-way'!X184^(1/3)*SIN(('OddsRatio_working_3-way'!Y184+2*PI())/3)</f>
        <v>0.38332275122609788</v>
      </c>
      <c r="AE184" s="11">
        <f>'OddsRatio_working_3-way'!X184^(1/3)*SIN(('OddsRatio_working_3-way'!Y184+4*PI())/3)</f>
        <v>-0.5322346520619381</v>
      </c>
      <c r="AF184" s="11">
        <f>-'OddsRatio_working_3-way'!U184/(3*'OddsRatio_working_3-way'!X184^(1/3))*COS(('OddsRatio_working_3-way'!Y184)/3)</f>
        <v>0.5285973132469024</v>
      </c>
      <c r="AG184" s="11">
        <f>-'OddsRatio_working_3-way'!U184/(3*'OddsRatio_working_3-way'!X184^(1/3))*COS(('OddsRatio_working_3-way'!Y184+2*PI())/3)</f>
        <v>-0.39326014567311807</v>
      </c>
      <c r="AH184" s="11">
        <f>-'OddsRatio_working_3-way'!U184/(3*'OddsRatio_working_3-way'!X184^(1/3))*COS(('OddsRatio_working_3-way'!Y184+4*PI())/3)</f>
        <v>-0.13533716757378444</v>
      </c>
      <c r="AI184" s="11">
        <f>'OddsRatio_working_3-way'!U184/(3*'OddsRatio_working_3-way'!X184^(1/3))*SIN(('OddsRatio_working_3-way'!Y184)/3)</f>
        <v>-0.14891190083584036</v>
      </c>
      <c r="AJ184" s="11">
        <f>'OddsRatio_working_3-way'!U184/(3*'OddsRatio_working_3-way'!X184^(1/3))*SIN(('OddsRatio_working_3-way'!Y184+2*PI())/3)</f>
        <v>-0.38332275122609788</v>
      </c>
      <c r="AK184" s="11">
        <f>'OddsRatio_working_3-way'!U184/(3*'OddsRatio_working_3-way'!X184^(1/3))*SIN(('OddsRatio_working_3-way'!Y184+4*PI())/3)</f>
        <v>0.5322346520619381</v>
      </c>
      <c r="AL184" s="11">
        <f>'OddsRatio_working_3-way'!Z184+'OddsRatio_working_3-way'!AF184</f>
        <v>1.0571946264938048</v>
      </c>
      <c r="AM184" s="11">
        <f>'OddsRatio_working_3-way'!AA184+'OddsRatio_working_3-way'!AG184</f>
        <v>-0.78652029134623613</v>
      </c>
      <c r="AN184" s="11">
        <f>'OddsRatio_working_3-way'!AB184+'OddsRatio_working_3-way'!AH184</f>
        <v>-0.27067433514756889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1.0571946264938048</v>
      </c>
      <c r="AS184" s="11">
        <f>IF(('OddsRatio_working_3-way'!X184=0),IF(Q184&gt;0,-Q184^(1/3),(-Q184)^(1/3)),'OddsRatio_working_3-way'!AM184-'OddsRatio_working_3-way'!R184/3)</f>
        <v>-0.78652029134623613</v>
      </c>
      <c r="AT184" s="11">
        <f>IF(('OddsRatio_working_3-way'!X184=0),IF(Q184&gt;0,-Q184^(1/3),(-Q184)^(1/3)),'OddsRatio_working_3-way'!AN184-'OddsRatio_working_3-way'!R184/3)</f>
        <v>-0.27067433514756889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1.83</v>
      </c>
      <c r="B185" s="4">
        <f>IF('True_Odds_Calculator_3-way'!B186="","",'True_Odds_Calculator_3-way'!B186)</f>
        <v>3.81</v>
      </c>
      <c r="C185" s="4">
        <f>IF('True_Odds_Calculator_3-way'!C186="","",'True_Odds_Calculator_3-way'!C186)</f>
        <v>4.55</v>
      </c>
      <c r="D185" s="9">
        <f t="shared" si="39"/>
        <v>0.53474560739246668</v>
      </c>
      <c r="E185" s="9">
        <f t="shared" si="40"/>
        <v>0.25344787405606262</v>
      </c>
      <c r="F185" s="9">
        <f t="shared" si="41"/>
        <v>0.21180651855147037</v>
      </c>
      <c r="G185" s="9">
        <f t="shared" si="42"/>
        <v>1.048250706922643</v>
      </c>
      <c r="H185" s="9">
        <f t="shared" si="43"/>
        <v>1.8700480867457943</v>
      </c>
      <c r="I185" s="9">
        <f t="shared" si="44"/>
        <v>3.9455844864526273</v>
      </c>
      <c r="J185" s="9">
        <f t="shared" si="45"/>
        <v>4.7212900095753829</v>
      </c>
      <c r="K185" s="11">
        <f t="shared" si="46"/>
        <v>0.54644808743169393</v>
      </c>
      <c r="L185" s="11">
        <f t="shared" si="47"/>
        <v>0.26246719160104987</v>
      </c>
      <c r="M185" s="11">
        <f t="shared" si="48"/>
        <v>0.21978021978021978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-0.26099086290127971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0.22664253979601853</v>
      </c>
      <c r="Q185" s="11">
        <f>2*'OddsRatio_working_3-way'!K185*'OddsRatio_working_3-way'!L185*'OddsRatio_working_3-way'!M185</f>
        <v>6.3043821918224913E-2</v>
      </c>
      <c r="R185" s="11">
        <f t="shared" si="49"/>
        <v>0</v>
      </c>
      <c r="S185" s="11">
        <f t="shared" si="50"/>
        <v>-0.86839262216526913</v>
      </c>
      <c r="T185" s="11">
        <f t="shared" si="51"/>
        <v>-0.24155566680536</v>
      </c>
      <c r="U185" s="11">
        <f>'OddsRatio_working_3-way'!S185-'OddsRatio_working_3-way'!R185^2/3</f>
        <v>-0.86839262216526913</v>
      </c>
      <c r="V185" s="11">
        <f>'OddsRatio_working_3-way'!S185*'OddsRatio_working_3-way'!R185/3-2*'OddsRatio_working_3-way'!R185^3/27-'OddsRatio_working_3-way'!T185</f>
        <v>0.24155566680536</v>
      </c>
      <c r="W185" s="11">
        <f>'OddsRatio_working_3-way'!V185^2+4*'OddsRatio_working_3-way'!U185^3/27</f>
        <v>-3.8667136331921238E-2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0.15573717964707667</v>
      </c>
      <c r="Y185" s="11">
        <f>IF('OddsRatio_working_3-way'!W185&gt;=0,IF('OddsRatio_working_3-way'!V185+SQRT('OddsRatio_working_3-way'!W185)&gt;0,0,PI()),ACOS('OddsRatio_working_3-way'!V185/(2*'OddsRatio_working_3-way'!X185)))</f>
        <v>0.68325253086771409</v>
      </c>
      <c r="Z185" s="11">
        <f>'OddsRatio_working_3-way'!X185^(1/3)*COS('OddsRatio_working_3-way'!Y185/3)</f>
        <v>0.5241253534613215</v>
      </c>
      <c r="AA185" s="11">
        <f>'OddsRatio_working_3-way'!X185^(1/3)*COS(('OddsRatio_working_3-way'!Y185+2*PI())/3)</f>
        <v>-0.36726541403155444</v>
      </c>
      <c r="AB185" s="11">
        <f>'OddsRatio_working_3-way'!X185^(1/3)*COS(('OddsRatio_working_3-way'!Y185+4*PI())/3)</f>
        <v>-0.15685993942976717</v>
      </c>
      <c r="AC185" s="11">
        <f>'OddsRatio_working_3-way'!X185^(1/3)*SIN('OddsRatio_working_3-way'!Y185/3)</f>
        <v>0.1214776574003131</v>
      </c>
      <c r="AD185" s="11">
        <f>'OddsRatio_working_3-way'!X185^(1/3)*SIN(('OddsRatio_working_3-way'!Y185+2*PI())/3)</f>
        <v>0.39316704216484616</v>
      </c>
      <c r="AE185" s="11">
        <f>'OddsRatio_working_3-way'!X185^(1/3)*SIN(('OddsRatio_working_3-way'!Y185+4*PI())/3)</f>
        <v>-0.51464469956515901</v>
      </c>
      <c r="AF185" s="11">
        <f>-'OddsRatio_working_3-way'!U185/(3*'OddsRatio_working_3-way'!X185^(1/3))*COS(('OddsRatio_working_3-way'!Y185)/3)</f>
        <v>0.5241253534613215</v>
      </c>
      <c r="AG185" s="11">
        <f>-'OddsRatio_working_3-way'!U185/(3*'OddsRatio_working_3-way'!X185^(1/3))*COS(('OddsRatio_working_3-way'!Y185+2*PI())/3)</f>
        <v>-0.36726541403155444</v>
      </c>
      <c r="AH185" s="11">
        <f>-'OddsRatio_working_3-way'!U185/(3*'OddsRatio_working_3-way'!X185^(1/3))*COS(('OddsRatio_working_3-way'!Y185+4*PI())/3)</f>
        <v>-0.15685993942976717</v>
      </c>
      <c r="AI185" s="11">
        <f>'OddsRatio_working_3-way'!U185/(3*'OddsRatio_working_3-way'!X185^(1/3))*SIN(('OddsRatio_working_3-way'!Y185)/3)</f>
        <v>-0.1214776574003131</v>
      </c>
      <c r="AJ185" s="11">
        <f>'OddsRatio_working_3-way'!U185/(3*'OddsRatio_working_3-way'!X185^(1/3))*SIN(('OddsRatio_working_3-way'!Y185+2*PI())/3)</f>
        <v>-0.39316704216484616</v>
      </c>
      <c r="AK185" s="11">
        <f>'OddsRatio_working_3-way'!U185/(3*'OddsRatio_working_3-way'!X185^(1/3))*SIN(('OddsRatio_working_3-way'!Y185+4*PI())/3)</f>
        <v>0.51464469956515901</v>
      </c>
      <c r="AL185" s="11">
        <f>'OddsRatio_working_3-way'!Z185+'OddsRatio_working_3-way'!AF185</f>
        <v>1.048250706922643</v>
      </c>
      <c r="AM185" s="11">
        <f>'OddsRatio_working_3-way'!AA185+'OddsRatio_working_3-way'!AG185</f>
        <v>-0.73453082806310888</v>
      </c>
      <c r="AN185" s="11">
        <f>'OddsRatio_working_3-way'!AB185+'OddsRatio_working_3-way'!AH185</f>
        <v>-0.31371987885953434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1.048250706922643</v>
      </c>
      <c r="AS185" s="11">
        <f>IF(('OddsRatio_working_3-way'!X185=0),IF(Q185&gt;0,-Q185^(1/3),(-Q185)^(1/3)),'OddsRatio_working_3-way'!AM185-'OddsRatio_working_3-way'!R185/3)</f>
        <v>-0.73453082806310888</v>
      </c>
      <c r="AT185" s="11">
        <f>IF(('OddsRatio_working_3-way'!X185=0),IF(Q185&gt;0,-Q185^(1/3),(-Q185)^(1/3)),'OddsRatio_working_3-way'!AN185-'OddsRatio_working_3-way'!R185/3)</f>
        <v>-0.31371987885953434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2.21</v>
      </c>
      <c r="B186" s="4">
        <f>IF('True_Odds_Calculator_3-way'!B187="","",'True_Odds_Calculator_3-way'!B187)</f>
        <v>3.56</v>
      </c>
      <c r="C186" s="4">
        <f>IF('True_Odds_Calculator_3-way'!C187="","",'True_Odds_Calculator_3-way'!C187)</f>
        <v>3.41</v>
      </c>
      <c r="D186" s="9">
        <f t="shared" si="39"/>
        <v>0.44240009490763155</v>
      </c>
      <c r="E186" s="9">
        <f t="shared" si="40"/>
        <v>0.27273031332505654</v>
      </c>
      <c r="F186" s="9">
        <f t="shared" si="41"/>
        <v>0.2848695917673123</v>
      </c>
      <c r="G186" s="9">
        <f t="shared" si="42"/>
        <v>1.0416506984275138</v>
      </c>
      <c r="H186" s="9">
        <f t="shared" si="43"/>
        <v>2.2603973450972914</v>
      </c>
      <c r="I186" s="9">
        <f t="shared" si="44"/>
        <v>3.6666257879744353</v>
      </c>
      <c r="J186" s="9">
        <f t="shared" si="45"/>
        <v>3.5103781832103085</v>
      </c>
      <c r="K186" s="11">
        <f t="shared" si="46"/>
        <v>0.45248868778280543</v>
      </c>
      <c r="L186" s="11">
        <f t="shared" si="47"/>
        <v>0.2808988764044944</v>
      </c>
      <c r="M186" s="11">
        <f t="shared" si="48"/>
        <v>0.29325513196480935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-0.2782567623196156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0.23035191361311222</v>
      </c>
      <c r="Q186" s="11">
        <f>2*'OddsRatio_working_3-way'!K186*'OddsRatio_working_3-way'!L186*'OddsRatio_working_3-way'!M186</f>
        <v>7.4547544858612383E-2</v>
      </c>
      <c r="R186" s="11">
        <f t="shared" si="49"/>
        <v>0</v>
      </c>
      <c r="S186" s="11">
        <f t="shared" si="50"/>
        <v>-0.8278394087994233</v>
      </c>
      <c r="T186" s="11">
        <f t="shared" si="51"/>
        <v>-0.26790919378622119</v>
      </c>
      <c r="U186" s="11">
        <f>'OddsRatio_working_3-way'!S186-'OddsRatio_working_3-way'!R186^2/3</f>
        <v>-0.8278394087994233</v>
      </c>
      <c r="V186" s="11">
        <f>'OddsRatio_working_3-way'!S186*'OddsRatio_working_3-way'!R186/3-2*'OddsRatio_working_3-way'!R186^3/27-'OddsRatio_working_3-way'!T186</f>
        <v>0.26790919378622119</v>
      </c>
      <c r="W186" s="11">
        <f>'OddsRatio_working_3-way'!V186^2+4*'OddsRatio_working_3-way'!U186^3/27</f>
        <v>-1.2274044593571287E-2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0.14495635611172275</v>
      </c>
      <c r="Y186" s="11">
        <f>IF('OddsRatio_working_3-way'!W186&gt;=0,IF('OddsRatio_working_3-way'!V186+SQRT('OddsRatio_working_3-way'!W186)&gt;0,0,PI()),ACOS('OddsRatio_working_3-way'!V186/(2*'OddsRatio_working_3-way'!X186)))</f>
        <v>0.39211484098391614</v>
      </c>
      <c r="Z186" s="11">
        <f>'OddsRatio_working_3-way'!X186^(1/3)*COS('OddsRatio_working_3-way'!Y186/3)</f>
        <v>0.52082534921375701</v>
      </c>
      <c r="AA186" s="11">
        <f>'OddsRatio_working_3-way'!X186^(1/3)*COS(('OddsRatio_working_3-way'!Y186+2*PI())/3)</f>
        <v>-0.31970490775871635</v>
      </c>
      <c r="AB186" s="11">
        <f>'OddsRatio_working_3-way'!X186^(1/3)*COS(('OddsRatio_working_3-way'!Y186+4*PI())/3)</f>
        <v>-0.20112044145504079</v>
      </c>
      <c r="AC186" s="11">
        <f>'OddsRatio_working_3-way'!X186^(1/3)*SIN('OddsRatio_working_3-way'!Y186/3)</f>
        <v>6.8464773542135288E-2</v>
      </c>
      <c r="AD186" s="11">
        <f>'OddsRatio_working_3-way'!X186^(1/3)*SIN(('OddsRatio_working_3-way'!Y186+2*PI())/3)</f>
        <v>0.41681559658294759</v>
      </c>
      <c r="AE186" s="11">
        <f>'OddsRatio_working_3-way'!X186^(1/3)*SIN(('OddsRatio_working_3-way'!Y186+4*PI())/3)</f>
        <v>-0.48528037012508279</v>
      </c>
      <c r="AF186" s="11">
        <f>-'OddsRatio_working_3-way'!U186/(3*'OddsRatio_working_3-way'!X186^(1/3))*COS(('OddsRatio_working_3-way'!Y186)/3)</f>
        <v>0.52082534921375689</v>
      </c>
      <c r="AG186" s="11">
        <f>-'OddsRatio_working_3-way'!U186/(3*'OddsRatio_working_3-way'!X186^(1/3))*COS(('OddsRatio_working_3-way'!Y186+2*PI())/3)</f>
        <v>-0.31970490775871624</v>
      </c>
      <c r="AH186" s="11">
        <f>-'OddsRatio_working_3-way'!U186/(3*'OddsRatio_working_3-way'!X186^(1/3))*COS(('OddsRatio_working_3-way'!Y186+4*PI())/3)</f>
        <v>-0.20112044145504077</v>
      </c>
      <c r="AI186" s="11">
        <f>'OddsRatio_working_3-way'!U186/(3*'OddsRatio_working_3-way'!X186^(1/3))*SIN(('OddsRatio_working_3-way'!Y186)/3)</f>
        <v>-6.8464773542135274E-2</v>
      </c>
      <c r="AJ186" s="11">
        <f>'OddsRatio_working_3-way'!U186/(3*'OddsRatio_working_3-way'!X186^(1/3))*SIN(('OddsRatio_working_3-way'!Y186+2*PI())/3)</f>
        <v>-0.41681559658294753</v>
      </c>
      <c r="AK186" s="11">
        <f>'OddsRatio_working_3-way'!U186/(3*'OddsRatio_working_3-way'!X186^(1/3))*SIN(('OddsRatio_working_3-way'!Y186+4*PI())/3)</f>
        <v>0.48528037012508268</v>
      </c>
      <c r="AL186" s="11">
        <f>'OddsRatio_working_3-way'!Z186+'OddsRatio_working_3-way'!AF186</f>
        <v>1.0416506984275138</v>
      </c>
      <c r="AM186" s="11">
        <f>'OddsRatio_working_3-way'!AA186+'OddsRatio_working_3-way'!AG186</f>
        <v>-0.63940981551743259</v>
      </c>
      <c r="AN186" s="11">
        <f>'OddsRatio_working_3-way'!AB186+'OddsRatio_working_3-way'!AH186</f>
        <v>-0.40224088291008153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1.0416506984275138</v>
      </c>
      <c r="AS186" s="11">
        <f>IF(('OddsRatio_working_3-way'!X186=0),IF(Q186&gt;0,-Q186^(1/3),(-Q186)^(1/3)),'OddsRatio_working_3-way'!AM186-'OddsRatio_working_3-way'!R186/3)</f>
        <v>-0.63940981551743259</v>
      </c>
      <c r="AT186" s="11">
        <f>IF(('OddsRatio_working_3-way'!X186=0),IF(Q186&gt;0,-Q186^(1/3),(-Q186)^(1/3)),'OddsRatio_working_3-way'!AN186-'OddsRatio_working_3-way'!R186/3)</f>
        <v>-0.40224088291008153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4.1500000000000004</v>
      </c>
      <c r="B187" s="4">
        <f>IF('True_Odds_Calculator_3-way'!B188="","",'True_Odds_Calculator_3-way'!B188)</f>
        <v>3.51</v>
      </c>
      <c r="C187" s="4">
        <f>IF('True_Odds_Calculator_3-way'!C188="","",'True_Odds_Calculator_3-way'!C188)</f>
        <v>2.0099999999999998</v>
      </c>
      <c r="D187" s="9">
        <f t="shared" si="39"/>
        <v>0.23427616585379721</v>
      </c>
      <c r="E187" s="9">
        <f t="shared" si="40"/>
        <v>0.2774388990672772</v>
      </c>
      <c r="F187" s="9">
        <f t="shared" si="41"/>
        <v>0.48828493507892573</v>
      </c>
      <c r="G187" s="9">
        <f t="shared" si="42"/>
        <v>1.0376084591835357</v>
      </c>
      <c r="H187" s="9">
        <f t="shared" si="43"/>
        <v>4.2684666464281378</v>
      </c>
      <c r="I187" s="9">
        <f t="shared" si="44"/>
        <v>3.6043972325506752</v>
      </c>
      <c r="J187" s="9">
        <f t="shared" si="45"/>
        <v>2.0479845437753701</v>
      </c>
      <c r="K187" s="11">
        <f t="shared" si="46"/>
        <v>0.24096385542168672</v>
      </c>
      <c r="L187" s="11">
        <f t="shared" si="47"/>
        <v>0.28490028490028491</v>
      </c>
      <c r="M187" s="11">
        <f t="shared" si="48"/>
        <v>0.49751243781094534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-0.27274348061976195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0.22781093331953495</v>
      </c>
      <c r="Q187" s="11">
        <f>2*'OddsRatio_working_3-way'!K187*'OddsRatio_working_3-way'!L187*'OddsRatio_working_3-way'!M187</f>
        <v>6.8309125433143894E-2</v>
      </c>
      <c r="R187" s="11">
        <f t="shared" si="49"/>
        <v>0</v>
      </c>
      <c r="S187" s="11">
        <f t="shared" si="50"/>
        <v>-0.83525711706059613</v>
      </c>
      <c r="T187" s="11">
        <f t="shared" si="51"/>
        <v>-0.250451909163597</v>
      </c>
      <c r="U187" s="11">
        <f>'OddsRatio_working_3-way'!S187-'OddsRatio_working_3-way'!R187^2/3</f>
        <v>-0.83525711706059613</v>
      </c>
      <c r="V187" s="11">
        <f>'OddsRatio_working_3-way'!S187*'OddsRatio_working_3-way'!R187/3-2*'OddsRatio_working_3-way'!R187^3/27-'OddsRatio_working_3-way'!T187</f>
        <v>0.250451909163597</v>
      </c>
      <c r="W187" s="11">
        <f>'OddsRatio_working_3-way'!V187^2+4*'OddsRatio_working_3-way'!U187^3/27</f>
        <v>-2.3602855410860948E-2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0.14690899752444675</v>
      </c>
      <c r="Y187" s="11">
        <f>IF('OddsRatio_working_3-way'!W187&gt;=0,IF('OddsRatio_working_3-way'!V187+SQRT('OddsRatio_working_3-way'!W187)&gt;0,0,PI()),ACOS('OddsRatio_working_3-way'!V187/(2*'OddsRatio_working_3-way'!X187)))</f>
        <v>0.55022874884914041</v>
      </c>
      <c r="Z187" s="11">
        <f>'OddsRatio_working_3-way'!X187^(1/3)*COS('OddsRatio_working_3-way'!Y187/3)</f>
        <v>0.51880422959176786</v>
      </c>
      <c r="AA187" s="11">
        <f>'OddsRatio_working_3-way'!X187^(1/3)*COS(('OddsRatio_working_3-way'!Y187+2*PI())/3)</f>
        <v>-0.34274422770057467</v>
      </c>
      <c r="AB187" s="11">
        <f>'OddsRatio_working_3-way'!X187^(1/3)*COS(('OddsRatio_working_3-way'!Y187+4*PI())/3)</f>
        <v>-0.17606000189119331</v>
      </c>
      <c r="AC187" s="11">
        <f>'OddsRatio_working_3-way'!X187^(1/3)*SIN('OddsRatio_working_3-way'!Y187/3)</f>
        <v>9.623518264071082E-2</v>
      </c>
      <c r="AD187" s="11">
        <f>'OddsRatio_working_3-way'!X187^(1/3)*SIN(('OddsRatio_working_3-way'!Y187+2*PI())/3)</f>
        <v>0.40118005109692995</v>
      </c>
      <c r="AE187" s="11">
        <f>'OddsRatio_working_3-way'!X187^(1/3)*SIN(('OddsRatio_working_3-way'!Y187+4*PI())/3)</f>
        <v>-0.49741523373764074</v>
      </c>
      <c r="AF187" s="11">
        <f>-'OddsRatio_working_3-way'!U187/(3*'OddsRatio_working_3-way'!X187^(1/3))*COS(('OddsRatio_working_3-way'!Y187)/3)</f>
        <v>0.51880422959176786</v>
      </c>
      <c r="AG187" s="11">
        <f>-'OddsRatio_working_3-way'!U187/(3*'OddsRatio_working_3-way'!X187^(1/3))*COS(('OddsRatio_working_3-way'!Y187+2*PI())/3)</f>
        <v>-0.34274422770057467</v>
      </c>
      <c r="AH187" s="11">
        <f>-'OddsRatio_working_3-way'!U187/(3*'OddsRatio_working_3-way'!X187^(1/3))*COS(('OddsRatio_working_3-way'!Y187+4*PI())/3)</f>
        <v>-0.17606000189119331</v>
      </c>
      <c r="AI187" s="11">
        <f>'OddsRatio_working_3-way'!U187/(3*'OddsRatio_working_3-way'!X187^(1/3))*SIN(('OddsRatio_working_3-way'!Y187)/3)</f>
        <v>-9.623518264071082E-2</v>
      </c>
      <c r="AJ187" s="11">
        <f>'OddsRatio_working_3-way'!U187/(3*'OddsRatio_working_3-way'!X187^(1/3))*SIN(('OddsRatio_working_3-way'!Y187+2*PI())/3)</f>
        <v>-0.40118005109692995</v>
      </c>
      <c r="AK187" s="11">
        <f>'OddsRatio_working_3-way'!U187/(3*'OddsRatio_working_3-way'!X187^(1/3))*SIN(('OddsRatio_working_3-way'!Y187+4*PI())/3)</f>
        <v>0.49741523373764074</v>
      </c>
      <c r="AL187" s="11">
        <f>'OddsRatio_working_3-way'!Z187+'OddsRatio_working_3-way'!AF187</f>
        <v>1.0376084591835357</v>
      </c>
      <c r="AM187" s="11">
        <f>'OddsRatio_working_3-way'!AA187+'OddsRatio_working_3-way'!AG187</f>
        <v>-0.68548845540114933</v>
      </c>
      <c r="AN187" s="11">
        <f>'OddsRatio_working_3-way'!AB187+'OddsRatio_working_3-way'!AH187</f>
        <v>-0.35212000378238661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1.0376084591835357</v>
      </c>
      <c r="AS187" s="11">
        <f>IF(('OddsRatio_working_3-way'!X187=0),IF(Q187&gt;0,-Q187^(1/3),(-Q187)^(1/3)),'OddsRatio_working_3-way'!AM187-'OddsRatio_working_3-way'!R187/3)</f>
        <v>-0.68548845540114933</v>
      </c>
      <c r="AT187" s="11">
        <f>IF(('OddsRatio_working_3-way'!X187=0),IF(Q187&gt;0,-Q187^(1/3),(-Q187)^(1/3)),'OddsRatio_working_3-way'!AN187-'OddsRatio_working_3-way'!R187/3)</f>
        <v>-0.35212000378238661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3.66</v>
      </c>
      <c r="B188" s="4">
        <f>IF('True_Odds_Calculator_3-way'!B189="","",'True_Odds_Calculator_3-way'!B189)</f>
        <v>2.92</v>
      </c>
      <c r="C188" s="4">
        <f>IF('True_Odds_Calculator_3-way'!C189="","",'True_Odds_Calculator_3-way'!C189)</f>
        <v>2.33</v>
      </c>
      <c r="D188" s="9">
        <f t="shared" si="39"/>
        <v>0.25997105863731751</v>
      </c>
      <c r="E188" s="9">
        <f t="shared" si="40"/>
        <v>0.32736698876437276</v>
      </c>
      <c r="F188" s="9">
        <f t="shared" si="41"/>
        <v>0.41266195259830984</v>
      </c>
      <c r="G188" s="9">
        <f t="shared" si="42"/>
        <v>1.0701436167225893</v>
      </c>
      <c r="H188" s="9">
        <f t="shared" si="43"/>
        <v>3.8465820204820873</v>
      </c>
      <c r="I188" s="9">
        <f t="shared" si="44"/>
        <v>3.0546757441073717</v>
      </c>
      <c r="J188" s="9">
        <f t="shared" si="45"/>
        <v>2.4232910102410439</v>
      </c>
      <c r="K188" s="11">
        <f t="shared" si="46"/>
        <v>0.27322404371584696</v>
      </c>
      <c r="L188" s="11">
        <f t="shared" si="47"/>
        <v>0.34246575342465752</v>
      </c>
      <c r="M188" s="11">
        <f t="shared" si="48"/>
        <v>0.42918454935622319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-0.27278133370086621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0.23733818836507958</v>
      </c>
      <c r="Q188" s="11">
        <f>2*'OddsRatio_working_3-way'!K188*'OddsRatio_working_3-way'!L188*'OddsRatio_working_3-way'!M188</f>
        <v>8.0317491832514243E-2</v>
      </c>
      <c r="R188" s="11">
        <f t="shared" si="49"/>
        <v>0</v>
      </c>
      <c r="S188" s="11">
        <f t="shared" si="50"/>
        <v>-0.87006755610831565</v>
      </c>
      <c r="T188" s="11">
        <f t="shared" si="51"/>
        <v>-0.2944391052820019</v>
      </c>
      <c r="U188" s="11">
        <f>'OddsRatio_working_3-way'!S188-'OddsRatio_working_3-way'!R188^2/3</f>
        <v>-0.87006755610831565</v>
      </c>
      <c r="V188" s="11">
        <f>'OddsRatio_working_3-way'!S188*'OddsRatio_working_3-way'!R188/3-2*'OddsRatio_working_3-way'!R188^3/27-'OddsRatio_working_3-way'!T188</f>
        <v>0.2944391052820019</v>
      </c>
      <c r="W188" s="11">
        <f>'OddsRatio_working_3-way'!V188^2+4*'OddsRatio_working_3-way'!U188^3/27</f>
        <v>-1.0884340920297345E-2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0.15618796979886379</v>
      </c>
      <c r="Y188" s="11">
        <f>IF('OddsRatio_working_3-way'!W188&gt;=0,IF('OddsRatio_working_3-way'!V188+SQRT('OddsRatio_working_3-way'!W188)&gt;0,0,PI()),ACOS('OddsRatio_working_3-way'!V188/(2*'OddsRatio_working_3-way'!X188)))</f>
        <v>0.34052536025483571</v>
      </c>
      <c r="Z188" s="11">
        <f>'OddsRatio_working_3-way'!X188^(1/3)*COS('OddsRatio_working_3-way'!Y188/3)</f>
        <v>0.53507180836129464</v>
      </c>
      <c r="AA188" s="11">
        <f>'OddsRatio_working_3-way'!X188^(1/3)*COS(('OddsRatio_working_3-way'!Y188+2*PI())/3)</f>
        <v>-0.32036117228038669</v>
      </c>
      <c r="AB188" s="11">
        <f>'OddsRatio_working_3-way'!X188^(1/3)*COS(('OddsRatio_working_3-way'!Y188+4*PI())/3)</f>
        <v>-0.21471063608090815</v>
      </c>
      <c r="AC188" s="11">
        <f>'OddsRatio_working_3-way'!X188^(1/3)*SIN('OddsRatio_working_3-way'!Y188/3)</f>
        <v>6.0997365514797501E-2</v>
      </c>
      <c r="AD188" s="11">
        <f>'OddsRatio_working_3-way'!X188^(1/3)*SIN(('OddsRatio_working_3-way'!Y188+2*PI())/3)</f>
        <v>0.43288709613236137</v>
      </c>
      <c r="AE188" s="11">
        <f>'OddsRatio_working_3-way'!X188^(1/3)*SIN(('OddsRatio_working_3-way'!Y188+4*PI())/3)</f>
        <v>-0.49388446164715866</v>
      </c>
      <c r="AF188" s="11">
        <f>-'OddsRatio_working_3-way'!U188/(3*'OddsRatio_working_3-way'!X188^(1/3))*COS(('OddsRatio_working_3-way'!Y188)/3)</f>
        <v>0.53507180836129475</v>
      </c>
      <c r="AG188" s="11">
        <f>-'OddsRatio_working_3-way'!U188/(3*'OddsRatio_working_3-way'!X188^(1/3))*COS(('OddsRatio_working_3-way'!Y188+2*PI())/3)</f>
        <v>-0.32036117228038674</v>
      </c>
      <c r="AH188" s="11">
        <f>-'OddsRatio_working_3-way'!U188/(3*'OddsRatio_working_3-way'!X188^(1/3))*COS(('OddsRatio_working_3-way'!Y188+4*PI())/3)</f>
        <v>-0.21471063608090821</v>
      </c>
      <c r="AI188" s="11">
        <f>'OddsRatio_working_3-way'!U188/(3*'OddsRatio_working_3-way'!X188^(1/3))*SIN(('OddsRatio_working_3-way'!Y188)/3)</f>
        <v>-6.0997365514797515E-2</v>
      </c>
      <c r="AJ188" s="11">
        <f>'OddsRatio_working_3-way'!U188/(3*'OddsRatio_working_3-way'!X188^(1/3))*SIN(('OddsRatio_working_3-way'!Y188+2*PI())/3)</f>
        <v>-0.43288709613236143</v>
      </c>
      <c r="AK188" s="11">
        <f>'OddsRatio_working_3-way'!U188/(3*'OddsRatio_working_3-way'!X188^(1/3))*SIN(('OddsRatio_working_3-way'!Y188+4*PI())/3)</f>
        <v>0.49388446164715877</v>
      </c>
      <c r="AL188" s="11">
        <f>'OddsRatio_working_3-way'!Z188+'OddsRatio_working_3-way'!AF188</f>
        <v>1.0701436167225893</v>
      </c>
      <c r="AM188" s="11">
        <f>'OddsRatio_working_3-way'!AA188+'OddsRatio_working_3-way'!AG188</f>
        <v>-0.64072234456077348</v>
      </c>
      <c r="AN188" s="11">
        <f>'OddsRatio_working_3-way'!AB188+'OddsRatio_working_3-way'!AH188</f>
        <v>-0.42942127216181636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1.0701436167225893</v>
      </c>
      <c r="AS188" s="11">
        <f>IF(('OddsRatio_working_3-way'!X188=0),IF(Q188&gt;0,-Q188^(1/3),(-Q188)^(1/3)),'OddsRatio_working_3-way'!AM188-'OddsRatio_working_3-way'!R188/3)</f>
        <v>-0.64072234456077348</v>
      </c>
      <c r="AT188" s="11">
        <f>IF(('OddsRatio_working_3-way'!X188=0),IF(Q188&gt;0,-Q188^(1/3),(-Q188)^(1/3)),'OddsRatio_working_3-way'!AN188-'OddsRatio_working_3-way'!R188/3)</f>
        <v>-0.42942127216181636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1.91</v>
      </c>
      <c r="B189" s="4">
        <f>IF('True_Odds_Calculator_3-way'!B190="","",'True_Odds_Calculator_3-way'!B190)</f>
        <v>3.45</v>
      </c>
      <c r="C189" s="4">
        <f>IF('True_Odds_Calculator_3-way'!C190="","",'True_Odds_Calculator_3-way'!C190)</f>
        <v>4.78</v>
      </c>
      <c r="D189" s="9">
        <f t="shared" si="39"/>
        <v>0.51441644366767614</v>
      </c>
      <c r="E189" s="9">
        <f t="shared" si="40"/>
        <v>0.28237383121501702</v>
      </c>
      <c r="F189" s="9">
        <f t="shared" si="41"/>
        <v>0.20320972511730662</v>
      </c>
      <c r="G189" s="9">
        <f t="shared" si="42"/>
        <v>1.0373080219935904</v>
      </c>
      <c r="H189" s="9">
        <f t="shared" si="43"/>
        <v>1.9439503000141674</v>
      </c>
      <c r="I189" s="9">
        <f t="shared" si="44"/>
        <v>3.541404653884296</v>
      </c>
      <c r="J189" s="9">
        <f t="shared" si="45"/>
        <v>4.9210243231357715</v>
      </c>
      <c r="K189" s="11">
        <f t="shared" si="46"/>
        <v>0.52356020942408377</v>
      </c>
      <c r="L189" s="11">
        <f t="shared" si="47"/>
        <v>0.28985507246376813</v>
      </c>
      <c r="M189" s="11">
        <f t="shared" si="48"/>
        <v>0.20920502092050208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-0.2675586016932604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0.22668242649250853</v>
      </c>
      <c r="Q189" s="11">
        <f>2*'OddsRatio_working_3-way'!K189*'OddsRatio_working_3-way'!L189*'OddsRatio_working_3-way'!M189</f>
        <v>6.349647800910603E-2</v>
      </c>
      <c r="R189" s="11">
        <f t="shared" si="49"/>
        <v>0</v>
      </c>
      <c r="S189" s="11">
        <f t="shared" si="50"/>
        <v>-0.84722533702125591</v>
      </c>
      <c r="T189" s="11">
        <f t="shared" si="51"/>
        <v>-0.23731802157458151</v>
      </c>
      <c r="U189" s="11">
        <f>'OddsRatio_working_3-way'!S189-'OddsRatio_working_3-way'!R189^2/3</f>
        <v>-0.84722533702125591</v>
      </c>
      <c r="V189" s="11">
        <f>'OddsRatio_working_3-way'!S189*'OddsRatio_working_3-way'!R189/3-2*'OddsRatio_working_3-way'!R189^3/27-'OddsRatio_working_3-way'!T189</f>
        <v>0.23731802157458151</v>
      </c>
      <c r="W189" s="11">
        <f>'OddsRatio_working_3-way'!V189^2+4*'OddsRatio_working_3-way'!U189^3/27</f>
        <v>-3.3773568259107052E-2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0.15007782283134022</v>
      </c>
      <c r="Y189" s="11">
        <f>IF('OddsRatio_working_3-way'!W189&gt;=0,IF('OddsRatio_working_3-way'!V189+SQRT('OddsRatio_working_3-way'!W189)&gt;0,0,PI()),ACOS('OddsRatio_working_3-way'!V189/(2*'OddsRatio_working_3-way'!X189)))</f>
        <v>0.65892664581401827</v>
      </c>
      <c r="Z189" s="11">
        <f>'OddsRatio_working_3-way'!X189^(1/3)*COS('OddsRatio_working_3-way'!Y189/3)</f>
        <v>0.51865401099679509</v>
      </c>
      <c r="AA189" s="11">
        <f>'OddsRatio_working_3-way'!X189^(1/3)*COS(('OddsRatio_working_3-way'!Y189+2*PI())/3)</f>
        <v>-0.35960086506815891</v>
      </c>
      <c r="AB189" s="11">
        <f>'OddsRatio_working_3-way'!X189^(1/3)*COS(('OddsRatio_working_3-way'!Y189+4*PI())/3)</f>
        <v>-0.15905314592863634</v>
      </c>
      <c r="AC189" s="11">
        <f>'OddsRatio_working_3-way'!X189^(1/3)*SIN('OddsRatio_working_3-way'!Y189/3)</f>
        <v>0.11578627963056881</v>
      </c>
      <c r="AD189" s="11">
        <f>'OddsRatio_working_3-way'!X189^(1/3)*SIN(('OddsRatio_working_3-way'!Y189+2*PI())/3)</f>
        <v>0.3912744094826337</v>
      </c>
      <c r="AE189" s="11">
        <f>'OddsRatio_working_3-way'!X189^(1/3)*SIN(('OddsRatio_working_3-way'!Y189+4*PI())/3)</f>
        <v>-0.50706068911320257</v>
      </c>
      <c r="AF189" s="11">
        <f>-'OddsRatio_working_3-way'!U189/(3*'OddsRatio_working_3-way'!X189^(1/3))*COS(('OddsRatio_working_3-way'!Y189)/3)</f>
        <v>0.5186540109967952</v>
      </c>
      <c r="AG189" s="11">
        <f>-'OddsRatio_working_3-way'!U189/(3*'OddsRatio_working_3-way'!X189^(1/3))*COS(('OddsRatio_working_3-way'!Y189+2*PI())/3)</f>
        <v>-0.35960086506815897</v>
      </c>
      <c r="AH189" s="11">
        <f>-'OddsRatio_working_3-way'!U189/(3*'OddsRatio_working_3-way'!X189^(1/3))*COS(('OddsRatio_working_3-way'!Y189+4*PI())/3)</f>
        <v>-0.15905314592863637</v>
      </c>
      <c r="AI189" s="11">
        <f>'OddsRatio_working_3-way'!U189/(3*'OddsRatio_working_3-way'!X189^(1/3))*SIN(('OddsRatio_working_3-way'!Y189)/3)</f>
        <v>-0.11578627963056884</v>
      </c>
      <c r="AJ189" s="11">
        <f>'OddsRatio_working_3-way'!U189/(3*'OddsRatio_working_3-way'!X189^(1/3))*SIN(('OddsRatio_working_3-way'!Y189+2*PI())/3)</f>
        <v>-0.39127440948263381</v>
      </c>
      <c r="AK189" s="11">
        <f>'OddsRatio_working_3-way'!U189/(3*'OddsRatio_working_3-way'!X189^(1/3))*SIN(('OddsRatio_working_3-way'!Y189+4*PI())/3)</f>
        <v>0.50706068911320268</v>
      </c>
      <c r="AL189" s="11">
        <f>'OddsRatio_working_3-way'!Z189+'OddsRatio_working_3-way'!AF189</f>
        <v>1.0373080219935904</v>
      </c>
      <c r="AM189" s="11">
        <f>'OddsRatio_working_3-way'!AA189+'OddsRatio_working_3-way'!AG189</f>
        <v>-0.71920173013631783</v>
      </c>
      <c r="AN189" s="11">
        <f>'OddsRatio_working_3-way'!AB189+'OddsRatio_working_3-way'!AH189</f>
        <v>-0.31810629185727268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1.0373080219935904</v>
      </c>
      <c r="AS189" s="11">
        <f>IF(('OddsRatio_working_3-way'!X189=0),IF(Q189&gt;0,-Q189^(1/3),(-Q189)^(1/3)),'OddsRatio_working_3-way'!AM189-'OddsRatio_working_3-way'!R189/3)</f>
        <v>-0.71920173013631783</v>
      </c>
      <c r="AT189" s="11">
        <f>IF(('OddsRatio_working_3-way'!X189=0),IF(Q189&gt;0,-Q189^(1/3),(-Q189)^(1/3)),'OddsRatio_working_3-way'!AN189-'OddsRatio_working_3-way'!R189/3)</f>
        <v>-0.31810629185727268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1.39</v>
      </c>
      <c r="B190" s="4">
        <f>IF('True_Odds_Calculator_3-way'!B191="","",'True_Odds_Calculator_3-way'!B191)</f>
        <v>4.97</v>
      </c>
      <c r="C190" s="4">
        <f>IF('True_Odds_Calculator_3-way'!C191="","",'True_Odds_Calculator_3-way'!C191)</f>
        <v>9.32</v>
      </c>
      <c r="D190" s="9">
        <f t="shared" si="39"/>
        <v>0.70689271794827035</v>
      </c>
      <c r="E190" s="9">
        <f t="shared" si="40"/>
        <v>0.19154001923182676</v>
      </c>
      <c r="F190" s="9">
        <f t="shared" si="41"/>
        <v>0.10156726281990287</v>
      </c>
      <c r="G190" s="9">
        <f t="shared" si="42"/>
        <v>1.0631841499900303</v>
      </c>
      <c r="H190" s="9">
        <f t="shared" si="43"/>
        <v>1.4146418184961116</v>
      </c>
      <c r="I190" s="9">
        <f t="shared" si="44"/>
        <v>5.2208410754604202</v>
      </c>
      <c r="J190" s="9">
        <f t="shared" si="45"/>
        <v>9.8456921279170526</v>
      </c>
      <c r="K190" s="11">
        <f t="shared" si="46"/>
        <v>0.71942446043165476</v>
      </c>
      <c r="L190" s="11">
        <f t="shared" si="47"/>
        <v>0.2012072434607646</v>
      </c>
      <c r="M190" s="11">
        <f t="shared" si="48"/>
        <v>0.1072961373390558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-0.20007431503523865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0.19693919219767927</v>
      </c>
      <c r="Q190" s="11">
        <f>2*'OddsRatio_working_3-way'!K190*'OddsRatio_working_3-way'!L190*'OddsRatio_working_3-way'!M190</f>
        <v>3.1062964069034582E-2</v>
      </c>
      <c r="R190" s="11">
        <f t="shared" si="49"/>
        <v>0</v>
      </c>
      <c r="S190" s="11">
        <f t="shared" si="50"/>
        <v>-0.98433020831780838</v>
      </c>
      <c r="T190" s="11">
        <f t="shared" si="51"/>
        <v>-0.15525713064949656</v>
      </c>
      <c r="U190" s="11">
        <f>'OddsRatio_working_3-way'!S190-'OddsRatio_working_3-way'!R190^2/3</f>
        <v>-0.98433020831780838</v>
      </c>
      <c r="V190" s="11">
        <f>'OddsRatio_working_3-way'!S190*'OddsRatio_working_3-way'!R190/3-2*'OddsRatio_working_3-way'!R190^3/27-'OddsRatio_working_3-way'!T190</f>
        <v>0.15525713064949656</v>
      </c>
      <c r="W190" s="11">
        <f>'OddsRatio_working_3-way'!V190^2+4*'OddsRatio_working_3-way'!U190^3/27</f>
        <v>-0.11718757960021947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0.18794437755472648</v>
      </c>
      <c r="Y190" s="11">
        <f>IF('OddsRatio_working_3-way'!W190&gt;=0,IF('OddsRatio_working_3-way'!V190+SQRT('OddsRatio_working_3-way'!W190)&gt;0,0,PI()),ACOS('OddsRatio_working_3-way'!V190/(2*'OddsRatio_working_3-way'!X190)))</f>
        <v>1.1450066224015325</v>
      </c>
      <c r="Z190" s="11">
        <f>'OddsRatio_working_3-way'!X190^(1/3)*COS('OddsRatio_working_3-way'!Y190/3)</f>
        <v>0.53159207499501515</v>
      </c>
      <c r="AA190" s="11">
        <f>'OddsRatio_working_3-way'!X190^(1/3)*COS(('OddsRatio_working_3-way'!Y190+2*PI())/3)</f>
        <v>-0.45056603352316849</v>
      </c>
      <c r="AB190" s="11">
        <f>'OddsRatio_working_3-way'!X190^(1/3)*COS(('OddsRatio_working_3-way'!Y190+4*PI())/3)</f>
        <v>-8.1026041471847068E-2</v>
      </c>
      <c r="AC190" s="11">
        <f>'OddsRatio_working_3-way'!X190^(1/3)*SIN('OddsRatio_working_3-way'!Y190/3)</f>
        <v>0.21335401388716282</v>
      </c>
      <c r="AD190" s="11">
        <f>'OddsRatio_working_3-way'!X190^(1/3)*SIN(('OddsRatio_working_3-way'!Y190+2*PI())/3)</f>
        <v>0.35369523445258422</v>
      </c>
      <c r="AE190" s="11">
        <f>'OddsRatio_working_3-way'!X190^(1/3)*SIN(('OddsRatio_working_3-way'!Y190+4*PI())/3)</f>
        <v>-0.5670492483397469</v>
      </c>
      <c r="AF190" s="11">
        <f>-'OddsRatio_working_3-way'!U190/(3*'OddsRatio_working_3-way'!X190^(1/3))*COS(('OddsRatio_working_3-way'!Y190)/3)</f>
        <v>0.53159207499501515</v>
      </c>
      <c r="AG190" s="11">
        <f>-'OddsRatio_working_3-way'!U190/(3*'OddsRatio_working_3-way'!X190^(1/3))*COS(('OddsRatio_working_3-way'!Y190+2*PI())/3)</f>
        <v>-0.45056603352316849</v>
      </c>
      <c r="AH190" s="11">
        <f>-'OddsRatio_working_3-way'!U190/(3*'OddsRatio_working_3-way'!X190^(1/3))*COS(('OddsRatio_working_3-way'!Y190+4*PI())/3)</f>
        <v>-8.1026041471847068E-2</v>
      </c>
      <c r="AI190" s="11">
        <f>'OddsRatio_working_3-way'!U190/(3*'OddsRatio_working_3-way'!X190^(1/3))*SIN(('OddsRatio_working_3-way'!Y190)/3)</f>
        <v>-0.21335401388716282</v>
      </c>
      <c r="AJ190" s="11">
        <f>'OddsRatio_working_3-way'!U190/(3*'OddsRatio_working_3-way'!X190^(1/3))*SIN(('OddsRatio_working_3-way'!Y190+2*PI())/3)</f>
        <v>-0.35369523445258422</v>
      </c>
      <c r="AK190" s="11">
        <f>'OddsRatio_working_3-way'!U190/(3*'OddsRatio_working_3-way'!X190^(1/3))*SIN(('OddsRatio_working_3-way'!Y190+4*PI())/3)</f>
        <v>0.5670492483397469</v>
      </c>
      <c r="AL190" s="11">
        <f>'OddsRatio_working_3-way'!Z190+'OddsRatio_working_3-way'!AF190</f>
        <v>1.0631841499900303</v>
      </c>
      <c r="AM190" s="11">
        <f>'OddsRatio_working_3-way'!AA190+'OddsRatio_working_3-way'!AG190</f>
        <v>-0.90113206704633697</v>
      </c>
      <c r="AN190" s="11">
        <f>'OddsRatio_working_3-way'!AB190+'OddsRatio_working_3-way'!AH190</f>
        <v>-0.16205208294369414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1.0631841499900303</v>
      </c>
      <c r="AS190" s="11">
        <f>IF(('OddsRatio_working_3-way'!X190=0),IF(Q190&gt;0,-Q190^(1/3),(-Q190)^(1/3)),'OddsRatio_working_3-way'!AM190-'OddsRatio_working_3-way'!R190/3)</f>
        <v>-0.90113206704633697</v>
      </c>
      <c r="AT190" s="11">
        <f>IF(('OddsRatio_working_3-way'!X190=0),IF(Q190&gt;0,-Q190^(1/3),(-Q190)^(1/3)),'OddsRatio_working_3-way'!AN190-'OddsRatio_working_3-way'!R190/3)</f>
        <v>-0.16205208294369414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1.22</v>
      </c>
      <c r="B191" s="4">
        <f>IF('True_Odds_Calculator_3-way'!B192="","",'True_Odds_Calculator_3-way'!B192)</f>
        <v>6.47</v>
      </c>
      <c r="C191" s="4">
        <f>IF('True_Odds_Calculator_3-way'!C192="","",'True_Odds_Calculator_3-way'!C192)</f>
        <v>14.17</v>
      </c>
      <c r="D191" s="9">
        <f t="shared" si="39"/>
        <v>0.79942371878336205</v>
      </c>
      <c r="E191" s="9">
        <f t="shared" si="40"/>
        <v>0.13815373014485202</v>
      </c>
      <c r="F191" s="9">
        <f t="shared" si="41"/>
        <v>6.242255107178598E-2</v>
      </c>
      <c r="G191" s="9">
        <f t="shared" si="42"/>
        <v>1.140459493188497</v>
      </c>
      <c r="H191" s="9">
        <f t="shared" si="43"/>
        <v>1.2509010885014693</v>
      </c>
      <c r="I191" s="9">
        <f t="shared" si="44"/>
        <v>7.2383134277410797</v>
      </c>
      <c r="J191" s="9">
        <f t="shared" si="45"/>
        <v>16.019851525292506</v>
      </c>
      <c r="K191" s="11">
        <f t="shared" si="46"/>
        <v>0.81967213114754101</v>
      </c>
      <c r="L191" s="11">
        <f t="shared" si="47"/>
        <v>0.15455950540958269</v>
      </c>
      <c r="M191" s="11">
        <f t="shared" si="48"/>
        <v>7.0571630204657732E-2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-0.14169738011651689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0.16861947268095431</v>
      </c>
      <c r="Q191" s="11">
        <f>2*'OddsRatio_working_3-way'!K191*'OddsRatio_working_3-way'!L191*'OddsRatio_working_3-way'!M191</f>
        <v>1.7881174197344044E-2</v>
      </c>
      <c r="R191" s="11">
        <f t="shared" si="49"/>
        <v>0</v>
      </c>
      <c r="S191" s="11">
        <f t="shared" si="50"/>
        <v>-1.18999710892537</v>
      </c>
      <c r="T191" s="11">
        <f t="shared" si="51"/>
        <v>-0.1261926944777699</v>
      </c>
      <c r="U191" s="11">
        <f>'OddsRatio_working_3-way'!S191-'OddsRatio_working_3-way'!R191^2/3</f>
        <v>-1.18999710892537</v>
      </c>
      <c r="V191" s="11">
        <f>'OddsRatio_working_3-way'!S191*'OddsRatio_working_3-way'!R191/3-2*'OddsRatio_working_3-way'!R191^3/27-'OddsRatio_working_3-way'!T191</f>
        <v>0.1261926944777699</v>
      </c>
      <c r="W191" s="11">
        <f>'OddsRatio_working_3-way'!V191^2+4*'OddsRatio_working_3-way'!U191^3/27</f>
        <v>-0.23372676947192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0.2498256219903594</v>
      </c>
      <c r="Y191" s="11">
        <f>IF('OddsRatio_working_3-way'!W191&gt;=0,IF('OddsRatio_working_3-way'!V191+SQRT('OddsRatio_working_3-way'!W191)&gt;0,0,PI()),ACOS('OddsRatio_working_3-way'!V191/(2*'OddsRatio_working_3-way'!X191)))</f>
        <v>1.3154696031134703</v>
      </c>
      <c r="Z191" s="11">
        <f>'OddsRatio_working_3-way'!X191^(1/3)*COS('OddsRatio_working_3-way'!Y191/3)</f>
        <v>0.57022974659424863</v>
      </c>
      <c r="AA191" s="11">
        <f>'OddsRatio_working_3-way'!X191^(1/3)*COS(('OddsRatio_working_3-way'!Y191+2*PI())/3)</f>
        <v>-0.51669165172198439</v>
      </c>
      <c r="AB191" s="11">
        <f>'OddsRatio_working_3-way'!X191^(1/3)*COS(('OddsRatio_working_3-way'!Y191+4*PI())/3)</f>
        <v>-5.3538094872264415E-2</v>
      </c>
      <c r="AC191" s="11">
        <f>'OddsRatio_working_3-way'!X191^(1/3)*SIN('OddsRatio_working_3-way'!Y191/3)</f>
        <v>0.26740183072331869</v>
      </c>
      <c r="AD191" s="11">
        <f>'OddsRatio_working_3-way'!X191^(1/3)*SIN(('OddsRatio_working_3-way'!Y191+2*PI())/3)</f>
        <v>0.36013253118252309</v>
      </c>
      <c r="AE191" s="11">
        <f>'OddsRatio_working_3-way'!X191^(1/3)*SIN(('OddsRatio_working_3-way'!Y191+4*PI())/3)</f>
        <v>-0.62753436190584155</v>
      </c>
      <c r="AF191" s="11">
        <f>-'OddsRatio_working_3-way'!U191/(3*'OddsRatio_working_3-way'!X191^(1/3))*COS(('OddsRatio_working_3-way'!Y191)/3)</f>
        <v>0.57022974659424852</v>
      </c>
      <c r="AG191" s="11">
        <f>-'OddsRatio_working_3-way'!U191/(3*'OddsRatio_working_3-way'!X191^(1/3))*COS(('OddsRatio_working_3-way'!Y191+2*PI())/3)</f>
        <v>-0.51669165172198439</v>
      </c>
      <c r="AH191" s="11">
        <f>-'OddsRatio_working_3-way'!U191/(3*'OddsRatio_working_3-way'!X191^(1/3))*COS(('OddsRatio_working_3-way'!Y191+4*PI())/3)</f>
        <v>-5.3538094872264401E-2</v>
      </c>
      <c r="AI191" s="11">
        <f>'OddsRatio_working_3-way'!U191/(3*'OddsRatio_working_3-way'!X191^(1/3))*SIN(('OddsRatio_working_3-way'!Y191)/3)</f>
        <v>-0.26740183072331863</v>
      </c>
      <c r="AJ191" s="11">
        <f>'OddsRatio_working_3-way'!U191/(3*'OddsRatio_working_3-way'!X191^(1/3))*SIN(('OddsRatio_working_3-way'!Y191+2*PI())/3)</f>
        <v>-0.36013253118252297</v>
      </c>
      <c r="AK191" s="11">
        <f>'OddsRatio_working_3-way'!U191/(3*'OddsRatio_working_3-way'!X191^(1/3))*SIN(('OddsRatio_working_3-way'!Y191+4*PI())/3)</f>
        <v>0.62753436190584144</v>
      </c>
      <c r="AL191" s="11">
        <f>'OddsRatio_working_3-way'!Z191+'OddsRatio_working_3-way'!AF191</f>
        <v>1.140459493188497</v>
      </c>
      <c r="AM191" s="11">
        <f>'OddsRatio_working_3-way'!AA191+'OddsRatio_working_3-way'!AG191</f>
        <v>-1.0333833034439688</v>
      </c>
      <c r="AN191" s="11">
        <f>'OddsRatio_working_3-way'!AB191+'OddsRatio_working_3-way'!AH191</f>
        <v>-0.10707618974452882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1.140459493188497</v>
      </c>
      <c r="AS191" s="11">
        <f>IF(('OddsRatio_working_3-way'!X191=0),IF(Q191&gt;0,-Q191^(1/3),(-Q191)^(1/3)),'OddsRatio_working_3-way'!AM191-'OddsRatio_working_3-way'!R191/3)</f>
        <v>-1.0333833034439688</v>
      </c>
      <c r="AT191" s="11">
        <f>IF(('OddsRatio_working_3-way'!X191=0),IF(Q191&gt;0,-Q191^(1/3),(-Q191)^(1/3)),'OddsRatio_working_3-way'!AN191-'OddsRatio_working_3-way'!R191/3)</f>
        <v>-0.10707618974452882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1.58</v>
      </c>
      <c r="B192" s="4">
        <f>IF('True_Odds_Calculator_3-way'!B193="","",'True_Odds_Calculator_3-way'!B193)</f>
        <v>4.32</v>
      </c>
      <c r="C192" s="4">
        <f>IF('True_Odds_Calculator_3-way'!C193="","",'True_Odds_Calculator_3-way'!C193)</f>
        <v>6.16</v>
      </c>
      <c r="D192" s="9">
        <f t="shared" si="39"/>
        <v>0.62140315680364022</v>
      </c>
      <c r="E192" s="9">
        <f t="shared" si="40"/>
        <v>0.22284146206109151</v>
      </c>
      <c r="F192" s="9">
        <f t="shared" si="41"/>
        <v>0.15575538113526838</v>
      </c>
      <c r="G192" s="9">
        <f t="shared" si="42"/>
        <v>1.0504503731239079</v>
      </c>
      <c r="H192" s="9">
        <f t="shared" si="43"/>
        <v>1.6092612164118667</v>
      </c>
      <c r="I192" s="9">
        <f t="shared" si="44"/>
        <v>4.4874952387713742</v>
      </c>
      <c r="J192" s="9">
        <f t="shared" si="45"/>
        <v>6.4203239253193649</v>
      </c>
      <c r="K192" s="11">
        <f t="shared" si="46"/>
        <v>0.63291139240506322</v>
      </c>
      <c r="L192" s="11">
        <f t="shared" si="47"/>
        <v>0.23148148148148145</v>
      </c>
      <c r="M192" s="11">
        <f t="shared" si="48"/>
        <v>0.16233766233766234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-0.23631660182293102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0.21547984364440054</v>
      </c>
      <c r="Q192" s="11">
        <f>2*'OddsRatio_working_3-way'!K192*'OddsRatio_working_3-way'!L192*'OddsRatio_working_3-way'!M192</f>
        <v>4.7567294402737437E-2</v>
      </c>
      <c r="R192" s="11">
        <f t="shared" si="49"/>
        <v>0</v>
      </c>
      <c r="S192" s="11">
        <f t="shared" si="50"/>
        <v>-0.9118269388701552</v>
      </c>
      <c r="T192" s="11">
        <f t="shared" si="51"/>
        <v>-0.20128629997133674</v>
      </c>
      <c r="U192" s="11">
        <f>'OddsRatio_working_3-way'!S192-'OddsRatio_working_3-way'!R192^2/3</f>
        <v>-0.9118269388701552</v>
      </c>
      <c r="V192" s="11">
        <f>'OddsRatio_working_3-way'!S192*'OddsRatio_working_3-way'!R192/3-2*'OddsRatio_working_3-way'!R192^3/27-'OddsRatio_working_3-way'!T192</f>
        <v>0.20128629997133674</v>
      </c>
      <c r="W192" s="11">
        <f>'OddsRatio_working_3-way'!V192^2+4*'OddsRatio_working_3-way'!U192^3/27</f>
        <v>-7.1797719113374237E-2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0.16756632542781769</v>
      </c>
      <c r="Y192" s="11">
        <f>IF('OddsRatio_working_3-way'!W192&gt;=0,IF('OddsRatio_working_3-way'!V192+SQRT('OddsRatio_working_3-way'!W192)&gt;0,0,PI()),ACOS('OddsRatio_working_3-way'!V192/(2*'OddsRatio_working_3-way'!X192)))</f>
        <v>0.92652399622836357</v>
      </c>
      <c r="Z192" s="11">
        <f>'OddsRatio_working_3-way'!X192^(1/3)*COS('OddsRatio_working_3-way'!Y192/3)</f>
        <v>0.52522518656195394</v>
      </c>
      <c r="AA192" s="11">
        <f>'OddsRatio_working_3-way'!X192^(1/3)*COS(('OddsRatio_working_3-way'!Y192+2*PI())/3)</f>
        <v>-0.40773534224976993</v>
      </c>
      <c r="AB192" s="11">
        <f>'OddsRatio_working_3-way'!X192^(1/3)*COS(('OddsRatio_working_3-way'!Y192+4*PI())/3)</f>
        <v>-0.11748984431218412</v>
      </c>
      <c r="AC192" s="11">
        <f>'OddsRatio_working_3-way'!X192^(1/3)*SIN('OddsRatio_working_3-way'!Y192/3)</f>
        <v>0.16757331636534223</v>
      </c>
      <c r="AD192" s="11">
        <f>'OddsRatio_working_3-way'!X192^(1/3)*SIN(('OddsRatio_working_3-way'!Y192+2*PI())/3)</f>
        <v>0.3710716960874022</v>
      </c>
      <c r="AE192" s="11">
        <f>'OddsRatio_working_3-way'!X192^(1/3)*SIN(('OddsRatio_working_3-way'!Y192+4*PI())/3)</f>
        <v>-0.53864501245274432</v>
      </c>
      <c r="AF192" s="11">
        <f>-'OddsRatio_working_3-way'!U192/(3*'OddsRatio_working_3-way'!X192^(1/3))*COS(('OddsRatio_working_3-way'!Y192)/3)</f>
        <v>0.52522518656195394</v>
      </c>
      <c r="AG192" s="11">
        <f>-'OddsRatio_working_3-way'!U192/(3*'OddsRatio_working_3-way'!X192^(1/3))*COS(('OddsRatio_working_3-way'!Y192+2*PI())/3)</f>
        <v>-0.40773534224976993</v>
      </c>
      <c r="AH192" s="11">
        <f>-'OddsRatio_working_3-way'!U192/(3*'OddsRatio_working_3-way'!X192^(1/3))*COS(('OddsRatio_working_3-way'!Y192+4*PI())/3)</f>
        <v>-0.11748984431218412</v>
      </c>
      <c r="AI192" s="11">
        <f>'OddsRatio_working_3-way'!U192/(3*'OddsRatio_working_3-way'!X192^(1/3))*SIN(('OddsRatio_working_3-way'!Y192)/3)</f>
        <v>-0.16757331636534223</v>
      </c>
      <c r="AJ192" s="11">
        <f>'OddsRatio_working_3-way'!U192/(3*'OddsRatio_working_3-way'!X192^(1/3))*SIN(('OddsRatio_working_3-way'!Y192+2*PI())/3)</f>
        <v>-0.3710716960874022</v>
      </c>
      <c r="AK192" s="11">
        <f>'OddsRatio_working_3-way'!U192/(3*'OddsRatio_working_3-way'!X192^(1/3))*SIN(('OddsRatio_working_3-way'!Y192+4*PI())/3)</f>
        <v>0.53864501245274432</v>
      </c>
      <c r="AL192" s="11">
        <f>'OddsRatio_working_3-way'!Z192+'OddsRatio_working_3-way'!AF192</f>
        <v>1.0504503731239079</v>
      </c>
      <c r="AM192" s="11">
        <f>'OddsRatio_working_3-way'!AA192+'OddsRatio_working_3-way'!AG192</f>
        <v>-0.81547068449953986</v>
      </c>
      <c r="AN192" s="11">
        <f>'OddsRatio_working_3-way'!AB192+'OddsRatio_working_3-way'!AH192</f>
        <v>-0.23497968862436824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1.0504503731239079</v>
      </c>
      <c r="AS192" s="11">
        <f>IF(('OddsRatio_working_3-way'!X192=0),IF(Q192&gt;0,-Q192^(1/3),(-Q192)^(1/3)),'OddsRatio_working_3-way'!AM192-'OddsRatio_working_3-way'!R192/3)</f>
        <v>-0.81547068449953986</v>
      </c>
      <c r="AT192" s="11">
        <f>IF(('OddsRatio_working_3-way'!X192=0),IF(Q192&gt;0,-Q192^(1/3),(-Q192)^(1/3)),'OddsRatio_working_3-way'!AN192-'OddsRatio_working_3-way'!R192/3)</f>
        <v>-0.23497968862436824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1.81</v>
      </c>
      <c r="B193" s="4">
        <f>IF('True_Odds_Calculator_3-way'!B194="","",'True_Odds_Calculator_3-way'!B194)</f>
        <v>3.33</v>
      </c>
      <c r="C193" s="4">
        <f>IF('True_Odds_Calculator_3-way'!C194="","",'True_Odds_Calculator_3-way'!C194)</f>
        <v>5.32</v>
      </c>
      <c r="D193" s="9">
        <f t="shared" si="39"/>
        <v>0.53576972421936475</v>
      </c>
      <c r="E193" s="9">
        <f t="shared" si="40"/>
        <v>0.28633206727496574</v>
      </c>
      <c r="F193" s="9">
        <f t="shared" si="41"/>
        <v>0.1778982085056697</v>
      </c>
      <c r="G193" s="9">
        <f t="shared" si="42"/>
        <v>1.0697203879803125</v>
      </c>
      <c r="H193" s="9">
        <f t="shared" si="43"/>
        <v>1.8664735142640525</v>
      </c>
      <c r="I193" s="9">
        <f t="shared" si="44"/>
        <v>3.4924485039941278</v>
      </c>
      <c r="J193" s="9">
        <f t="shared" si="45"/>
        <v>5.6211920760749514</v>
      </c>
      <c r="K193" s="11">
        <f t="shared" si="46"/>
        <v>0.5524861878453039</v>
      </c>
      <c r="L193" s="11">
        <f t="shared" si="47"/>
        <v>0.3003003003003003</v>
      </c>
      <c r="M193" s="11">
        <f t="shared" si="48"/>
        <v>0.18796992481203006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-0.25426714464225364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0.23265071244134922</v>
      </c>
      <c r="Q193" s="11">
        <f>2*'OddsRatio_working_3-way'!K193*'OddsRatio_working_3-way'!L193*'OddsRatio_working_3-way'!M193</f>
        <v>6.2372845158538671E-2</v>
      </c>
      <c r="R193" s="11">
        <f t="shared" si="49"/>
        <v>0</v>
      </c>
      <c r="S193" s="11">
        <f t="shared" si="50"/>
        <v>-0.91498535042221796</v>
      </c>
      <c r="T193" s="11">
        <f t="shared" si="51"/>
        <v>-0.24530438349121128</v>
      </c>
      <c r="U193" s="11">
        <f>'OddsRatio_working_3-way'!S193-'OddsRatio_working_3-way'!R193^2/3</f>
        <v>-0.91498535042221796</v>
      </c>
      <c r="V193" s="11">
        <f>'OddsRatio_working_3-way'!S193*'OddsRatio_working_3-way'!R193/3-2*'OddsRatio_working_3-way'!R193^3/27-'OddsRatio_working_3-way'!T193</f>
        <v>0.24530438349121128</v>
      </c>
      <c r="W193" s="11">
        <f>'OddsRatio_working_3-way'!V193^2+4*'OddsRatio_working_3-way'!U193^3/27</f>
        <v>-5.3310808419378374E-2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0.16843771028141355</v>
      </c>
      <c r="Y193" s="11">
        <f>IF('OddsRatio_working_3-way'!W193&gt;=0,IF('OddsRatio_working_3-way'!V193+SQRT('OddsRatio_working_3-way'!W193)&gt;0,0,PI()),ACOS('OddsRatio_working_3-way'!V193/(2*'OddsRatio_working_3-way'!X193)))</f>
        <v>0.75514033145908144</v>
      </c>
      <c r="Z193" s="11">
        <f>'OddsRatio_working_3-way'!X193^(1/3)*COS('OddsRatio_working_3-way'!Y193/3)</f>
        <v>0.53486019399015627</v>
      </c>
      <c r="AA193" s="11">
        <f>'OddsRatio_working_3-way'!X193^(1/3)*COS(('OddsRatio_working_3-way'!Y193+2*PI())/3)</f>
        <v>-0.38655090655060365</v>
      </c>
      <c r="AB193" s="11">
        <f>'OddsRatio_working_3-way'!X193^(1/3)*COS(('OddsRatio_working_3-way'!Y193+4*PI())/3)</f>
        <v>-0.14830928743955257</v>
      </c>
      <c r="AC193" s="11">
        <f>'OddsRatio_working_3-way'!X193^(1/3)*SIN('OddsRatio_working_3-way'!Y193/3)</f>
        <v>0.13754886292593757</v>
      </c>
      <c r="AD193" s="11">
        <f>'OddsRatio_working_3-way'!X193^(1/3)*SIN(('OddsRatio_working_3-way'!Y193+2*PI())/3)</f>
        <v>0.39442808400557955</v>
      </c>
      <c r="AE193" s="11">
        <f>'OddsRatio_working_3-way'!X193^(1/3)*SIN(('OddsRatio_working_3-way'!Y193+4*PI())/3)</f>
        <v>-0.53197694693151709</v>
      </c>
      <c r="AF193" s="11">
        <f>-'OddsRatio_working_3-way'!U193/(3*'OddsRatio_working_3-way'!X193^(1/3))*COS(('OddsRatio_working_3-way'!Y193)/3)</f>
        <v>0.53486019399015627</v>
      </c>
      <c r="AG193" s="11">
        <f>-'OddsRatio_working_3-way'!U193/(3*'OddsRatio_working_3-way'!X193^(1/3))*COS(('OddsRatio_working_3-way'!Y193+2*PI())/3)</f>
        <v>-0.38655090655060365</v>
      </c>
      <c r="AH193" s="11">
        <f>-'OddsRatio_working_3-way'!U193/(3*'OddsRatio_working_3-way'!X193^(1/3))*COS(('OddsRatio_working_3-way'!Y193+4*PI())/3)</f>
        <v>-0.14830928743955257</v>
      </c>
      <c r="AI193" s="11">
        <f>'OddsRatio_working_3-way'!U193/(3*'OddsRatio_working_3-way'!X193^(1/3))*SIN(('OddsRatio_working_3-way'!Y193)/3)</f>
        <v>-0.13754886292593757</v>
      </c>
      <c r="AJ193" s="11">
        <f>'OddsRatio_working_3-way'!U193/(3*'OddsRatio_working_3-way'!X193^(1/3))*SIN(('OddsRatio_working_3-way'!Y193+2*PI())/3)</f>
        <v>-0.39442808400557955</v>
      </c>
      <c r="AK193" s="11">
        <f>'OddsRatio_working_3-way'!U193/(3*'OddsRatio_working_3-way'!X193^(1/3))*SIN(('OddsRatio_working_3-way'!Y193+4*PI())/3)</f>
        <v>0.53197694693151709</v>
      </c>
      <c r="AL193" s="11">
        <f>'OddsRatio_working_3-way'!Z193+'OddsRatio_working_3-way'!AF193</f>
        <v>1.0697203879803125</v>
      </c>
      <c r="AM193" s="11">
        <f>'OddsRatio_working_3-way'!AA193+'OddsRatio_working_3-way'!AG193</f>
        <v>-0.77310181310120729</v>
      </c>
      <c r="AN193" s="11">
        <f>'OddsRatio_working_3-way'!AB193+'OddsRatio_working_3-way'!AH193</f>
        <v>-0.29661857487910515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1.0697203879803125</v>
      </c>
      <c r="AS193" s="11">
        <f>IF(('OddsRatio_working_3-way'!X193=0),IF(Q193&gt;0,-Q193^(1/3),(-Q193)^(1/3)),'OddsRatio_working_3-way'!AM193-'OddsRatio_working_3-way'!R193/3)</f>
        <v>-0.77310181310120729</v>
      </c>
      <c r="AT193" s="11">
        <f>IF(('OddsRatio_working_3-way'!X193=0),IF(Q193&gt;0,-Q193^(1/3),(-Q193)^(1/3)),'OddsRatio_working_3-way'!AN193-'OddsRatio_working_3-way'!R193/3)</f>
        <v>-0.29661857487910515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1.35</v>
      </c>
      <c r="B194" s="4">
        <f>IF('True_Odds_Calculator_3-way'!B195="","",'True_Odds_Calculator_3-way'!B195)</f>
        <v>5.0999999999999996</v>
      </c>
      <c r="C194" s="4">
        <f>IF('True_Odds_Calculator_3-way'!C195="","",'True_Odds_Calculator_3-way'!C195)</f>
        <v>9.7100000000000009</v>
      </c>
      <c r="D194" s="9">
        <f t="shared" si="39"/>
        <v>0.7229347991294629</v>
      </c>
      <c r="E194" s="9">
        <f t="shared" si="40"/>
        <v>0.18216571707132723</v>
      </c>
      <c r="F194" s="9">
        <f t="shared" si="41"/>
        <v>9.4899483799209872E-2</v>
      </c>
      <c r="G194" s="9">
        <f t="shared" si="42"/>
        <v>1.095001735403172</v>
      </c>
      <c r="H194" s="9">
        <f t="shared" si="43"/>
        <v>1.3832506073911104</v>
      </c>
      <c r="I194" s="9">
        <f t="shared" si="44"/>
        <v>5.489507115153005</v>
      </c>
      <c r="J194" s="9">
        <f t="shared" si="45"/>
        <v>10.537465115361629</v>
      </c>
      <c r="K194" s="11">
        <f t="shared" si="46"/>
        <v>0.7407407407407407</v>
      </c>
      <c r="L194" s="11">
        <f t="shared" si="47"/>
        <v>0.19607843137254904</v>
      </c>
      <c r="M194" s="11">
        <f t="shared" si="48"/>
        <v>0.10298661174047373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-0.18695921745133204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0.19684877421999045</v>
      </c>
      <c r="Q194" s="11">
        <f>2*'OddsRatio_working_3-way'!K194*'OddsRatio_working_3-way'!L194*'OddsRatio_working_3-way'!M194</f>
        <v>2.9916227085104934E-2</v>
      </c>
      <c r="R194" s="11">
        <f t="shared" si="49"/>
        <v>0</v>
      </c>
      <c r="S194" s="11">
        <f t="shared" si="50"/>
        <v>-1.0528968665117182</v>
      </c>
      <c r="T194" s="11">
        <f t="shared" si="51"/>
        <v>-0.16001472135436448</v>
      </c>
      <c r="U194" s="11">
        <f>'OddsRatio_working_3-way'!S194-'OddsRatio_working_3-way'!R194^2/3</f>
        <v>-1.0528968665117182</v>
      </c>
      <c r="V194" s="11">
        <f>'OddsRatio_working_3-way'!S194*'OddsRatio_working_3-way'!R194/3-2*'OddsRatio_working_3-way'!R194^3/27-'OddsRatio_working_3-way'!T194</f>
        <v>0.16001472135436448</v>
      </c>
      <c r="W194" s="11">
        <f>'OddsRatio_working_3-way'!V194^2+4*'OddsRatio_working_3-way'!U194^3/27</f>
        <v>-0.14731867333205304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0.20792028784017683</v>
      </c>
      <c r="Y194" s="11">
        <f>IF('OddsRatio_working_3-way'!W194&gt;=0,IF('OddsRatio_working_3-way'!V194+SQRT('OddsRatio_working_3-way'!W194)&gt;0,0,PI()),ACOS('OddsRatio_working_3-way'!V194/(2*'OddsRatio_working_3-way'!X194)))</f>
        <v>1.175807106335037</v>
      </c>
      <c r="Z194" s="11">
        <f>'OddsRatio_working_3-way'!X194^(1/3)*COS('OddsRatio_working_3-way'!Y194/3)</f>
        <v>0.54750086770158601</v>
      </c>
      <c r="AA194" s="11">
        <f>'OddsRatio_working_3-way'!X194^(1/3)*COS(('OddsRatio_working_3-way'!Y194+2*PI())/3)</f>
        <v>-0.46972572955777075</v>
      </c>
      <c r="AB194" s="11">
        <f>'OddsRatio_working_3-way'!X194^(1/3)*COS(('OddsRatio_working_3-way'!Y194+4*PI())/3)</f>
        <v>-7.7775138143815328E-2</v>
      </c>
      <c r="AC194" s="11">
        <f>'OddsRatio_working_3-way'!X194^(1/3)*SIN('OddsRatio_working_3-way'!Y194/3)</f>
        <v>0.22629277946188028</v>
      </c>
      <c r="AD194" s="11">
        <f>'OddsRatio_working_3-way'!X194^(1/3)*SIN(('OddsRatio_working_3-way'!Y194+2*PI())/3)</f>
        <v>0.36100327029265633</v>
      </c>
      <c r="AE194" s="11">
        <f>'OddsRatio_working_3-way'!X194^(1/3)*SIN(('OddsRatio_working_3-way'!Y194+4*PI())/3)</f>
        <v>-0.58729604975453664</v>
      </c>
      <c r="AF194" s="11">
        <f>-'OddsRatio_working_3-way'!U194/(3*'OddsRatio_working_3-way'!X194^(1/3))*COS(('OddsRatio_working_3-way'!Y194)/3)</f>
        <v>0.54750086770158601</v>
      </c>
      <c r="AG194" s="11">
        <f>-'OddsRatio_working_3-way'!U194/(3*'OddsRatio_working_3-way'!X194^(1/3))*COS(('OddsRatio_working_3-way'!Y194+2*PI())/3)</f>
        <v>-0.46972572955777081</v>
      </c>
      <c r="AH194" s="11">
        <f>-'OddsRatio_working_3-way'!U194/(3*'OddsRatio_working_3-way'!X194^(1/3))*COS(('OddsRatio_working_3-way'!Y194+4*PI())/3)</f>
        <v>-7.7775138143815342E-2</v>
      </c>
      <c r="AI194" s="11">
        <f>'OddsRatio_working_3-way'!U194/(3*'OddsRatio_working_3-way'!X194^(1/3))*SIN(('OddsRatio_working_3-way'!Y194)/3)</f>
        <v>-0.22629277946188034</v>
      </c>
      <c r="AJ194" s="11">
        <f>'OddsRatio_working_3-way'!U194/(3*'OddsRatio_working_3-way'!X194^(1/3))*SIN(('OddsRatio_working_3-way'!Y194+2*PI())/3)</f>
        <v>-0.36100327029265644</v>
      </c>
      <c r="AK194" s="11">
        <f>'OddsRatio_working_3-way'!U194/(3*'OddsRatio_working_3-way'!X194^(1/3))*SIN(('OddsRatio_working_3-way'!Y194+4*PI())/3)</f>
        <v>0.58729604975453675</v>
      </c>
      <c r="AL194" s="11">
        <f>'OddsRatio_working_3-way'!Z194+'OddsRatio_working_3-way'!AF194</f>
        <v>1.095001735403172</v>
      </c>
      <c r="AM194" s="11">
        <f>'OddsRatio_working_3-way'!AA194+'OddsRatio_working_3-way'!AG194</f>
        <v>-0.93945145911554162</v>
      </c>
      <c r="AN194" s="11">
        <f>'OddsRatio_working_3-way'!AB194+'OddsRatio_working_3-way'!AH194</f>
        <v>-0.15555027628763068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1.095001735403172</v>
      </c>
      <c r="AS194" s="11">
        <f>IF(('OddsRatio_working_3-way'!X194=0),IF(Q194&gt;0,-Q194^(1/3),(-Q194)^(1/3)),'OddsRatio_working_3-way'!AM194-'OddsRatio_working_3-way'!R194/3)</f>
        <v>-0.93945145911554162</v>
      </c>
      <c r="AT194" s="11">
        <f>IF(('OddsRatio_working_3-way'!X194=0),IF(Q194&gt;0,-Q194^(1/3),(-Q194)^(1/3)),'OddsRatio_working_3-way'!AN194-'OddsRatio_working_3-way'!R194/3)</f>
        <v>-0.15555027628763068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2.76</v>
      </c>
      <c r="B195" s="4">
        <f>IF('True_Odds_Calculator_3-way'!B196="","",'True_Odds_Calculator_3-way'!B196)</f>
        <v>3.59</v>
      </c>
      <c r="C195" s="4">
        <f>IF('True_Odds_Calculator_3-way'!C196="","",'True_Odds_Calculator_3-way'!C196)</f>
        <v>2.5499999999999998</v>
      </c>
      <c r="D195" s="9">
        <f t="shared" si="39"/>
        <v>0.35092795708080421</v>
      </c>
      <c r="E195" s="9">
        <f t="shared" si="40"/>
        <v>0.26868456033339183</v>
      </c>
      <c r="F195" s="9">
        <f t="shared" si="41"/>
        <v>0.38038748258580424</v>
      </c>
      <c r="G195" s="9">
        <f t="shared" si="42"/>
        <v>1.0509021183282319</v>
      </c>
      <c r="H195" s="9">
        <f t="shared" si="43"/>
        <v>2.8495877282576871</v>
      </c>
      <c r="I195" s="9">
        <f t="shared" si="44"/>
        <v>3.7218364864701199</v>
      </c>
      <c r="J195" s="9">
        <f t="shared" si="45"/>
        <v>2.6288982834087591</v>
      </c>
      <c r="K195" s="11">
        <f t="shared" si="46"/>
        <v>0.3623188405797102</v>
      </c>
      <c r="L195" s="11">
        <f t="shared" si="47"/>
        <v>0.2785515320334262</v>
      </c>
      <c r="M195" s="11">
        <f t="shared" si="48"/>
        <v>0.39215686274509809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-0.27964072472475332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0.23351151449235785</v>
      </c>
      <c r="Q195" s="11">
        <f>2*'OddsRatio_working_3-way'!K195*'OddsRatio_working_3-way'!L195*'OddsRatio_working_3-way'!M195</f>
        <v>7.9156445590629801E-2</v>
      </c>
      <c r="R195" s="11">
        <f t="shared" si="49"/>
        <v>0</v>
      </c>
      <c r="S195" s="11">
        <f t="shared" si="50"/>
        <v>-0.83504115762180264</v>
      </c>
      <c r="T195" s="11">
        <f t="shared" si="51"/>
        <v>-0.28306479919383148</v>
      </c>
      <c r="U195" s="11">
        <f>'OddsRatio_working_3-way'!S195-'OddsRatio_working_3-way'!R195^2/3</f>
        <v>-0.83504115762180264</v>
      </c>
      <c r="V195" s="11">
        <f>'OddsRatio_working_3-way'!S195*'OddsRatio_working_3-way'!R195/3-2*'OddsRatio_working_3-way'!R195^3/27-'OddsRatio_working_3-way'!T195</f>
        <v>0.28306479919383148</v>
      </c>
      <c r="W195" s="11">
        <f>'OddsRatio_working_3-way'!V195^2+4*'OddsRatio_working_3-way'!U195^3/27</f>
        <v>-6.1363887332074318E-3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0.14685202524637817</v>
      </c>
      <c r="Y195" s="11">
        <f>IF('OddsRatio_working_3-way'!W195&gt;=0,IF('OddsRatio_working_3-way'!V195+SQRT('OddsRatio_working_3-way'!W195)&gt;0,0,PI()),ACOS('OddsRatio_working_3-way'!V195/(2*'OddsRatio_working_3-way'!X195)))</f>
        <v>0.26998234329290205</v>
      </c>
      <c r="Z195" s="11">
        <f>'OddsRatio_working_3-way'!X195^(1/3)*COS('OddsRatio_working_3-way'!Y195/3)</f>
        <v>0.52545105916411594</v>
      </c>
      <c r="AA195" s="11">
        <f>'OddsRatio_working_3-way'!X195^(1/3)*COS(('OddsRatio_working_3-way'!Y195+2*PI())/3)</f>
        <v>-0.30378862399702128</v>
      </c>
      <c r="AB195" s="11">
        <f>'OddsRatio_working_3-way'!X195^(1/3)*COS(('OddsRatio_working_3-way'!Y195+4*PI())/3)</f>
        <v>-0.22166243516709483</v>
      </c>
      <c r="AC195" s="11">
        <f>'OddsRatio_working_3-way'!X195^(1/3)*SIN('OddsRatio_working_3-way'!Y195/3)</f>
        <v>4.7415577228476051E-2</v>
      </c>
      <c r="AD195" s="11">
        <f>'OddsRatio_working_3-way'!X195^(1/3)*SIN(('OddsRatio_working_3-way'!Y195+2*PI())/3)</f>
        <v>0.43134617706732642</v>
      </c>
      <c r="AE195" s="11">
        <f>'OddsRatio_working_3-way'!X195^(1/3)*SIN(('OddsRatio_working_3-way'!Y195+4*PI())/3)</f>
        <v>-0.47876175429580253</v>
      </c>
      <c r="AF195" s="11">
        <f>-'OddsRatio_working_3-way'!U195/(3*'OddsRatio_working_3-way'!X195^(1/3))*COS(('OddsRatio_working_3-way'!Y195)/3)</f>
        <v>0.52545105916411594</v>
      </c>
      <c r="AG195" s="11">
        <f>-'OddsRatio_working_3-way'!U195/(3*'OddsRatio_working_3-way'!X195^(1/3))*COS(('OddsRatio_working_3-way'!Y195+2*PI())/3)</f>
        <v>-0.30378862399702128</v>
      </c>
      <c r="AH195" s="11">
        <f>-'OddsRatio_working_3-way'!U195/(3*'OddsRatio_working_3-way'!X195^(1/3))*COS(('OddsRatio_working_3-way'!Y195+4*PI())/3)</f>
        <v>-0.22166243516709483</v>
      </c>
      <c r="AI195" s="11">
        <f>'OddsRatio_working_3-way'!U195/(3*'OddsRatio_working_3-way'!X195^(1/3))*SIN(('OddsRatio_working_3-way'!Y195)/3)</f>
        <v>-4.7415577228476051E-2</v>
      </c>
      <c r="AJ195" s="11">
        <f>'OddsRatio_working_3-way'!U195/(3*'OddsRatio_working_3-way'!X195^(1/3))*SIN(('OddsRatio_working_3-way'!Y195+2*PI())/3)</f>
        <v>-0.43134617706732642</v>
      </c>
      <c r="AK195" s="11">
        <f>'OddsRatio_working_3-way'!U195/(3*'OddsRatio_working_3-way'!X195^(1/3))*SIN(('OddsRatio_working_3-way'!Y195+4*PI())/3)</f>
        <v>0.47876175429580253</v>
      </c>
      <c r="AL195" s="11">
        <f>'OddsRatio_working_3-way'!Z195+'OddsRatio_working_3-way'!AF195</f>
        <v>1.0509021183282319</v>
      </c>
      <c r="AM195" s="11">
        <f>'OddsRatio_working_3-way'!AA195+'OddsRatio_working_3-way'!AG195</f>
        <v>-0.60757724799404256</v>
      </c>
      <c r="AN195" s="11">
        <f>'OddsRatio_working_3-way'!AB195+'OddsRatio_working_3-way'!AH195</f>
        <v>-0.44332487033418966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1.0509021183282319</v>
      </c>
      <c r="AS195" s="11">
        <f>IF(('OddsRatio_working_3-way'!X195=0),IF(Q195&gt;0,-Q195^(1/3),(-Q195)^(1/3)),'OddsRatio_working_3-way'!AM195-'OddsRatio_working_3-way'!R195/3)</f>
        <v>-0.60757724799404256</v>
      </c>
      <c r="AT195" s="11">
        <f>IF(('OddsRatio_working_3-way'!X195=0),IF(Q195&gt;0,-Q195^(1/3),(-Q195)^(1/3)),'OddsRatio_working_3-way'!AN195-'OddsRatio_working_3-way'!R195/3)</f>
        <v>-0.44332487033418966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1.38</v>
      </c>
      <c r="B196" s="4">
        <f>IF('True_Odds_Calculator_3-way'!B197="","",'True_Odds_Calculator_3-way'!B197)</f>
        <v>5.24</v>
      </c>
      <c r="C196" s="4">
        <f>IF('True_Odds_Calculator_3-way'!C197="","",'True_Odds_Calculator_3-way'!C197)</f>
        <v>8.64</v>
      </c>
      <c r="D196" s="9">
        <f t="shared" ref="D196:D259" si="52">(K196/(AR196+K196-(AR196*K196)))</f>
        <v>0.71068866784560281</v>
      </c>
      <c r="E196" s="9">
        <f t="shared" ref="E196:E259" si="53">(L196/(AR196+L196-(AR196*L196)))</f>
        <v>0.18043306081618152</v>
      </c>
      <c r="F196" s="9">
        <f t="shared" ref="F196:F259" si="54">(M196/(AR196+M196-(AR196*M196)))</f>
        <v>0.10887827133821573</v>
      </c>
      <c r="G196" s="9">
        <f t="shared" ref="G196:G259" si="55">AR196</f>
        <v>1.0712786700828993</v>
      </c>
      <c r="H196" s="9">
        <f t="shared" ref="H196:H259" si="56">IF(A196="","",1/D196)</f>
        <v>1.4070858946315015</v>
      </c>
      <c r="I196" s="9">
        <f t="shared" ref="I196:I259" si="57">IF(B196="","",1/E196)</f>
        <v>5.5422215611514938</v>
      </c>
      <c r="J196" s="9">
        <f t="shared" ref="J196:J259" si="58">IF(C196="","",1/F196)</f>
        <v>9.1845690394333523</v>
      </c>
      <c r="K196" s="11">
        <f t="shared" ref="K196:K259" si="59">1/A196</f>
        <v>0.7246376811594204</v>
      </c>
      <c r="L196" s="11">
        <f t="shared" ref="L196:L259" si="60">1/B196</f>
        <v>0.19083969465648853</v>
      </c>
      <c r="M196" s="11">
        <f t="shared" ref="M196:M259" si="61">1/C196</f>
        <v>0.11574074074074073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-0.19702380220689764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0.19623042945589686</v>
      </c>
      <c r="Q196" s="11">
        <f>2*'OddsRatio_working_3-way'!K196*'OddsRatio_working_3-way'!L196*'OddsRatio_working_3-way'!M196</f>
        <v>3.2011489307650388E-2</v>
      </c>
      <c r="R196" s="11">
        <f t="shared" ref="R196:R259" si="62">O196/N196</f>
        <v>0</v>
      </c>
      <c r="S196" s="11">
        <f t="shared" ref="S196:S259" si="63">P196/N196</f>
        <v>-0.99597321368223501</v>
      </c>
      <c r="T196" s="11">
        <f t="shared" ref="T196:T259" si="64">Q196/N196</f>
        <v>-0.16247523877361095</v>
      </c>
      <c r="U196" s="11">
        <f>'OddsRatio_working_3-way'!S196-'OddsRatio_working_3-way'!R196^2/3</f>
        <v>-0.99597321368223501</v>
      </c>
      <c r="V196" s="11">
        <f>'OddsRatio_working_3-way'!S196*'OddsRatio_working_3-way'!R196/3-2*'OddsRatio_working_3-way'!R196^3/27-'OddsRatio_working_3-way'!T196</f>
        <v>0.16247523877361095</v>
      </c>
      <c r="W196" s="11">
        <f>'OddsRatio_working_3-way'!V196^2+4*'OddsRatio_working_3-way'!U196^3/27</f>
        <v>-0.11996745912271431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0.19128882765157523</v>
      </c>
      <c r="Y196" s="11">
        <f>IF('OddsRatio_working_3-way'!W196&gt;=0,IF('OddsRatio_working_3-way'!V196+SQRT('OddsRatio_working_3-way'!W196)&gt;0,0,PI()),ACOS('OddsRatio_working_3-way'!V196/(2*'OddsRatio_working_3-way'!X196)))</f>
        <v>1.1321816909278217</v>
      </c>
      <c r="Z196" s="11">
        <f>'OddsRatio_working_3-way'!X196^(1/3)*COS('OddsRatio_working_3-way'!Y196/3)</f>
        <v>0.53563933504144967</v>
      </c>
      <c r="AA196" s="11">
        <f>'OddsRatio_working_3-way'!X196^(1/3)*COS(('OddsRatio_working_3-way'!Y196+2*PI())/3)</f>
        <v>-0.45169783503341238</v>
      </c>
      <c r="AB196" s="11">
        <f>'OddsRatio_working_3-way'!X196^(1/3)*COS(('OddsRatio_working_3-way'!Y196+4*PI())/3)</f>
        <v>-8.3941500008037212E-2</v>
      </c>
      <c r="AC196" s="11">
        <f>'OddsRatio_working_3-way'!X196^(1/3)*SIN('OddsRatio_working_3-way'!Y196/3)</f>
        <v>0.21232421902309051</v>
      </c>
      <c r="AD196" s="11">
        <f>'OddsRatio_working_3-way'!X196^(1/3)*SIN(('OddsRatio_working_3-way'!Y196+2*PI())/3)</f>
        <v>0.35771516190055447</v>
      </c>
      <c r="AE196" s="11">
        <f>'OddsRatio_working_3-way'!X196^(1/3)*SIN(('OddsRatio_working_3-way'!Y196+4*PI())/3)</f>
        <v>-0.57003938092364503</v>
      </c>
      <c r="AF196" s="11">
        <f>-'OddsRatio_working_3-way'!U196/(3*'OddsRatio_working_3-way'!X196^(1/3))*COS(('OddsRatio_working_3-way'!Y196)/3)</f>
        <v>0.53563933504144956</v>
      </c>
      <c r="AG196" s="11">
        <f>-'OddsRatio_working_3-way'!U196/(3*'OddsRatio_working_3-way'!X196^(1/3))*COS(('OddsRatio_working_3-way'!Y196+2*PI())/3)</f>
        <v>-0.45169783503341226</v>
      </c>
      <c r="AH196" s="11">
        <f>-'OddsRatio_working_3-way'!U196/(3*'OddsRatio_working_3-way'!X196^(1/3))*COS(('OddsRatio_working_3-way'!Y196+4*PI())/3)</f>
        <v>-8.3941500008037198E-2</v>
      </c>
      <c r="AI196" s="11">
        <f>'OddsRatio_working_3-way'!U196/(3*'OddsRatio_working_3-way'!X196^(1/3))*SIN(('OddsRatio_working_3-way'!Y196)/3)</f>
        <v>-0.21232421902309048</v>
      </c>
      <c r="AJ196" s="11">
        <f>'OddsRatio_working_3-way'!U196/(3*'OddsRatio_working_3-way'!X196^(1/3))*SIN(('OddsRatio_working_3-way'!Y196+2*PI())/3)</f>
        <v>-0.35771516190055441</v>
      </c>
      <c r="AK196" s="11">
        <f>'OddsRatio_working_3-way'!U196/(3*'OddsRatio_working_3-way'!X196^(1/3))*SIN(('OddsRatio_working_3-way'!Y196+4*PI())/3)</f>
        <v>0.57003938092364492</v>
      </c>
      <c r="AL196" s="11">
        <f>'OddsRatio_working_3-way'!Z196+'OddsRatio_working_3-way'!AF196</f>
        <v>1.0712786700828993</v>
      </c>
      <c r="AM196" s="11">
        <f>'OddsRatio_working_3-way'!AA196+'OddsRatio_working_3-way'!AG196</f>
        <v>-0.90339567006682464</v>
      </c>
      <c r="AN196" s="11">
        <f>'OddsRatio_working_3-way'!AB196+'OddsRatio_working_3-way'!AH196</f>
        <v>-0.16788300001607442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1.0712786700828993</v>
      </c>
      <c r="AS196" s="11">
        <f>IF(('OddsRatio_working_3-way'!X196=0),IF(Q196&gt;0,-Q196^(1/3),(-Q196)^(1/3)),'OddsRatio_working_3-way'!AM196-'OddsRatio_working_3-way'!R196/3)</f>
        <v>-0.90339567006682464</v>
      </c>
      <c r="AT196" s="11">
        <f>IF(('OddsRatio_working_3-way'!X196=0),IF(Q196&gt;0,-Q196^(1/3),(-Q196)^(1/3)),'OddsRatio_working_3-way'!AN196-'OddsRatio_working_3-way'!R196/3)</f>
        <v>-0.16788300001607442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2.17</v>
      </c>
      <c r="B197" s="4">
        <f>IF('True_Odds_Calculator_3-way'!B198="","",'True_Odds_Calculator_3-way'!B198)</f>
        <v>3.24</v>
      </c>
      <c r="C197" s="4">
        <f>IF('True_Odds_Calculator_3-way'!C198="","",'True_Odds_Calculator_3-way'!C198)</f>
        <v>3.87</v>
      </c>
      <c r="D197" s="9">
        <f t="shared" si="52"/>
        <v>0.45018358373177703</v>
      </c>
      <c r="E197" s="9">
        <f t="shared" si="53"/>
        <v>0.29955850817163032</v>
      </c>
      <c r="F197" s="9">
        <f t="shared" si="54"/>
        <v>0.25025790809659232</v>
      </c>
      <c r="G197" s="9">
        <f t="shared" si="55"/>
        <v>1.0438598338428045</v>
      </c>
      <c r="H197" s="9">
        <f t="shared" si="56"/>
        <v>2.2213160055960812</v>
      </c>
      <c r="I197" s="9">
        <f t="shared" si="57"/>
        <v>3.3382460278078825</v>
      </c>
      <c r="J197" s="9">
        <f t="shared" si="58"/>
        <v>3.9958777231288489</v>
      </c>
      <c r="K197" s="11">
        <f t="shared" si="59"/>
        <v>0.46082949308755761</v>
      </c>
      <c r="L197" s="11">
        <f t="shared" si="60"/>
        <v>0.30864197530864196</v>
      </c>
      <c r="M197" s="11">
        <f t="shared" si="61"/>
        <v>0.25839793281653745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-0.2764394802404303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0.23080432071568746</v>
      </c>
      <c r="Q197" s="11">
        <f>2*'OddsRatio_working_3-way'!K197*'OddsRatio_working_3-way'!L197*'OddsRatio_working_3-way'!M197</f>
        <v>7.3504560737480074E-2</v>
      </c>
      <c r="R197" s="11">
        <f t="shared" si="62"/>
        <v>0</v>
      </c>
      <c r="S197" s="11">
        <f t="shared" si="63"/>
        <v>-0.83491808230484243</v>
      </c>
      <c r="T197" s="11">
        <f t="shared" si="64"/>
        <v>-0.26589747844103262</v>
      </c>
      <c r="U197" s="11">
        <f>'OddsRatio_working_3-way'!S197-'OddsRatio_working_3-way'!R197^2/3</f>
        <v>-0.83491808230484243</v>
      </c>
      <c r="V197" s="11">
        <f>'OddsRatio_working_3-way'!S197*'OddsRatio_working_3-way'!R197/3-2*'OddsRatio_working_3-way'!R197^3/27-'OddsRatio_working_3-way'!T197</f>
        <v>0.26589747844103262</v>
      </c>
      <c r="W197" s="11">
        <f>'OddsRatio_working_3-way'!V197^2+4*'OddsRatio_working_3-way'!U197^3/27</f>
        <v>-1.5522463790442226E-2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0.1468195600318139</v>
      </c>
      <c r="Y197" s="11">
        <f>IF('OddsRatio_working_3-way'!W197&gt;=0,IF('OddsRatio_working_3-way'!V197+SQRT('OddsRatio_working_3-way'!W197)&gt;0,0,PI()),ACOS('OddsRatio_working_3-way'!V197/(2*'OddsRatio_working_3-way'!X197)))</f>
        <v>0.43818157016527626</v>
      </c>
      <c r="Z197" s="11">
        <f>'OddsRatio_working_3-way'!X197^(1/3)*COS('OddsRatio_working_3-way'!Y197/3)</f>
        <v>0.52192991692140223</v>
      </c>
      <c r="AA197" s="11">
        <f>'OddsRatio_working_3-way'!X197^(1/3)*COS(('OddsRatio_working_3-way'!Y197+2*PI())/3)</f>
        <v>-0.32745850659151043</v>
      </c>
      <c r="AB197" s="11">
        <f>'OddsRatio_working_3-way'!X197^(1/3)*COS(('OddsRatio_working_3-way'!Y197+4*PI())/3)</f>
        <v>-0.19447141032989151</v>
      </c>
      <c r="AC197" s="11">
        <f>'OddsRatio_working_3-way'!X197^(1/3)*SIN('OddsRatio_working_3-way'!Y197/3)</f>
        <v>7.6780135825392337E-2</v>
      </c>
      <c r="AD197" s="11">
        <f>'OddsRatio_working_3-way'!X197^(1/3)*SIN(('OddsRatio_working_3-way'!Y197+2*PI())/3)</f>
        <v>0.4136144991363398</v>
      </c>
      <c r="AE197" s="11">
        <f>'OddsRatio_working_3-way'!X197^(1/3)*SIN(('OddsRatio_working_3-way'!Y197+4*PI())/3)</f>
        <v>-0.49039463496173213</v>
      </c>
      <c r="AF197" s="11">
        <f>-'OddsRatio_working_3-way'!U197/(3*'OddsRatio_working_3-way'!X197^(1/3))*COS(('OddsRatio_working_3-way'!Y197)/3)</f>
        <v>0.52192991692140212</v>
      </c>
      <c r="AG197" s="11">
        <f>-'OddsRatio_working_3-way'!U197/(3*'OddsRatio_working_3-way'!X197^(1/3))*COS(('OddsRatio_working_3-way'!Y197+2*PI())/3)</f>
        <v>-0.32745850659151038</v>
      </c>
      <c r="AH197" s="11">
        <f>-'OddsRatio_working_3-way'!U197/(3*'OddsRatio_working_3-way'!X197^(1/3))*COS(('OddsRatio_working_3-way'!Y197+4*PI())/3)</f>
        <v>-0.19447141032989146</v>
      </c>
      <c r="AI197" s="11">
        <f>'OddsRatio_working_3-way'!U197/(3*'OddsRatio_working_3-way'!X197^(1/3))*SIN(('OddsRatio_working_3-way'!Y197)/3)</f>
        <v>-7.6780135825392323E-2</v>
      </c>
      <c r="AJ197" s="11">
        <f>'OddsRatio_working_3-way'!U197/(3*'OddsRatio_working_3-way'!X197^(1/3))*SIN(('OddsRatio_working_3-way'!Y197+2*PI())/3)</f>
        <v>-0.41361449913633969</v>
      </c>
      <c r="AK197" s="11">
        <f>'OddsRatio_working_3-way'!U197/(3*'OddsRatio_working_3-way'!X197^(1/3))*SIN(('OddsRatio_working_3-way'!Y197+4*PI())/3)</f>
        <v>0.49039463496173202</v>
      </c>
      <c r="AL197" s="11">
        <f>'OddsRatio_working_3-way'!Z197+'OddsRatio_working_3-way'!AF197</f>
        <v>1.0438598338428045</v>
      </c>
      <c r="AM197" s="11">
        <f>'OddsRatio_working_3-way'!AA197+'OddsRatio_working_3-way'!AG197</f>
        <v>-0.65491701318302087</v>
      </c>
      <c r="AN197" s="11">
        <f>'OddsRatio_working_3-way'!AB197+'OddsRatio_working_3-way'!AH197</f>
        <v>-0.38894282065978297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1.0438598338428045</v>
      </c>
      <c r="AS197" s="11">
        <f>IF(('OddsRatio_working_3-way'!X197=0),IF(Q197&gt;0,-Q197^(1/3),(-Q197)^(1/3)),'OddsRatio_working_3-way'!AM197-'OddsRatio_working_3-way'!R197/3)</f>
        <v>-0.65491701318302087</v>
      </c>
      <c r="AT197" s="11">
        <f>IF(('OddsRatio_working_3-way'!X197=0),IF(Q197&gt;0,-Q197^(1/3),(-Q197)^(1/3)),'OddsRatio_working_3-way'!AN197-'OddsRatio_working_3-way'!R197/3)</f>
        <v>-0.38894282065978297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5.01</v>
      </c>
      <c r="B198" s="4">
        <f>IF('True_Odds_Calculator_3-way'!B199="","",'True_Odds_Calculator_3-way'!B199)</f>
        <v>3.83</v>
      </c>
      <c r="C198" s="4">
        <f>IF('True_Odds_Calculator_3-way'!C199="","",'True_Odds_Calculator_3-way'!C199)</f>
        <v>1.76</v>
      </c>
      <c r="D198" s="9">
        <f t="shared" si="52"/>
        <v>0.19194965977130632</v>
      </c>
      <c r="E198" s="9">
        <f t="shared" si="53"/>
        <v>0.2518298658449773</v>
      </c>
      <c r="F198" s="9">
        <f t="shared" si="54"/>
        <v>0.55622047438371625</v>
      </c>
      <c r="G198" s="9">
        <f t="shared" si="55"/>
        <v>1.0498003136066747</v>
      </c>
      <c r="H198" s="9">
        <f t="shared" si="56"/>
        <v>5.2096992575627654</v>
      </c>
      <c r="I198" s="9">
        <f t="shared" si="57"/>
        <v>3.9709348875068895</v>
      </c>
      <c r="J198" s="9">
        <f t="shared" si="58"/>
        <v>1.7978482383410728</v>
      </c>
      <c r="K198" s="11">
        <f t="shared" si="59"/>
        <v>0.19960079840319361</v>
      </c>
      <c r="L198" s="11">
        <f t="shared" si="60"/>
        <v>0.2610966057441253</v>
      </c>
      <c r="M198" s="11">
        <f t="shared" si="61"/>
        <v>0.56818181818181823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-0.2553849102175425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0.22504243826612147</v>
      </c>
      <c r="Q198" s="11">
        <f>2*'OddsRatio_working_3-way'!K198*'OddsRatio_working_3-way'!L198*'OddsRatio_working_3-way'!M198</f>
        <v>5.9221694280558276E-2</v>
      </c>
      <c r="R198" s="11">
        <f t="shared" si="62"/>
        <v>0</v>
      </c>
      <c r="S198" s="11">
        <f t="shared" si="63"/>
        <v>-0.88118925301587059</v>
      </c>
      <c r="T198" s="11">
        <f t="shared" si="64"/>
        <v>-0.23189190868838699</v>
      </c>
      <c r="U198" s="11">
        <f>'OddsRatio_working_3-way'!S198-'OddsRatio_working_3-way'!R198^2/3</f>
        <v>-0.88118925301587059</v>
      </c>
      <c r="V198" s="11">
        <f>'OddsRatio_working_3-way'!S198*'OddsRatio_working_3-way'!R198/3-2*'OddsRatio_working_3-way'!R198^3/27-'OddsRatio_working_3-way'!T198</f>
        <v>0.23189190868838699</v>
      </c>
      <c r="W198" s="11">
        <f>'OddsRatio_working_3-way'!V198^2+4*'OddsRatio_working_3-way'!U198^3/27</f>
        <v>-4.7594825366409466E-2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0.15919224437888979</v>
      </c>
      <c r="Y198" s="11">
        <f>IF('OddsRatio_working_3-way'!W198&gt;=0,IF('OddsRatio_working_3-way'!V198+SQRT('OddsRatio_working_3-way'!W198)&gt;0,0,PI()),ACOS('OddsRatio_working_3-way'!V198/(2*'OddsRatio_working_3-way'!X198)))</f>
        <v>0.75490124509872936</v>
      </c>
      <c r="Z198" s="11">
        <f>'OddsRatio_working_3-way'!X198^(1/3)*COS('OddsRatio_working_3-way'!Y198/3)</f>
        <v>0.52490015680333735</v>
      </c>
      <c r="AA198" s="11">
        <f>'OddsRatio_working_3-way'!X198^(1/3)*COS(('OddsRatio_working_3-way'!Y198+2*PI())/3)</f>
        <v>-0.37931402619927462</v>
      </c>
      <c r="AB198" s="11">
        <f>'OddsRatio_working_3-way'!X198^(1/3)*COS(('OddsRatio_working_3-way'!Y198+4*PI())/3)</f>
        <v>-0.14558613060406267</v>
      </c>
      <c r="AC198" s="11">
        <f>'OddsRatio_working_3-way'!X198^(1/3)*SIN('OddsRatio_working_3-way'!Y198/3)</f>
        <v>0.13494286343902037</v>
      </c>
      <c r="AD198" s="11">
        <f>'OddsRatio_working_3-way'!X198^(1/3)*SIN(('OddsRatio_working_3-way'!Y198+2*PI())/3)</f>
        <v>0.38710543852261525</v>
      </c>
      <c r="AE198" s="11">
        <f>'OddsRatio_working_3-way'!X198^(1/3)*SIN(('OddsRatio_working_3-way'!Y198+4*PI())/3)</f>
        <v>-0.52204830196163554</v>
      </c>
      <c r="AF198" s="11">
        <f>-'OddsRatio_working_3-way'!U198/(3*'OddsRatio_working_3-way'!X198^(1/3))*COS(('OddsRatio_working_3-way'!Y198)/3)</f>
        <v>0.52490015680333724</v>
      </c>
      <c r="AG198" s="11">
        <f>-'OddsRatio_working_3-way'!U198/(3*'OddsRatio_working_3-way'!X198^(1/3))*COS(('OddsRatio_working_3-way'!Y198+2*PI())/3)</f>
        <v>-0.37931402619927451</v>
      </c>
      <c r="AH198" s="11">
        <f>-'OddsRatio_working_3-way'!U198/(3*'OddsRatio_working_3-way'!X198^(1/3))*COS(('OddsRatio_working_3-way'!Y198+4*PI())/3)</f>
        <v>-0.14558613060406264</v>
      </c>
      <c r="AI198" s="11">
        <f>'OddsRatio_working_3-way'!U198/(3*'OddsRatio_working_3-way'!X198^(1/3))*SIN(('OddsRatio_working_3-way'!Y198)/3)</f>
        <v>-0.13494286343902034</v>
      </c>
      <c r="AJ198" s="11">
        <f>'OddsRatio_working_3-way'!U198/(3*'OddsRatio_working_3-way'!X198^(1/3))*SIN(('OddsRatio_working_3-way'!Y198+2*PI())/3)</f>
        <v>-0.38710543852261514</v>
      </c>
      <c r="AK198" s="11">
        <f>'OddsRatio_working_3-way'!U198/(3*'OddsRatio_working_3-way'!X198^(1/3))*SIN(('OddsRatio_working_3-way'!Y198+4*PI())/3)</f>
        <v>0.52204830196163543</v>
      </c>
      <c r="AL198" s="11">
        <f>'OddsRatio_working_3-way'!Z198+'OddsRatio_working_3-way'!AF198</f>
        <v>1.0498003136066747</v>
      </c>
      <c r="AM198" s="11">
        <f>'OddsRatio_working_3-way'!AA198+'OddsRatio_working_3-way'!AG198</f>
        <v>-0.75862805239854914</v>
      </c>
      <c r="AN198" s="11">
        <f>'OddsRatio_working_3-way'!AB198+'OddsRatio_working_3-way'!AH198</f>
        <v>-0.29117226120812534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1.0498003136066747</v>
      </c>
      <c r="AS198" s="11">
        <f>IF(('OddsRatio_working_3-way'!X198=0),IF(Q198&gt;0,-Q198^(1/3),(-Q198)^(1/3)),'OddsRatio_working_3-way'!AM198-'OddsRatio_working_3-way'!R198/3)</f>
        <v>-0.75862805239854914</v>
      </c>
      <c r="AT198" s="11">
        <f>IF(('OddsRatio_working_3-way'!X198=0),IF(Q198&gt;0,-Q198^(1/3),(-Q198)^(1/3)),'OddsRatio_working_3-way'!AN198-'OddsRatio_working_3-way'!R198/3)</f>
        <v>-0.29117226120812534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2.34</v>
      </c>
      <c r="B199" s="4">
        <f>IF('True_Odds_Calculator_3-way'!B200="","",'True_Odds_Calculator_3-way'!B200)</f>
        <v>3.17</v>
      </c>
      <c r="C199" s="4">
        <f>IF('True_Odds_Calculator_3-way'!C200="","",'True_Odds_Calculator_3-way'!C200)</f>
        <v>3.52</v>
      </c>
      <c r="D199" s="9">
        <f t="shared" si="52"/>
        <v>0.4174051629470637</v>
      </c>
      <c r="E199" s="9">
        <f t="shared" si="53"/>
        <v>0.30672138354012674</v>
      </c>
      <c r="F199" s="9">
        <f t="shared" si="54"/>
        <v>0.2758734535128094</v>
      </c>
      <c r="G199" s="9">
        <f t="shared" si="55"/>
        <v>1.0416073040106455</v>
      </c>
      <c r="H199" s="9">
        <f t="shared" si="56"/>
        <v>2.3957537873742649</v>
      </c>
      <c r="I199" s="9">
        <f t="shared" si="57"/>
        <v>3.2602878497031011</v>
      </c>
      <c r="J199" s="9">
        <f t="shared" si="58"/>
        <v>3.6248504061068272</v>
      </c>
      <c r="K199" s="11">
        <f t="shared" si="59"/>
        <v>0.42735042735042739</v>
      </c>
      <c r="L199" s="11">
        <f t="shared" si="60"/>
        <v>0.31545741324921134</v>
      </c>
      <c r="M199" s="11">
        <f t="shared" si="61"/>
        <v>0.28409090909090912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-0.28063852551234236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0.23094019545123645</v>
      </c>
      <c r="Q199" s="11">
        <f>2*'OddsRatio_working_3-way'!K199*'OddsRatio_working_3-way'!L199*'OddsRatio_working_3-way'!M199</f>
        <v>7.659707975165389E-2</v>
      </c>
      <c r="R199" s="11">
        <f t="shared" si="62"/>
        <v>0</v>
      </c>
      <c r="S199" s="11">
        <f t="shared" si="63"/>
        <v>-0.82290980908492484</v>
      </c>
      <c r="T199" s="11">
        <f t="shared" si="64"/>
        <v>-0.27293857681092037</v>
      </c>
      <c r="U199" s="11">
        <f>'OddsRatio_working_3-way'!S199-'OddsRatio_working_3-way'!R199^2/3</f>
        <v>-0.82290980908492484</v>
      </c>
      <c r="V199" s="11">
        <f>'OddsRatio_working_3-way'!S199*'OddsRatio_working_3-way'!R199/3-2*'OddsRatio_working_3-way'!R199^3/27-'OddsRatio_working_3-way'!T199</f>
        <v>0.27293857681092037</v>
      </c>
      <c r="W199" s="11">
        <f>'OddsRatio_working_3-way'!V199^2+4*'OddsRatio_working_3-way'!U199^3/27</f>
        <v>-8.0613511130444154E-3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0.14366351122032964</v>
      </c>
      <c r="Y199" s="11">
        <f>IF('OddsRatio_working_3-way'!W199&gt;=0,IF('OddsRatio_working_3-way'!V199+SQRT('OddsRatio_working_3-way'!W199)&gt;0,0,PI()),ACOS('OddsRatio_working_3-way'!V199/(2*'OddsRatio_working_3-way'!X199)))</f>
        <v>0.31780660372510883</v>
      </c>
      <c r="Z199" s="11">
        <f>'OddsRatio_working_3-way'!X199^(1/3)*COS('OddsRatio_working_3-way'!Y199/3)</f>
        <v>0.52080365200532286</v>
      </c>
      <c r="AA199" s="11">
        <f>'OddsRatio_working_3-way'!X199^(1/3)*COS(('OddsRatio_working_3-way'!Y199+2*PI())/3)</f>
        <v>-0.3083613851610833</v>
      </c>
      <c r="AB199" s="11">
        <f>'OddsRatio_working_3-way'!X199^(1/3)*COS(('OddsRatio_working_3-way'!Y199+4*PI())/3)</f>
        <v>-0.2124422668442397</v>
      </c>
      <c r="AC199" s="11">
        <f>'OddsRatio_working_3-way'!X199^(1/3)*SIN('OddsRatio_working_3-way'!Y199/3)</f>
        <v>5.5378928780661356E-2</v>
      </c>
      <c r="AD199" s="11">
        <f>'OddsRatio_working_3-way'!X199^(1/3)*SIN(('OddsRatio_working_3-way'!Y199+2*PI())/3)</f>
        <v>0.42333972862998942</v>
      </c>
      <c r="AE199" s="11">
        <f>'OddsRatio_working_3-way'!X199^(1/3)*SIN(('OddsRatio_working_3-way'!Y199+4*PI())/3)</f>
        <v>-0.47871865741065062</v>
      </c>
      <c r="AF199" s="11">
        <f>-'OddsRatio_working_3-way'!U199/(3*'OddsRatio_working_3-way'!X199^(1/3))*COS(('OddsRatio_working_3-way'!Y199)/3)</f>
        <v>0.52080365200532264</v>
      </c>
      <c r="AG199" s="11">
        <f>-'OddsRatio_working_3-way'!U199/(3*'OddsRatio_working_3-way'!X199^(1/3))*COS(('OddsRatio_working_3-way'!Y199+2*PI())/3)</f>
        <v>-0.30836138516108313</v>
      </c>
      <c r="AH199" s="11">
        <f>-'OddsRatio_working_3-way'!U199/(3*'OddsRatio_working_3-way'!X199^(1/3))*COS(('OddsRatio_working_3-way'!Y199+4*PI())/3)</f>
        <v>-0.21244226684423961</v>
      </c>
      <c r="AI199" s="11">
        <f>'OddsRatio_working_3-way'!U199/(3*'OddsRatio_working_3-way'!X199^(1/3))*SIN(('OddsRatio_working_3-way'!Y199)/3)</f>
        <v>-5.5378928780661335E-2</v>
      </c>
      <c r="AJ199" s="11">
        <f>'OddsRatio_working_3-way'!U199/(3*'OddsRatio_working_3-way'!X199^(1/3))*SIN(('OddsRatio_working_3-way'!Y199+2*PI())/3)</f>
        <v>-0.4233397286299892</v>
      </c>
      <c r="AK199" s="11">
        <f>'OddsRatio_working_3-way'!U199/(3*'OddsRatio_working_3-way'!X199^(1/3))*SIN(('OddsRatio_working_3-way'!Y199+4*PI())/3)</f>
        <v>0.47871865741065039</v>
      </c>
      <c r="AL199" s="11">
        <f>'OddsRatio_working_3-way'!Z199+'OddsRatio_working_3-way'!AF199</f>
        <v>1.0416073040106455</v>
      </c>
      <c r="AM199" s="11">
        <f>'OddsRatio_working_3-way'!AA199+'OddsRatio_working_3-way'!AG199</f>
        <v>-0.61672277032216649</v>
      </c>
      <c r="AN199" s="11">
        <f>'OddsRatio_working_3-way'!AB199+'OddsRatio_working_3-way'!AH199</f>
        <v>-0.42488453368847934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1.0416073040106455</v>
      </c>
      <c r="AS199" s="11">
        <f>IF(('OddsRatio_working_3-way'!X199=0),IF(Q199&gt;0,-Q199^(1/3),(-Q199)^(1/3)),'OddsRatio_working_3-way'!AM199-'OddsRatio_working_3-way'!R199/3)</f>
        <v>-0.61672277032216649</v>
      </c>
      <c r="AT199" s="11">
        <f>IF(('OddsRatio_working_3-way'!X199=0),IF(Q199&gt;0,-Q199^(1/3),(-Q199)^(1/3)),'OddsRatio_working_3-way'!AN199-'OddsRatio_working_3-way'!R199/3)</f>
        <v>-0.42488453368847934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2.9</v>
      </c>
      <c r="B200" s="4">
        <f>IF('True_Odds_Calculator_3-way'!B201="","",'True_Odds_Calculator_3-way'!B201)</f>
        <v>3.2</v>
      </c>
      <c r="C200" s="4">
        <f>IF('True_Odds_Calculator_3-way'!C201="","",'True_Odds_Calculator_3-way'!C201)</f>
        <v>2.7</v>
      </c>
      <c r="D200" s="9">
        <f t="shared" si="52"/>
        <v>0.33554228337105835</v>
      </c>
      <c r="E200" s="9">
        <f t="shared" si="53"/>
        <v>0.30368170653340087</v>
      </c>
      <c r="F200" s="9">
        <f t="shared" si="54"/>
        <v>0.36077601009554078</v>
      </c>
      <c r="G200" s="9">
        <f t="shared" si="55"/>
        <v>1.042237014620039</v>
      </c>
      <c r="H200" s="9">
        <f t="shared" si="56"/>
        <v>2.9802503277780739</v>
      </c>
      <c r="I200" s="9">
        <f t="shared" si="57"/>
        <v>3.2929214321640856</v>
      </c>
      <c r="J200" s="9">
        <f t="shared" si="58"/>
        <v>2.7718029248540659</v>
      </c>
      <c r="K200" s="11">
        <f t="shared" si="59"/>
        <v>0.34482758620689657</v>
      </c>
      <c r="L200" s="11">
        <f t="shared" si="60"/>
        <v>0.3125</v>
      </c>
      <c r="M200" s="11">
        <f t="shared" si="61"/>
        <v>0.37037037037037035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-0.28360472541507009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0.23148148148148151</v>
      </c>
      <c r="Q200" s="11">
        <f>2*'OddsRatio_working_3-way'!K200*'OddsRatio_working_3-way'!L200*'OddsRatio_working_3-way'!M200</f>
        <v>7.9821200510855686E-2</v>
      </c>
      <c r="R200" s="11">
        <f t="shared" si="62"/>
        <v>0</v>
      </c>
      <c r="S200" s="11">
        <f t="shared" si="63"/>
        <v>-0.81621165212496538</v>
      </c>
      <c r="T200" s="11">
        <f t="shared" si="64"/>
        <v>-0.28145229383619491</v>
      </c>
      <c r="U200" s="11">
        <f>'OddsRatio_working_3-way'!S200-'OddsRatio_working_3-way'!R200^2/3</f>
        <v>-0.81621165212496538</v>
      </c>
      <c r="V200" s="11">
        <f>'OddsRatio_working_3-way'!S200*'OddsRatio_working_3-way'!R200/3-2*'OddsRatio_working_3-way'!R200^3/27-'OddsRatio_working_3-way'!T200</f>
        <v>0.28145229383619491</v>
      </c>
      <c r="W200" s="11">
        <f>'OddsRatio_working_3-way'!V200^2+4*'OddsRatio_working_3-way'!U200^3/27</f>
        <v>-1.3418500252441595E-3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0.14191304003764063</v>
      </c>
      <c r="Y200" s="11">
        <f>IF('OddsRatio_working_3-way'!W200&gt;=0,IF('OddsRatio_working_3-way'!V200+SQRT('OddsRatio_working_3-way'!W200)&gt;0,0,PI()),ACOS('OddsRatio_working_3-way'!V200/(2*'OddsRatio_working_3-way'!X200)))</f>
        <v>0.12942339960704263</v>
      </c>
      <c r="Z200" s="11">
        <f>'OddsRatio_working_3-way'!X200^(1/3)*COS('OddsRatio_working_3-way'!Y200/3)</f>
        <v>0.52111850731001952</v>
      </c>
      <c r="AA200" s="11">
        <f>'OddsRatio_working_3-way'!X200^(1/3)*COS(('OddsRatio_working_3-way'!Y200+2*PI())/3)</f>
        <v>-0.28004101526617126</v>
      </c>
      <c r="AB200" s="11">
        <f>'OddsRatio_working_3-way'!X200^(1/3)*COS(('OddsRatio_working_3-way'!Y200+4*PI())/3)</f>
        <v>-0.24107749204384862</v>
      </c>
      <c r="AC200" s="11">
        <f>'OddsRatio_working_3-way'!X200^(1/3)*SIN('OddsRatio_working_3-way'!Y200/3)</f>
        <v>2.2495600620984449E-2</v>
      </c>
      <c r="AD200" s="11">
        <f>'OddsRatio_working_3-way'!X200^(1/3)*SIN(('OddsRatio_working_3-way'!Y200+2*PI())/3)</f>
        <v>0.44005406540221143</v>
      </c>
      <c r="AE200" s="11">
        <f>'OddsRatio_working_3-way'!X200^(1/3)*SIN(('OddsRatio_working_3-way'!Y200+4*PI())/3)</f>
        <v>-0.46254966602319575</v>
      </c>
      <c r="AF200" s="11">
        <f>-'OddsRatio_working_3-way'!U200/(3*'OddsRatio_working_3-way'!X200^(1/3))*COS(('OddsRatio_working_3-way'!Y200)/3)</f>
        <v>0.52111850731001963</v>
      </c>
      <c r="AG200" s="11">
        <f>-'OddsRatio_working_3-way'!U200/(3*'OddsRatio_working_3-way'!X200^(1/3))*COS(('OddsRatio_working_3-way'!Y200+2*PI())/3)</f>
        <v>-0.28004101526617131</v>
      </c>
      <c r="AH200" s="11">
        <f>-'OddsRatio_working_3-way'!U200/(3*'OddsRatio_working_3-way'!X200^(1/3))*COS(('OddsRatio_working_3-way'!Y200+4*PI())/3)</f>
        <v>-0.24107749204384868</v>
      </c>
      <c r="AI200" s="11">
        <f>'OddsRatio_working_3-way'!U200/(3*'OddsRatio_working_3-way'!X200^(1/3))*SIN(('OddsRatio_working_3-way'!Y200)/3)</f>
        <v>-2.2495600620984452E-2</v>
      </c>
      <c r="AJ200" s="11">
        <f>'OddsRatio_working_3-way'!U200/(3*'OddsRatio_working_3-way'!X200^(1/3))*SIN(('OddsRatio_working_3-way'!Y200+2*PI())/3)</f>
        <v>-0.44005406540221154</v>
      </c>
      <c r="AK200" s="11">
        <f>'OddsRatio_working_3-way'!U200/(3*'OddsRatio_working_3-way'!X200^(1/3))*SIN(('OddsRatio_working_3-way'!Y200+4*PI())/3)</f>
        <v>0.4625496660231958</v>
      </c>
      <c r="AL200" s="11">
        <f>'OddsRatio_working_3-way'!Z200+'OddsRatio_working_3-way'!AF200</f>
        <v>1.042237014620039</v>
      </c>
      <c r="AM200" s="11">
        <f>'OddsRatio_working_3-way'!AA200+'OddsRatio_working_3-way'!AG200</f>
        <v>-0.56008203053234262</v>
      </c>
      <c r="AN200" s="11">
        <f>'OddsRatio_working_3-way'!AB200+'OddsRatio_working_3-way'!AH200</f>
        <v>-0.4821549840876973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1.042237014620039</v>
      </c>
      <c r="AS200" s="11">
        <f>IF(('OddsRatio_working_3-way'!X200=0),IF(Q200&gt;0,-Q200^(1/3),(-Q200)^(1/3)),'OddsRatio_working_3-way'!AM200-'OddsRatio_working_3-way'!R200/3)</f>
        <v>-0.56008203053234262</v>
      </c>
      <c r="AT200" s="11">
        <f>IF(('OddsRatio_working_3-way'!X200=0),IF(Q200&gt;0,-Q200^(1/3),(-Q200)^(1/3)),'OddsRatio_working_3-way'!AN200-'OddsRatio_working_3-way'!R200/3)</f>
        <v>-0.4821549840876973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1.67</v>
      </c>
      <c r="B201" s="4">
        <f>IF('True_Odds_Calculator_3-way'!B202="","",'True_Odds_Calculator_3-way'!B202)</f>
        <v>3.86</v>
      </c>
      <c r="C201" s="4">
        <f>IF('True_Odds_Calculator_3-way'!C202="","",'True_Odds_Calculator_3-way'!C202)</f>
        <v>5.78</v>
      </c>
      <c r="D201" s="9">
        <f t="shared" si="52"/>
        <v>0.58575426961210808</v>
      </c>
      <c r="E201" s="9">
        <f t="shared" si="53"/>
        <v>0.24883072602653936</v>
      </c>
      <c r="F201" s="9">
        <f t="shared" si="54"/>
        <v>0.1654150043613527</v>
      </c>
      <c r="G201" s="9">
        <f t="shared" si="55"/>
        <v>1.0555231802981075</v>
      </c>
      <c r="H201" s="9">
        <f t="shared" si="56"/>
        <v>1.7072005307997316</v>
      </c>
      <c r="I201" s="9">
        <f t="shared" si="57"/>
        <v>4.0187962956525869</v>
      </c>
      <c r="J201" s="9">
        <f t="shared" si="58"/>
        <v>6.0454008018249548</v>
      </c>
      <c r="K201" s="11">
        <f t="shared" si="59"/>
        <v>0.5988023952095809</v>
      </c>
      <c r="L201" s="11">
        <f t="shared" si="60"/>
        <v>0.2590673575129534</v>
      </c>
      <c r="M201" s="11">
        <f t="shared" si="61"/>
        <v>0.17301038062283736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-0.2458312662732336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0.22303314557037923</v>
      </c>
      <c r="Q201" s="11">
        <f>2*'OddsRatio_working_3-way'!K201*'OddsRatio_working_3-way'!L201*'OddsRatio_working_3-way'!M201</f>
        <v>5.3678254048226057E-2</v>
      </c>
      <c r="R201" s="11">
        <f t="shared" si="62"/>
        <v>0</v>
      </c>
      <c r="S201" s="11">
        <f t="shared" si="63"/>
        <v>-0.90726110210279365</v>
      </c>
      <c r="T201" s="11">
        <f t="shared" si="64"/>
        <v>-0.21835405586108153</v>
      </c>
      <c r="U201" s="11">
        <f>'OddsRatio_working_3-way'!S201-'OddsRatio_working_3-way'!R201^2/3</f>
        <v>-0.90726110210279365</v>
      </c>
      <c r="V201" s="11">
        <f>'OddsRatio_working_3-way'!S201*'OddsRatio_working_3-way'!R201/3-2*'OddsRatio_working_3-way'!R201^3/27-'OddsRatio_working_3-way'!T201</f>
        <v>0.21835405586108153</v>
      </c>
      <c r="W201" s="11">
        <f>'OddsRatio_working_3-way'!V201^2+4*'OddsRatio_working_3-way'!U201^3/27</f>
        <v>-6.2956649203293621E-2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0.16630930740210989</v>
      </c>
      <c r="Y201" s="11">
        <f>IF('OddsRatio_working_3-way'!W201&gt;=0,IF('OddsRatio_working_3-way'!V201+SQRT('OddsRatio_working_3-way'!W201)&gt;0,0,PI()),ACOS('OddsRatio_working_3-way'!V201/(2*'OddsRatio_working_3-way'!X201)))</f>
        <v>0.8546670061238254</v>
      </c>
      <c r="Z201" s="11">
        <f>'OddsRatio_working_3-way'!X201^(1/3)*COS('OddsRatio_working_3-way'!Y201/3)</f>
        <v>0.52776159014905388</v>
      </c>
      <c r="AA201" s="11">
        <f>'OddsRatio_working_3-way'!X201^(1/3)*COS(('OddsRatio_working_3-way'!Y201+2*PI())/3)</f>
        <v>-0.39773165797127863</v>
      </c>
      <c r="AB201" s="11">
        <f>'OddsRatio_working_3-way'!X201^(1/3)*COS(('OddsRatio_working_3-way'!Y201+4*PI())/3)</f>
        <v>-0.13002993217777542</v>
      </c>
      <c r="AC201" s="11">
        <f>'OddsRatio_working_3-way'!X201^(1/3)*SIN('OddsRatio_working_3-way'!Y201/3)</f>
        <v>0.15455766344940655</v>
      </c>
      <c r="AD201" s="11">
        <f>'OddsRatio_working_3-way'!X201^(1/3)*SIN(('OddsRatio_working_3-way'!Y201+2*PI())/3)</f>
        <v>0.37977611248604859</v>
      </c>
      <c r="AE201" s="11">
        <f>'OddsRatio_working_3-way'!X201^(1/3)*SIN(('OddsRatio_working_3-way'!Y201+4*PI())/3)</f>
        <v>-0.53433377593545506</v>
      </c>
      <c r="AF201" s="11">
        <f>-'OddsRatio_working_3-way'!U201/(3*'OddsRatio_working_3-way'!X201^(1/3))*COS(('OddsRatio_working_3-way'!Y201)/3)</f>
        <v>0.52776159014905377</v>
      </c>
      <c r="AG201" s="11">
        <f>-'OddsRatio_working_3-way'!U201/(3*'OddsRatio_working_3-way'!X201^(1/3))*COS(('OddsRatio_working_3-way'!Y201+2*PI())/3)</f>
        <v>-0.39773165797127857</v>
      </c>
      <c r="AH201" s="11">
        <f>-'OddsRatio_working_3-way'!U201/(3*'OddsRatio_working_3-way'!X201^(1/3))*COS(('OddsRatio_working_3-way'!Y201+4*PI())/3)</f>
        <v>-0.13002993217777539</v>
      </c>
      <c r="AI201" s="11">
        <f>'OddsRatio_working_3-way'!U201/(3*'OddsRatio_working_3-way'!X201^(1/3))*SIN(('OddsRatio_working_3-way'!Y201)/3)</f>
        <v>-0.15455766344940652</v>
      </c>
      <c r="AJ201" s="11">
        <f>'OddsRatio_working_3-way'!U201/(3*'OddsRatio_working_3-way'!X201^(1/3))*SIN(('OddsRatio_working_3-way'!Y201+2*PI())/3)</f>
        <v>-0.37977611248604848</v>
      </c>
      <c r="AK201" s="11">
        <f>'OddsRatio_working_3-way'!U201/(3*'OddsRatio_working_3-way'!X201^(1/3))*SIN(('OddsRatio_working_3-way'!Y201+4*PI())/3)</f>
        <v>0.53433377593545495</v>
      </c>
      <c r="AL201" s="11">
        <f>'OddsRatio_working_3-way'!Z201+'OddsRatio_working_3-way'!AF201</f>
        <v>1.0555231802981075</v>
      </c>
      <c r="AM201" s="11">
        <f>'OddsRatio_working_3-way'!AA201+'OddsRatio_working_3-way'!AG201</f>
        <v>-0.79546331594255726</v>
      </c>
      <c r="AN201" s="11">
        <f>'OddsRatio_working_3-way'!AB201+'OddsRatio_working_3-way'!AH201</f>
        <v>-0.26005986435555084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1.0555231802981075</v>
      </c>
      <c r="AS201" s="11">
        <f>IF(('OddsRatio_working_3-way'!X201=0),IF(Q201&gt;0,-Q201^(1/3),(-Q201)^(1/3)),'OddsRatio_working_3-way'!AM201-'OddsRatio_working_3-way'!R201/3)</f>
        <v>-0.79546331594255726</v>
      </c>
      <c r="AT201" s="11">
        <f>IF(('OddsRatio_working_3-way'!X201=0),IF(Q201&gt;0,-Q201^(1/3),(-Q201)^(1/3)),'OddsRatio_working_3-way'!AN201-'OddsRatio_working_3-way'!R201/3)</f>
        <v>-0.26005986435555084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3.09</v>
      </c>
      <c r="B202" s="4">
        <f>IF('True_Odds_Calculator_3-way'!B203="","",'True_Odds_Calculator_3-way'!B203)</f>
        <v>3.25</v>
      </c>
      <c r="C202" s="4">
        <f>IF('True_Odds_Calculator_3-way'!C203="","",'True_Odds_Calculator_3-way'!C203)</f>
        <v>2.4900000000000002</v>
      </c>
      <c r="D202" s="9">
        <f t="shared" si="52"/>
        <v>0.31291608080203925</v>
      </c>
      <c r="E202" s="9">
        <f t="shared" si="53"/>
        <v>0.29727927255816672</v>
      </c>
      <c r="F202" s="9">
        <f t="shared" si="54"/>
        <v>0.38980464663979397</v>
      </c>
      <c r="G202" s="9">
        <f t="shared" si="55"/>
        <v>1.0505956927971549</v>
      </c>
      <c r="H202" s="9">
        <f t="shared" si="56"/>
        <v>3.1957449979460533</v>
      </c>
      <c r="I202" s="9">
        <f t="shared" si="57"/>
        <v>3.3638403087935989</v>
      </c>
      <c r="J202" s="9">
        <f t="shared" si="58"/>
        <v>2.565387582267761</v>
      </c>
      <c r="K202" s="11">
        <f t="shared" si="59"/>
        <v>0.3236245954692557</v>
      </c>
      <c r="L202" s="11">
        <f t="shared" si="60"/>
        <v>0.30769230769230771</v>
      </c>
      <c r="M202" s="11">
        <f t="shared" si="61"/>
        <v>0.40160642570281119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-0.28020371253497933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0.23314567705724568</v>
      </c>
      <c r="Q202" s="11">
        <f>2*'OddsRatio_working_3-way'!K202*'OddsRatio_working_3-way'!L202*'OddsRatio_working_3-way'!M202</f>
        <v>7.9981364342108285E-2</v>
      </c>
      <c r="R202" s="11">
        <f t="shared" si="62"/>
        <v>0</v>
      </c>
      <c r="S202" s="11">
        <f t="shared" si="63"/>
        <v>-0.83205777306801687</v>
      </c>
      <c r="T202" s="11">
        <f t="shared" si="64"/>
        <v>-0.28544005937153233</v>
      </c>
      <c r="U202" s="11">
        <f>'OddsRatio_working_3-way'!S202-'OddsRatio_working_3-way'!R202^2/3</f>
        <v>-0.83205777306801687</v>
      </c>
      <c r="V202" s="11">
        <f>'OddsRatio_working_3-way'!S202*'OddsRatio_working_3-way'!R202/3-2*'OddsRatio_working_3-way'!R202^3/27-'OddsRatio_working_3-way'!T202</f>
        <v>0.28544005937153233</v>
      </c>
      <c r="W202" s="11">
        <f>'OddsRatio_working_3-way'!V202^2+4*'OddsRatio_working_3-way'!U202^3/27</f>
        <v>-3.8647654013635319E-3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0.14606573254479252</v>
      </c>
      <c r="Y202" s="11">
        <f>IF('OddsRatio_working_3-way'!W202&gt;=0,IF('OddsRatio_working_3-way'!V202+SQRT('OddsRatio_working_3-way'!W202)&gt;0,0,PI()),ACOS('OddsRatio_working_3-way'!V202/(2*'OddsRatio_working_3-way'!X202)))</f>
        <v>0.21444552630659652</v>
      </c>
      <c r="Z202" s="11">
        <f>'OddsRatio_working_3-way'!X202^(1/3)*COS('OddsRatio_working_3-way'!Y202/3)</f>
        <v>0.52529784639857746</v>
      </c>
      <c r="AA202" s="11">
        <f>'OddsRatio_working_3-way'!X202^(1/3)*COS(('OddsRatio_working_3-way'!Y202+2*PI())/3)</f>
        <v>-0.29522303398940269</v>
      </c>
      <c r="AB202" s="11">
        <f>'OddsRatio_working_3-way'!X202^(1/3)*COS(('OddsRatio_working_3-way'!Y202+4*PI())/3)</f>
        <v>-0.23007481240917488</v>
      </c>
      <c r="AC202" s="11">
        <f>'OddsRatio_working_3-way'!X202^(1/3)*SIN('OddsRatio_working_3-way'!Y202/3)</f>
        <v>3.761334326657001E-2</v>
      </c>
      <c r="AD202" s="11">
        <f>'OddsRatio_working_3-way'!X202^(1/3)*SIN(('OddsRatio_working_3-way'!Y202+2*PI())/3)</f>
        <v>0.43611460790113904</v>
      </c>
      <c r="AE202" s="11">
        <f>'OddsRatio_working_3-way'!X202^(1/3)*SIN(('OddsRatio_working_3-way'!Y202+4*PI())/3)</f>
        <v>-0.47372795116770899</v>
      </c>
      <c r="AF202" s="11">
        <f>-'OddsRatio_working_3-way'!U202/(3*'OddsRatio_working_3-way'!X202^(1/3))*COS(('OddsRatio_working_3-way'!Y202)/3)</f>
        <v>0.52529784639857746</v>
      </c>
      <c r="AG202" s="11">
        <f>-'OddsRatio_working_3-way'!U202/(3*'OddsRatio_working_3-way'!X202^(1/3))*COS(('OddsRatio_working_3-way'!Y202+2*PI())/3)</f>
        <v>-0.29522303398940269</v>
      </c>
      <c r="AH202" s="11">
        <f>-'OddsRatio_working_3-way'!U202/(3*'OddsRatio_working_3-way'!X202^(1/3))*COS(('OddsRatio_working_3-way'!Y202+4*PI())/3)</f>
        <v>-0.23007481240917488</v>
      </c>
      <c r="AI202" s="11">
        <f>'OddsRatio_working_3-way'!U202/(3*'OddsRatio_working_3-way'!X202^(1/3))*SIN(('OddsRatio_working_3-way'!Y202)/3)</f>
        <v>-3.761334326657001E-2</v>
      </c>
      <c r="AJ202" s="11">
        <f>'OddsRatio_working_3-way'!U202/(3*'OddsRatio_working_3-way'!X202^(1/3))*SIN(('OddsRatio_working_3-way'!Y202+2*PI())/3)</f>
        <v>-0.43611460790113904</v>
      </c>
      <c r="AK202" s="11">
        <f>'OddsRatio_working_3-way'!U202/(3*'OddsRatio_working_3-way'!X202^(1/3))*SIN(('OddsRatio_working_3-way'!Y202+4*PI())/3)</f>
        <v>0.47372795116770899</v>
      </c>
      <c r="AL202" s="11">
        <f>'OddsRatio_working_3-way'!Z202+'OddsRatio_working_3-way'!AF202</f>
        <v>1.0505956927971549</v>
      </c>
      <c r="AM202" s="11">
        <f>'OddsRatio_working_3-way'!AA202+'OddsRatio_working_3-way'!AG202</f>
        <v>-0.59044606797880539</v>
      </c>
      <c r="AN202" s="11">
        <f>'OddsRatio_working_3-way'!AB202+'OddsRatio_working_3-way'!AH202</f>
        <v>-0.46014962481834976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1.0505956927971549</v>
      </c>
      <c r="AS202" s="11">
        <f>IF(('OddsRatio_working_3-way'!X202=0),IF(Q202&gt;0,-Q202^(1/3),(-Q202)^(1/3)),'OddsRatio_working_3-way'!AM202-'OddsRatio_working_3-way'!R202/3)</f>
        <v>-0.59044606797880539</v>
      </c>
      <c r="AT202" s="11">
        <f>IF(('OddsRatio_working_3-way'!X202=0),IF(Q202&gt;0,-Q202^(1/3),(-Q202)^(1/3)),'OddsRatio_working_3-way'!AN202-'OddsRatio_working_3-way'!R202/3)</f>
        <v>-0.46014962481834976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2.4300000000000002</v>
      </c>
      <c r="B203" s="4">
        <f>IF('True_Odds_Calculator_3-way'!B204="","",'True_Odds_Calculator_3-way'!B204)</f>
        <v>3.26</v>
      </c>
      <c r="C203" s="4">
        <f>IF('True_Odds_Calculator_3-way'!C204="","",'True_Odds_Calculator_3-way'!C204)</f>
        <v>3.18</v>
      </c>
      <c r="D203" s="9">
        <f t="shared" si="52"/>
        <v>0.39965985024332423</v>
      </c>
      <c r="E203" s="9">
        <f t="shared" si="53"/>
        <v>0.29638480768421899</v>
      </c>
      <c r="F203" s="9">
        <f t="shared" si="54"/>
        <v>0.30395534207245689</v>
      </c>
      <c r="G203" s="9">
        <f t="shared" si="55"/>
        <v>1.0504389827688037</v>
      </c>
      <c r="H203" s="9">
        <f t="shared" si="56"/>
        <v>2.5021277453593891</v>
      </c>
      <c r="I203" s="9">
        <f t="shared" si="57"/>
        <v>3.3739921010574965</v>
      </c>
      <c r="J203" s="9">
        <f t="shared" si="58"/>
        <v>3.2899569824359922</v>
      </c>
      <c r="K203" s="11">
        <f t="shared" si="59"/>
        <v>0.41152263374485593</v>
      </c>
      <c r="L203" s="11">
        <f t="shared" si="60"/>
        <v>0.30674846625766872</v>
      </c>
      <c r="M203" s="11">
        <f t="shared" si="61"/>
        <v>0.31446540880503143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-0.27967263649977281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0.23301673226861752</v>
      </c>
      <c r="Q203" s="11">
        <f>2*'OddsRatio_working_3-way'!K203*'OddsRatio_working_3-way'!L203*'OddsRatio_working_3-way'!M203</f>
        <v>7.9392413038711251E-2</v>
      </c>
      <c r="R203" s="11">
        <f t="shared" si="62"/>
        <v>0</v>
      </c>
      <c r="S203" s="11">
        <f t="shared" si="63"/>
        <v>-0.83317672828105516</v>
      </c>
      <c r="T203" s="11">
        <f t="shared" si="64"/>
        <v>-0.28387622769371557</v>
      </c>
      <c r="U203" s="11">
        <f>'OddsRatio_working_3-way'!S203-'OddsRatio_working_3-way'!R203^2/3</f>
        <v>-0.83317672828105516</v>
      </c>
      <c r="V203" s="11">
        <f>'OddsRatio_working_3-way'!S203*'OddsRatio_working_3-way'!R203/3-2*'OddsRatio_working_3-way'!R203^3/27-'OddsRatio_working_3-way'!T203</f>
        <v>0.28387622769371557</v>
      </c>
      <c r="W203" s="11">
        <f>'OddsRatio_working_3-way'!V203^2+4*'OddsRatio_working_3-way'!U203^3/27</f>
        <v>-5.0998435707027001E-3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0.14636047641039993</v>
      </c>
      <c r="Y203" s="11">
        <f>IF('OddsRatio_working_3-way'!W203&gt;=0,IF('OddsRatio_working_3-way'!V203+SQRT('OddsRatio_working_3-way'!W203)&gt;0,0,PI()),ACOS('OddsRatio_working_3-way'!V203/(2*'OddsRatio_working_3-way'!X203)))</f>
        <v>0.24645061655521161</v>
      </c>
      <c r="Z203" s="11">
        <f>'OddsRatio_working_3-way'!X203^(1/3)*COS('OddsRatio_working_3-way'!Y203/3)</f>
        <v>0.52521949138440183</v>
      </c>
      <c r="AA203" s="11">
        <f>'OddsRatio_working_3-way'!X203^(1/3)*COS(('OddsRatio_working_3-way'!Y203+2*PI())/3)</f>
        <v>-0.30006033277299982</v>
      </c>
      <c r="AB203" s="11">
        <f>'OddsRatio_working_3-way'!X203^(1/3)*COS(('OddsRatio_working_3-way'!Y203+4*PI())/3)</f>
        <v>-0.2251591586114019</v>
      </c>
      <c r="AC203" s="11">
        <f>'OddsRatio_working_3-way'!X203^(1/3)*SIN('OddsRatio_working_3-way'!Y203/3)</f>
        <v>4.3244213064817585E-2</v>
      </c>
      <c r="AD203" s="11">
        <f>'OddsRatio_working_3-way'!X203^(1/3)*SIN(('OddsRatio_working_3-way'!Y203+2*PI())/3)</f>
        <v>0.43323131556922528</v>
      </c>
      <c r="AE203" s="11">
        <f>'OddsRatio_working_3-way'!X203^(1/3)*SIN(('OddsRatio_working_3-way'!Y203+4*PI())/3)</f>
        <v>-0.47647552863404286</v>
      </c>
      <c r="AF203" s="11">
        <f>-'OddsRatio_working_3-way'!U203/(3*'OddsRatio_working_3-way'!X203^(1/3))*COS(('OddsRatio_working_3-way'!Y203)/3)</f>
        <v>0.52521949138440183</v>
      </c>
      <c r="AG203" s="11">
        <f>-'OddsRatio_working_3-way'!U203/(3*'OddsRatio_working_3-way'!X203^(1/3))*COS(('OddsRatio_working_3-way'!Y203+2*PI())/3)</f>
        <v>-0.30006033277299982</v>
      </c>
      <c r="AH203" s="11">
        <f>-'OddsRatio_working_3-way'!U203/(3*'OddsRatio_working_3-way'!X203^(1/3))*COS(('OddsRatio_working_3-way'!Y203+4*PI())/3)</f>
        <v>-0.2251591586114019</v>
      </c>
      <c r="AI203" s="11">
        <f>'OddsRatio_working_3-way'!U203/(3*'OddsRatio_working_3-way'!X203^(1/3))*SIN(('OddsRatio_working_3-way'!Y203)/3)</f>
        <v>-4.3244213064817585E-2</v>
      </c>
      <c r="AJ203" s="11">
        <f>'OddsRatio_working_3-way'!U203/(3*'OddsRatio_working_3-way'!X203^(1/3))*SIN(('OddsRatio_working_3-way'!Y203+2*PI())/3)</f>
        <v>-0.43323131556922528</v>
      </c>
      <c r="AK203" s="11">
        <f>'OddsRatio_working_3-way'!U203/(3*'OddsRatio_working_3-way'!X203^(1/3))*SIN(('OddsRatio_working_3-way'!Y203+4*PI())/3)</f>
        <v>0.47647552863404286</v>
      </c>
      <c r="AL203" s="11">
        <f>'OddsRatio_working_3-way'!Z203+'OddsRatio_working_3-way'!AF203</f>
        <v>1.0504389827688037</v>
      </c>
      <c r="AM203" s="11">
        <f>'OddsRatio_working_3-way'!AA203+'OddsRatio_working_3-way'!AG203</f>
        <v>-0.60012066554599963</v>
      </c>
      <c r="AN203" s="11">
        <f>'OddsRatio_working_3-way'!AB203+'OddsRatio_working_3-way'!AH203</f>
        <v>-0.4503183172228038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1.0504389827688037</v>
      </c>
      <c r="AS203" s="11">
        <f>IF(('OddsRatio_working_3-way'!X203=0),IF(Q203&gt;0,-Q203^(1/3),(-Q203)^(1/3)),'OddsRatio_working_3-way'!AM203-'OddsRatio_working_3-way'!R203/3)</f>
        <v>-0.60012066554599963</v>
      </c>
      <c r="AT203" s="11">
        <f>IF(('OddsRatio_working_3-way'!X203=0),IF(Q203&gt;0,-Q203^(1/3),(-Q203)^(1/3)),'OddsRatio_working_3-way'!AN203-'OddsRatio_working_3-way'!R203/3)</f>
        <v>-0.4503183172228038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4.2</v>
      </c>
      <c r="B204" s="4">
        <f>IF('True_Odds_Calculator_3-way'!B205="","",'True_Odds_Calculator_3-way'!B205)</f>
        <v>3.45</v>
      </c>
      <c r="C204" s="4">
        <f>IF('True_Odds_Calculator_3-way'!C205="","",'True_Odds_Calculator_3-way'!C205)</f>
        <v>1.97</v>
      </c>
      <c r="D204" s="9">
        <f t="shared" si="52"/>
        <v>0.22803926246220954</v>
      </c>
      <c r="E204" s="9">
        <f t="shared" si="53"/>
        <v>0.2784118433911526</v>
      </c>
      <c r="F204" s="9">
        <f t="shared" si="54"/>
        <v>0.49354889414663805</v>
      </c>
      <c r="G204" s="9">
        <f t="shared" si="55"/>
        <v>1.0578780508051202</v>
      </c>
      <c r="H204" s="9">
        <f t="shared" si="56"/>
        <v>4.3852097625763857</v>
      </c>
      <c r="I204" s="9">
        <f t="shared" si="57"/>
        <v>3.5918012244725439</v>
      </c>
      <c r="J204" s="9">
        <f t="shared" si="58"/>
        <v>2.0261417092809664</v>
      </c>
      <c r="K204" s="11">
        <f t="shared" si="59"/>
        <v>0.23809523809523808</v>
      </c>
      <c r="L204" s="11">
        <f t="shared" si="60"/>
        <v>0.28985507246376813</v>
      </c>
      <c r="M204" s="11">
        <f t="shared" si="61"/>
        <v>0.50761421319796951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-0.26641163343877983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0.23191208360045262</v>
      </c>
      <c r="Q204" s="11">
        <f>2*'OddsRatio_working_3-way'!K204*'OddsRatio_working_3-way'!L204*'OddsRatio_working_3-way'!M204</f>
        <v>7.0064073595302895E-2</v>
      </c>
      <c r="R204" s="11">
        <f t="shared" si="62"/>
        <v>0</v>
      </c>
      <c r="S204" s="11">
        <f t="shared" si="63"/>
        <v>-0.87050284031138214</v>
      </c>
      <c r="T204" s="11">
        <f t="shared" si="64"/>
        <v>-0.26299179465600664</v>
      </c>
      <c r="U204" s="11">
        <f>'OddsRatio_working_3-way'!S204-'OddsRatio_working_3-way'!R204^2/3</f>
        <v>-0.87050284031138214</v>
      </c>
      <c r="V204" s="11">
        <f>'OddsRatio_working_3-way'!S204*'OddsRatio_working_3-way'!R204/3-2*'OddsRatio_working_3-way'!R204^3/27-'OddsRatio_working_3-way'!T204</f>
        <v>0.26299179465600664</v>
      </c>
      <c r="W204" s="11">
        <f>'OddsRatio_working_3-way'!V204^2+4*'OddsRatio_working_3-way'!U204^3/27</f>
        <v>-2.8560569211237466E-2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0.15630519286609182</v>
      </c>
      <c r="Y204" s="11">
        <f>IF('OddsRatio_working_3-way'!W204&gt;=0,IF('OddsRatio_working_3-way'!V204+SQRT('OddsRatio_working_3-way'!W204)&gt;0,0,PI()),ACOS('OddsRatio_working_3-way'!V204/(2*'OddsRatio_working_3-way'!X204)))</f>
        <v>0.57115604254623376</v>
      </c>
      <c r="Z204" s="11">
        <f>'OddsRatio_working_3-way'!X204^(1/3)*COS('OddsRatio_working_3-way'!Y204/3)</f>
        <v>0.52893902540256021</v>
      </c>
      <c r="AA204" s="11">
        <f>'OddsRatio_working_3-way'!X204^(1/3)*COS(('OddsRatio_working_3-way'!Y204+2*PI())/3)</f>
        <v>-0.35274941206964067</v>
      </c>
      <c r="AB204" s="11">
        <f>'OddsRatio_working_3-way'!X204^(1/3)*COS(('OddsRatio_working_3-way'!Y204+4*PI())/3)</f>
        <v>-0.17618961333291977</v>
      </c>
      <c r="AC204" s="11">
        <f>'OddsRatio_working_3-way'!X204^(1/3)*SIN('OddsRatio_working_3-way'!Y204/3)</f>
        <v>0.10193684732871218</v>
      </c>
      <c r="AD204" s="11">
        <f>'OddsRatio_working_3-way'!X204^(1/3)*SIN(('OddsRatio_working_3-way'!Y204+2*PI())/3)</f>
        <v>0.40710620938724373</v>
      </c>
      <c r="AE204" s="11">
        <f>'OddsRatio_working_3-way'!X204^(1/3)*SIN(('OddsRatio_working_3-way'!Y204+4*PI())/3)</f>
        <v>-0.50904305671595562</v>
      </c>
      <c r="AF204" s="11">
        <f>-'OddsRatio_working_3-way'!U204/(3*'OddsRatio_working_3-way'!X204^(1/3))*COS(('OddsRatio_working_3-way'!Y204)/3)</f>
        <v>0.5289390254025601</v>
      </c>
      <c r="AG204" s="11">
        <f>-'OddsRatio_working_3-way'!U204/(3*'OddsRatio_working_3-way'!X204^(1/3))*COS(('OddsRatio_working_3-way'!Y204+2*PI())/3)</f>
        <v>-0.35274941206964056</v>
      </c>
      <c r="AH204" s="11">
        <f>-'OddsRatio_working_3-way'!U204/(3*'OddsRatio_working_3-way'!X204^(1/3))*COS(('OddsRatio_working_3-way'!Y204+4*PI())/3)</f>
        <v>-0.17618961333291971</v>
      </c>
      <c r="AI204" s="11">
        <f>'OddsRatio_working_3-way'!U204/(3*'OddsRatio_working_3-way'!X204^(1/3))*SIN(('OddsRatio_working_3-way'!Y204)/3)</f>
        <v>-0.10193684732871217</v>
      </c>
      <c r="AJ204" s="11">
        <f>'OddsRatio_working_3-way'!U204/(3*'OddsRatio_working_3-way'!X204^(1/3))*SIN(('OddsRatio_working_3-way'!Y204+2*PI())/3)</f>
        <v>-0.40710620938724362</v>
      </c>
      <c r="AK204" s="11">
        <f>'OddsRatio_working_3-way'!U204/(3*'OddsRatio_working_3-way'!X204^(1/3))*SIN(('OddsRatio_working_3-way'!Y204+4*PI())/3)</f>
        <v>0.50904305671595551</v>
      </c>
      <c r="AL204" s="11">
        <f>'OddsRatio_working_3-way'!Z204+'OddsRatio_working_3-way'!AF204</f>
        <v>1.0578780508051202</v>
      </c>
      <c r="AM204" s="11">
        <f>'OddsRatio_working_3-way'!AA204+'OddsRatio_working_3-way'!AG204</f>
        <v>-0.70549882413928122</v>
      </c>
      <c r="AN204" s="11">
        <f>'OddsRatio_working_3-way'!AB204+'OddsRatio_working_3-way'!AH204</f>
        <v>-0.35237922666583948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1.0578780508051202</v>
      </c>
      <c r="AS204" s="11">
        <f>IF(('OddsRatio_working_3-way'!X204=0),IF(Q204&gt;0,-Q204^(1/3),(-Q204)^(1/3)),'OddsRatio_working_3-way'!AM204-'OddsRatio_working_3-way'!R204/3)</f>
        <v>-0.70549882413928122</v>
      </c>
      <c r="AT204" s="11">
        <f>IF(('OddsRatio_working_3-way'!X204=0),IF(Q204&gt;0,-Q204^(1/3),(-Q204)^(1/3)),'OddsRatio_working_3-way'!AN204-'OddsRatio_working_3-way'!R204/3)</f>
        <v>-0.35237922666583948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2.6</v>
      </c>
      <c r="B205" s="4">
        <f>IF('True_Odds_Calculator_3-way'!B206="","",'True_Odds_Calculator_3-way'!B206)</f>
        <v>3.31</v>
      </c>
      <c r="C205" s="4">
        <f>IF('True_Odds_Calculator_3-way'!C206="","",'True_Odds_Calculator_3-way'!C206)</f>
        <v>2.89</v>
      </c>
      <c r="D205" s="9">
        <f t="shared" si="52"/>
        <v>0.37308954528712091</v>
      </c>
      <c r="E205" s="9">
        <f t="shared" si="53"/>
        <v>0.29188861068102095</v>
      </c>
      <c r="F205" s="9">
        <f t="shared" si="54"/>
        <v>0.33502184403185825</v>
      </c>
      <c r="G205" s="9">
        <f t="shared" si="55"/>
        <v>1.0502010553365002</v>
      </c>
      <c r="H205" s="9">
        <f t="shared" si="56"/>
        <v>2.6803216885384007</v>
      </c>
      <c r="I205" s="9">
        <f t="shared" si="57"/>
        <v>3.4259644378273153</v>
      </c>
      <c r="J205" s="9">
        <f t="shared" si="58"/>
        <v>2.9848799945859859</v>
      </c>
      <c r="K205" s="11">
        <f t="shared" si="59"/>
        <v>0.38461538461538458</v>
      </c>
      <c r="L205" s="11">
        <f t="shared" si="60"/>
        <v>0.30211480362537763</v>
      </c>
      <c r="M205" s="11">
        <f t="shared" si="61"/>
        <v>0.34602076124567471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-0.2808630335156852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0.23320014120670612</v>
      </c>
      <c r="Q205" s="11">
        <f>2*'OddsRatio_working_3-way'!K205*'OddsRatio_working_3-way'!L205*'OddsRatio_working_3-way'!M205</f>
        <v>8.0413841795415913E-2</v>
      </c>
      <c r="R205" s="11">
        <f t="shared" si="62"/>
        <v>0</v>
      </c>
      <c r="S205" s="11">
        <f t="shared" si="63"/>
        <v>-0.83029844934606789</v>
      </c>
      <c r="T205" s="11">
        <f t="shared" si="64"/>
        <v>-0.28630981011933382</v>
      </c>
      <c r="U205" s="11">
        <f>'OddsRatio_working_3-way'!S205-'OddsRatio_working_3-way'!R205^2/3</f>
        <v>-0.83029844934606789</v>
      </c>
      <c r="V205" s="11">
        <f>'OddsRatio_working_3-way'!S205*'OddsRatio_working_3-way'!R205/3-2*'OddsRatio_working_3-way'!R205^3/27-'OddsRatio_working_3-way'!T205</f>
        <v>0.28630981011933382</v>
      </c>
      <c r="W205" s="11">
        <f>'OddsRatio_working_3-way'!V205^2+4*'OddsRatio_working_3-way'!U205^3/27</f>
        <v>-2.8272892337883881E-3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0.14560270997165314</v>
      </c>
      <c r="Y205" s="11">
        <f>IF('OddsRatio_working_3-way'!W205&gt;=0,IF('OddsRatio_working_3-way'!V205+SQRT('OddsRatio_working_3-way'!W205)&gt;0,0,PI()),ACOS('OddsRatio_working_3-way'!V205/(2*'OddsRatio_working_3-way'!X205)))</f>
        <v>0.18362380539287559</v>
      </c>
      <c r="Z205" s="11">
        <f>'OddsRatio_working_3-way'!X205^(1/3)*COS('OddsRatio_working_3-way'!Y205/3)</f>
        <v>0.52510052766825011</v>
      </c>
      <c r="AA205" s="11">
        <f>'OddsRatio_working_3-way'!X205^(1/3)*COS(('OddsRatio_working_3-way'!Y205+2*PI())/3)</f>
        <v>-0.29041940839241664</v>
      </c>
      <c r="AB205" s="11">
        <f>'OddsRatio_working_3-way'!X205^(1/3)*COS(('OddsRatio_working_3-way'!Y205+4*PI())/3)</f>
        <v>-0.23468111927583357</v>
      </c>
      <c r="AC205" s="11">
        <f>'OddsRatio_working_3-way'!X205^(1/3)*SIN('OddsRatio_working_3-way'!Y205/3)</f>
        <v>3.2180516225628432E-2</v>
      </c>
      <c r="AD205" s="11">
        <f>'OddsRatio_working_3-way'!X205^(1/3)*SIN(('OddsRatio_working_3-way'!Y205+2*PI())/3)</f>
        <v>0.43866013838850387</v>
      </c>
      <c r="AE205" s="11">
        <f>'OddsRatio_working_3-way'!X205^(1/3)*SIN(('OddsRatio_working_3-way'!Y205+4*PI())/3)</f>
        <v>-0.47084065461413233</v>
      </c>
      <c r="AF205" s="11">
        <f>-'OddsRatio_working_3-way'!U205/(3*'OddsRatio_working_3-way'!X205^(1/3))*COS(('OddsRatio_working_3-way'!Y205)/3)</f>
        <v>0.52510052766824999</v>
      </c>
      <c r="AG205" s="11">
        <f>-'OddsRatio_working_3-way'!U205/(3*'OddsRatio_working_3-way'!X205^(1/3))*COS(('OddsRatio_working_3-way'!Y205+2*PI())/3)</f>
        <v>-0.29041940839241659</v>
      </c>
      <c r="AH205" s="11">
        <f>-'OddsRatio_working_3-way'!U205/(3*'OddsRatio_working_3-way'!X205^(1/3))*COS(('OddsRatio_working_3-way'!Y205+4*PI())/3)</f>
        <v>-0.23468111927583352</v>
      </c>
      <c r="AI205" s="11">
        <f>'OddsRatio_working_3-way'!U205/(3*'OddsRatio_working_3-way'!X205^(1/3))*SIN(('OddsRatio_working_3-way'!Y205)/3)</f>
        <v>-3.2180516225628425E-2</v>
      </c>
      <c r="AJ205" s="11">
        <f>'OddsRatio_working_3-way'!U205/(3*'OddsRatio_working_3-way'!X205^(1/3))*SIN(('OddsRatio_working_3-way'!Y205+2*PI())/3)</f>
        <v>-0.43866013838850376</v>
      </c>
      <c r="AK205" s="11">
        <f>'OddsRatio_working_3-way'!U205/(3*'OddsRatio_working_3-way'!X205^(1/3))*SIN(('OddsRatio_working_3-way'!Y205+4*PI())/3)</f>
        <v>0.47084065461413221</v>
      </c>
      <c r="AL205" s="11">
        <f>'OddsRatio_working_3-way'!Z205+'OddsRatio_working_3-way'!AF205</f>
        <v>1.0502010553365002</v>
      </c>
      <c r="AM205" s="11">
        <f>'OddsRatio_working_3-way'!AA205+'OddsRatio_working_3-way'!AG205</f>
        <v>-0.58083881678483329</v>
      </c>
      <c r="AN205" s="11">
        <f>'OddsRatio_working_3-way'!AB205+'OddsRatio_working_3-way'!AH205</f>
        <v>-0.46936223855166709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1.0502010553365002</v>
      </c>
      <c r="AS205" s="11">
        <f>IF(('OddsRatio_working_3-way'!X205=0),IF(Q205&gt;0,-Q205^(1/3),(-Q205)^(1/3)),'OddsRatio_working_3-way'!AM205-'OddsRatio_working_3-way'!R205/3)</f>
        <v>-0.58083881678483329</v>
      </c>
      <c r="AT205" s="11">
        <f>IF(('OddsRatio_working_3-way'!X205=0),IF(Q205&gt;0,-Q205^(1/3),(-Q205)^(1/3)),'OddsRatio_working_3-way'!AN205-'OddsRatio_working_3-way'!R205/3)</f>
        <v>-0.46936223855166709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1.32</v>
      </c>
      <c r="B206" s="4">
        <f>IF('True_Odds_Calculator_3-way'!B207="","",'True_Odds_Calculator_3-way'!B207)</f>
        <v>5.39</v>
      </c>
      <c r="C206" s="4">
        <f>IF('True_Odds_Calculator_3-way'!C207="","",'True_Odds_Calculator_3-way'!C207)</f>
        <v>10.82</v>
      </c>
      <c r="D206" s="9">
        <f t="shared" si="52"/>
        <v>0.7415390706513223</v>
      </c>
      <c r="E206" s="9">
        <f t="shared" si="53"/>
        <v>0.17296178950334054</v>
      </c>
      <c r="F206" s="9">
        <f t="shared" si="54"/>
        <v>8.5499139845337302E-2</v>
      </c>
      <c r="G206" s="9">
        <f t="shared" si="55"/>
        <v>1.0892081566318446</v>
      </c>
      <c r="H206" s="9">
        <f t="shared" si="56"/>
        <v>1.3485466101221901</v>
      </c>
      <c r="I206" s="9">
        <f t="shared" si="57"/>
        <v>5.7816238076137978</v>
      </c>
      <c r="J206" s="9">
        <f t="shared" si="58"/>
        <v>11.696024098124713</v>
      </c>
      <c r="K206" s="11">
        <f t="shared" si="59"/>
        <v>0.75757575757575757</v>
      </c>
      <c r="L206" s="11">
        <f t="shared" si="60"/>
        <v>0.1855287569573284</v>
      </c>
      <c r="M206" s="11">
        <f t="shared" si="61"/>
        <v>9.2421441774491686E-2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-0.17919918460043782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0.18874508756161301</v>
      </c>
      <c r="Q206" s="11">
        <f>2*'OddsRatio_working_3-way'!K206*'OddsRatio_working_3-way'!L206*'OddsRatio_working_3-way'!M206</f>
        <v>2.5980053346402344E-2</v>
      </c>
      <c r="R206" s="11">
        <f t="shared" si="62"/>
        <v>0</v>
      </c>
      <c r="S206" s="11">
        <f t="shared" si="63"/>
        <v>-1.0532697901637207</v>
      </c>
      <c r="T206" s="11">
        <f t="shared" si="64"/>
        <v>-0.14497863594820659</v>
      </c>
      <c r="U206" s="11">
        <f>'OddsRatio_working_3-way'!S206-'OddsRatio_working_3-way'!R206^2/3</f>
        <v>-1.0532697901637207</v>
      </c>
      <c r="V206" s="11">
        <f>'OddsRatio_working_3-way'!S206*'OddsRatio_working_3-way'!R206/3-2*'OddsRatio_working_3-way'!R206^3/27-'OddsRatio_working_3-way'!T206</f>
        <v>0.14497863594820659</v>
      </c>
      <c r="W206" s="11">
        <f>'OddsRatio_working_3-way'!V206^2+4*'OddsRatio_working_3-way'!U206^3/27</f>
        <v>-0.15208838685753959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0.20803076199143133</v>
      </c>
      <c r="Y206" s="11">
        <f>IF('OddsRatio_working_3-way'!W206&gt;=0,IF('OddsRatio_working_3-way'!V206+SQRT('OddsRatio_working_3-way'!W206)&gt;0,0,PI()),ACOS('OddsRatio_working_3-way'!V206/(2*'OddsRatio_working_3-way'!X206)))</f>
        <v>1.2148742472729892</v>
      </c>
      <c r="Z206" s="11">
        <f>'OddsRatio_working_3-way'!X206^(1/3)*COS('OddsRatio_working_3-way'!Y206/3)</f>
        <v>0.54460407831592217</v>
      </c>
      <c r="AA206" s="11">
        <f>'OddsRatio_working_3-way'!X206^(1/3)*COS(('OddsRatio_working_3-way'!Y206+2*PI())/3)</f>
        <v>-0.47447089420783961</v>
      </c>
      <c r="AB206" s="11">
        <f>'OddsRatio_working_3-way'!X206^(1/3)*COS(('OddsRatio_working_3-way'!Y206+4*PI())/3)</f>
        <v>-7.0133184108082669E-2</v>
      </c>
      <c r="AC206" s="11">
        <f>'OddsRatio_working_3-way'!X206^(1/3)*SIN('OddsRatio_working_3-way'!Y206/3)</f>
        <v>0.23344448576961152</v>
      </c>
      <c r="AD206" s="11">
        <f>'OddsRatio_working_3-way'!X206^(1/3)*SIN(('OddsRatio_working_3-way'!Y206+2*PI())/3)</f>
        <v>0.35491872394139273</v>
      </c>
      <c r="AE206" s="11">
        <f>'OddsRatio_working_3-way'!X206^(1/3)*SIN(('OddsRatio_working_3-way'!Y206+4*PI())/3)</f>
        <v>-0.58836320971100442</v>
      </c>
      <c r="AF206" s="11">
        <f>-'OddsRatio_working_3-way'!U206/(3*'OddsRatio_working_3-way'!X206^(1/3))*COS(('OddsRatio_working_3-way'!Y206)/3)</f>
        <v>0.54460407831592228</v>
      </c>
      <c r="AG206" s="11">
        <f>-'OddsRatio_working_3-way'!U206/(3*'OddsRatio_working_3-way'!X206^(1/3))*COS(('OddsRatio_working_3-way'!Y206+2*PI())/3)</f>
        <v>-0.47447089420783972</v>
      </c>
      <c r="AH206" s="11">
        <f>-'OddsRatio_working_3-way'!U206/(3*'OddsRatio_working_3-way'!X206^(1/3))*COS(('OddsRatio_working_3-way'!Y206+4*PI())/3)</f>
        <v>-7.0133184108082683E-2</v>
      </c>
      <c r="AI206" s="11">
        <f>'OddsRatio_working_3-way'!U206/(3*'OddsRatio_working_3-way'!X206^(1/3))*SIN(('OddsRatio_working_3-way'!Y206)/3)</f>
        <v>-0.23344448576961155</v>
      </c>
      <c r="AJ206" s="11">
        <f>'OddsRatio_working_3-way'!U206/(3*'OddsRatio_working_3-way'!X206^(1/3))*SIN(('OddsRatio_working_3-way'!Y206+2*PI())/3)</f>
        <v>-0.35491872394139279</v>
      </c>
      <c r="AK206" s="11">
        <f>'OddsRatio_working_3-way'!U206/(3*'OddsRatio_working_3-way'!X206^(1/3))*SIN(('OddsRatio_working_3-way'!Y206+4*PI())/3)</f>
        <v>0.58836320971100453</v>
      </c>
      <c r="AL206" s="11">
        <f>'OddsRatio_working_3-way'!Z206+'OddsRatio_working_3-way'!AF206</f>
        <v>1.0892081566318446</v>
      </c>
      <c r="AM206" s="11">
        <f>'OddsRatio_working_3-way'!AA206+'OddsRatio_working_3-way'!AG206</f>
        <v>-0.94894178841567933</v>
      </c>
      <c r="AN206" s="11">
        <f>'OddsRatio_working_3-way'!AB206+'OddsRatio_working_3-way'!AH206</f>
        <v>-0.14026636821616534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1.0892081566318446</v>
      </c>
      <c r="AS206" s="11">
        <f>IF(('OddsRatio_working_3-way'!X206=0),IF(Q206&gt;0,-Q206^(1/3),(-Q206)^(1/3)),'OddsRatio_working_3-way'!AM206-'OddsRatio_working_3-way'!R206/3)</f>
        <v>-0.94894178841567933</v>
      </c>
      <c r="AT206" s="11">
        <f>IF(('OddsRatio_working_3-way'!X206=0),IF(Q206&gt;0,-Q206^(1/3),(-Q206)^(1/3)),'OddsRatio_working_3-way'!AN206-'OddsRatio_working_3-way'!R206/3)</f>
        <v>-0.14026636821616534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4.0999999999999996</v>
      </c>
      <c r="B207" s="4">
        <f>IF('True_Odds_Calculator_3-way'!B208="","",'True_Odds_Calculator_3-way'!B208)</f>
        <v>3.72</v>
      </c>
      <c r="C207" s="4">
        <f>IF('True_Odds_Calculator_3-way'!C208="","",'True_Odds_Calculator_3-way'!C208)</f>
        <v>1.92</v>
      </c>
      <c r="D207" s="9">
        <f t="shared" si="52"/>
        <v>0.23415048948317246</v>
      </c>
      <c r="E207" s="9">
        <f t="shared" si="53"/>
        <v>0.25840954530162669</v>
      </c>
      <c r="F207" s="9">
        <f t="shared" si="54"/>
        <v>0.50743996521520074</v>
      </c>
      <c r="G207" s="9">
        <f t="shared" si="55"/>
        <v>1.055083120877828</v>
      </c>
      <c r="H207" s="9">
        <f t="shared" si="56"/>
        <v>4.2707576747212661</v>
      </c>
      <c r="I207" s="9">
        <f t="shared" si="57"/>
        <v>3.8698260887876925</v>
      </c>
      <c r="J207" s="9">
        <f t="shared" si="58"/>
        <v>1.9706764712076017</v>
      </c>
      <c r="K207" s="11">
        <f t="shared" si="59"/>
        <v>0.24390243902439027</v>
      </c>
      <c r="L207" s="11">
        <f t="shared" si="60"/>
        <v>0.26881720430107525</v>
      </c>
      <c r="M207" s="11">
        <f t="shared" si="61"/>
        <v>0.52083333333333337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-0.26490514905149043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0.23016107177200801</v>
      </c>
      <c r="Q207" s="11">
        <f>2*'OddsRatio_working_3-way'!K207*'OddsRatio_working_3-way'!L207*'OddsRatio_working_3-way'!M207</f>
        <v>6.8297053938281324E-2</v>
      </c>
      <c r="R207" s="11">
        <f t="shared" si="62"/>
        <v>0</v>
      </c>
      <c r="S207" s="11">
        <f t="shared" si="63"/>
        <v>-0.86884332975827094</v>
      </c>
      <c r="T207" s="11">
        <f t="shared" si="64"/>
        <v>-0.25781701179770655</v>
      </c>
      <c r="U207" s="11">
        <f>'OddsRatio_working_3-way'!S207-'OddsRatio_working_3-way'!R207^2/3</f>
        <v>-0.86884332975827094</v>
      </c>
      <c r="V207" s="11">
        <f>'OddsRatio_working_3-way'!S207*'OddsRatio_working_3-way'!R207/3-2*'OddsRatio_working_3-way'!R207^3/27-'OddsRatio_working_3-way'!T207</f>
        <v>0.25781701179770655</v>
      </c>
      <c r="W207" s="11">
        <f>'OddsRatio_working_3-way'!V207^2+4*'OddsRatio_working_3-way'!U207^3/27</f>
        <v>-3.0697801645063957E-2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0.15585843995222293</v>
      </c>
      <c r="Y207" s="11">
        <f>IF('OddsRatio_working_3-way'!W207&gt;=0,IF('OddsRatio_working_3-way'!V207+SQRT('OddsRatio_working_3-way'!W207)&gt;0,0,PI()),ACOS('OddsRatio_working_3-way'!V207/(2*'OddsRatio_working_3-way'!X207)))</f>
        <v>0.59689098519639727</v>
      </c>
      <c r="Z207" s="11">
        <f>'OddsRatio_working_3-way'!X207^(1/3)*COS('OddsRatio_working_3-way'!Y207/3)</f>
        <v>0.52754156043891409</v>
      </c>
      <c r="AA207" s="11">
        <f>'OddsRatio_working_3-way'!X207^(1/3)*COS(('OddsRatio_working_3-way'!Y207+2*PI())/3)</f>
        <v>-0.35588895946125765</v>
      </c>
      <c r="AB207" s="11">
        <f>'OddsRatio_working_3-way'!X207^(1/3)*COS(('OddsRatio_working_3-way'!Y207+4*PI())/3)</f>
        <v>-0.17165260097765633</v>
      </c>
      <c r="AC207" s="11">
        <f>'OddsRatio_working_3-way'!X207^(1/3)*SIN('OddsRatio_working_3-way'!Y207/3)</f>
        <v>0.10636891116502352</v>
      </c>
      <c r="AD207" s="11">
        <f>'OddsRatio_working_3-way'!X207^(1/3)*SIN(('OddsRatio_working_3-way'!Y207+2*PI())/3)</f>
        <v>0.40367993730967167</v>
      </c>
      <c r="AE207" s="11">
        <f>'OddsRatio_working_3-way'!X207^(1/3)*SIN(('OddsRatio_working_3-way'!Y207+4*PI())/3)</f>
        <v>-0.51004884847469523</v>
      </c>
      <c r="AF207" s="11">
        <f>-'OddsRatio_working_3-way'!U207/(3*'OddsRatio_working_3-way'!X207^(1/3))*COS(('OddsRatio_working_3-way'!Y207)/3)</f>
        <v>0.52754156043891398</v>
      </c>
      <c r="AG207" s="11">
        <f>-'OddsRatio_working_3-way'!U207/(3*'OddsRatio_working_3-way'!X207^(1/3))*COS(('OddsRatio_working_3-way'!Y207+2*PI())/3)</f>
        <v>-0.35588895946125754</v>
      </c>
      <c r="AH207" s="11">
        <f>-'OddsRatio_working_3-way'!U207/(3*'OddsRatio_working_3-way'!X207^(1/3))*COS(('OddsRatio_working_3-way'!Y207+4*PI())/3)</f>
        <v>-0.17165260097765631</v>
      </c>
      <c r="AI207" s="11">
        <f>'OddsRatio_working_3-way'!U207/(3*'OddsRatio_working_3-way'!X207^(1/3))*SIN(('OddsRatio_working_3-way'!Y207)/3)</f>
        <v>-0.10636891116502351</v>
      </c>
      <c r="AJ207" s="11">
        <f>'OddsRatio_working_3-way'!U207/(3*'OddsRatio_working_3-way'!X207^(1/3))*SIN(('OddsRatio_working_3-way'!Y207+2*PI())/3)</f>
        <v>-0.40367993730967155</v>
      </c>
      <c r="AK207" s="11">
        <f>'OddsRatio_working_3-way'!U207/(3*'OddsRatio_working_3-way'!X207^(1/3))*SIN(('OddsRatio_working_3-way'!Y207+4*PI())/3)</f>
        <v>0.51004884847469512</v>
      </c>
      <c r="AL207" s="11">
        <f>'OddsRatio_working_3-way'!Z207+'OddsRatio_working_3-way'!AF207</f>
        <v>1.055083120877828</v>
      </c>
      <c r="AM207" s="11">
        <f>'OddsRatio_working_3-way'!AA207+'OddsRatio_working_3-way'!AG207</f>
        <v>-0.71177791892251518</v>
      </c>
      <c r="AN207" s="11">
        <f>'OddsRatio_working_3-way'!AB207+'OddsRatio_working_3-way'!AH207</f>
        <v>-0.34330520195531267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1.055083120877828</v>
      </c>
      <c r="AS207" s="11">
        <f>IF(('OddsRatio_working_3-way'!X207=0),IF(Q207&gt;0,-Q207^(1/3),(-Q207)^(1/3)),'OddsRatio_working_3-way'!AM207-'OddsRatio_working_3-way'!R207/3)</f>
        <v>-0.71177791892251518</v>
      </c>
      <c r="AT207" s="11">
        <f>IF(('OddsRatio_working_3-way'!X207=0),IF(Q207&gt;0,-Q207^(1/3),(-Q207)^(1/3)),'OddsRatio_working_3-way'!AN207-'OddsRatio_working_3-way'!R207/3)</f>
        <v>-0.34330520195531267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1.57</v>
      </c>
      <c r="B208" s="4">
        <f>IF('True_Odds_Calculator_3-way'!B209="","",'True_Odds_Calculator_3-way'!B209)</f>
        <v>4.0999999999999996</v>
      </c>
      <c r="C208" s="4">
        <f>IF('True_Odds_Calculator_3-way'!C209="","",'True_Odds_Calculator_3-way'!C209)</f>
        <v>6.53</v>
      </c>
      <c r="D208" s="9">
        <f t="shared" si="52"/>
        <v>0.6223085941225649</v>
      </c>
      <c r="E208" s="9">
        <f t="shared" si="53"/>
        <v>0.23251531990809429</v>
      </c>
      <c r="F208" s="9">
        <f t="shared" si="54"/>
        <v>0.14517608596934115</v>
      </c>
      <c r="G208" s="9">
        <f t="shared" si="55"/>
        <v>1.0647715744206105</v>
      </c>
      <c r="H208" s="9">
        <f t="shared" si="56"/>
        <v>1.6069197974197478</v>
      </c>
      <c r="I208" s="9">
        <f t="shared" si="57"/>
        <v>4.3007918807038923</v>
      </c>
      <c r="J208" s="9">
        <f t="shared" si="58"/>
        <v>6.8881868065459759</v>
      </c>
      <c r="K208" s="11">
        <f t="shared" si="59"/>
        <v>0.63694267515923564</v>
      </c>
      <c r="L208" s="11">
        <f t="shared" si="60"/>
        <v>0.24390243902439027</v>
      </c>
      <c r="M208" s="11">
        <f t="shared" si="61"/>
        <v>0.15313935681470137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-0.23246896947466567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0.21887246895995843</v>
      </c>
      <c r="Q208" s="11">
        <f>2*'OddsRatio_working_3-way'!K208*'OddsRatio_working_3-way'!L208*'OddsRatio_working_3-way'!M208</f>
        <v>4.7580971513034448E-2</v>
      </c>
      <c r="R208" s="11">
        <f t="shared" si="62"/>
        <v>0</v>
      </c>
      <c r="S208" s="11">
        <f t="shared" si="63"/>
        <v>-0.94151262189774121</v>
      </c>
      <c r="T208" s="11">
        <f t="shared" si="64"/>
        <v>-0.2046766569342916</v>
      </c>
      <c r="U208" s="11">
        <f>'OddsRatio_working_3-way'!S208-'OddsRatio_working_3-way'!R208^2/3</f>
        <v>-0.94151262189774121</v>
      </c>
      <c r="V208" s="11">
        <f>'OddsRatio_working_3-way'!S208*'OddsRatio_working_3-way'!R208/3-2*'OddsRatio_working_3-way'!R208^3/27-'OddsRatio_working_3-way'!T208</f>
        <v>0.2046766569342916</v>
      </c>
      <c r="W208" s="11">
        <f>'OddsRatio_working_3-way'!V208^2+4*'OddsRatio_working_3-way'!U208^3/27</f>
        <v>-8.1751927412567427E-2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0.17581557191156669</v>
      </c>
      <c r="Y208" s="11">
        <f>IF('OddsRatio_working_3-way'!W208&gt;=0,IF('OddsRatio_working_3-way'!V208+SQRT('OddsRatio_working_3-way'!W208)&gt;0,0,PI()),ACOS('OddsRatio_working_3-way'!V208/(2*'OddsRatio_working_3-way'!X208)))</f>
        <v>0.94951475473683322</v>
      </c>
      <c r="Z208" s="11">
        <f>'OddsRatio_working_3-way'!X208^(1/3)*COS('OddsRatio_working_3-way'!Y208/3)</f>
        <v>0.53238578721030527</v>
      </c>
      <c r="AA208" s="11">
        <f>'OddsRatio_working_3-way'!X208^(1/3)*COS(('OddsRatio_working_3-way'!Y208+2*PI())/3)</f>
        <v>-0.41719681956995286</v>
      </c>
      <c r="AB208" s="11">
        <f>'OddsRatio_working_3-way'!X208^(1/3)*COS(('OddsRatio_working_3-way'!Y208+4*PI())/3)</f>
        <v>-0.11518896764035262</v>
      </c>
      <c r="AC208" s="11">
        <f>'OddsRatio_working_3-way'!X208^(1/3)*SIN('OddsRatio_working_3-way'!Y208/3)</f>
        <v>0.17436431460893545</v>
      </c>
      <c r="AD208" s="11">
        <f>'OddsRatio_working_3-way'!X208^(1/3)*SIN(('OddsRatio_working_3-way'!Y208+2*PI())/3)</f>
        <v>0.37387745903343322</v>
      </c>
      <c r="AE208" s="11">
        <f>'OddsRatio_working_3-way'!X208^(1/3)*SIN(('OddsRatio_working_3-way'!Y208+4*PI())/3)</f>
        <v>-0.54824177364236859</v>
      </c>
      <c r="AF208" s="11">
        <f>-'OddsRatio_working_3-way'!U208/(3*'OddsRatio_working_3-way'!X208^(1/3))*COS(('OddsRatio_working_3-way'!Y208)/3)</f>
        <v>0.53238578721030538</v>
      </c>
      <c r="AG208" s="11">
        <f>-'OddsRatio_working_3-way'!U208/(3*'OddsRatio_working_3-way'!X208^(1/3))*COS(('OddsRatio_working_3-way'!Y208+2*PI())/3)</f>
        <v>-0.41719681956995291</v>
      </c>
      <c r="AH208" s="11">
        <f>-'OddsRatio_working_3-way'!U208/(3*'OddsRatio_working_3-way'!X208^(1/3))*COS(('OddsRatio_working_3-way'!Y208+4*PI())/3)</f>
        <v>-0.11518896764035264</v>
      </c>
      <c r="AI208" s="11">
        <f>'OddsRatio_working_3-way'!U208/(3*'OddsRatio_working_3-way'!X208^(1/3))*SIN(('OddsRatio_working_3-way'!Y208)/3)</f>
        <v>-0.17436431460893548</v>
      </c>
      <c r="AJ208" s="11">
        <f>'OddsRatio_working_3-way'!U208/(3*'OddsRatio_working_3-way'!X208^(1/3))*SIN(('OddsRatio_working_3-way'!Y208+2*PI())/3)</f>
        <v>-0.37387745903343328</v>
      </c>
      <c r="AK208" s="11">
        <f>'OddsRatio_working_3-way'!U208/(3*'OddsRatio_working_3-way'!X208^(1/3))*SIN(('OddsRatio_working_3-way'!Y208+4*PI())/3)</f>
        <v>0.5482417736423687</v>
      </c>
      <c r="AL208" s="11">
        <f>'OddsRatio_working_3-way'!Z208+'OddsRatio_working_3-way'!AF208</f>
        <v>1.0647715744206105</v>
      </c>
      <c r="AM208" s="11">
        <f>'OddsRatio_working_3-way'!AA208+'OddsRatio_working_3-way'!AG208</f>
        <v>-0.83439363913990583</v>
      </c>
      <c r="AN208" s="11">
        <f>'OddsRatio_working_3-way'!AB208+'OddsRatio_working_3-way'!AH208</f>
        <v>-0.23037793528070527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1.0647715744206105</v>
      </c>
      <c r="AS208" s="11">
        <f>IF(('OddsRatio_working_3-way'!X208=0),IF(Q208&gt;0,-Q208^(1/3),(-Q208)^(1/3)),'OddsRatio_working_3-way'!AM208-'OddsRatio_working_3-way'!R208/3)</f>
        <v>-0.83439363913990583</v>
      </c>
      <c r="AT208" s="11">
        <f>IF(('OddsRatio_working_3-way'!X208=0),IF(Q208&gt;0,-Q208^(1/3),(-Q208)^(1/3)),'OddsRatio_working_3-way'!AN208-'OddsRatio_working_3-way'!R208/3)</f>
        <v>-0.23037793528070527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2.15</v>
      </c>
      <c r="B209" s="4">
        <f>IF('True_Odds_Calculator_3-way'!B210="","",'True_Odds_Calculator_3-way'!B210)</f>
        <v>3.27</v>
      </c>
      <c r="C209" s="4">
        <f>IF('True_Odds_Calculator_3-way'!C210="","",'True_Odds_Calculator_3-way'!C210)</f>
        <v>3.81</v>
      </c>
      <c r="D209" s="9">
        <f t="shared" si="52"/>
        <v>0.45235343895360114</v>
      </c>
      <c r="E209" s="9">
        <f t="shared" si="53"/>
        <v>0.29500795696505683</v>
      </c>
      <c r="F209" s="9">
        <f t="shared" si="54"/>
        <v>0.25263860408134198</v>
      </c>
      <c r="G209" s="9">
        <f t="shared" si="55"/>
        <v>1.0527484924432251</v>
      </c>
      <c r="H209" s="9">
        <f t="shared" si="56"/>
        <v>2.2106607663097089</v>
      </c>
      <c r="I209" s="9">
        <f t="shared" si="57"/>
        <v>3.3897390778461216</v>
      </c>
      <c r="J209" s="9">
        <f t="shared" si="58"/>
        <v>3.9582232637654626</v>
      </c>
      <c r="K209" s="11">
        <f t="shared" si="59"/>
        <v>0.46511627906976744</v>
      </c>
      <c r="L209" s="11">
        <f t="shared" si="60"/>
        <v>0.3058103975535168</v>
      </c>
      <c r="M209" s="11">
        <f t="shared" si="61"/>
        <v>0.26246719160104987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-0.27385383633105165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0.23258240575699318</v>
      </c>
      <c r="Q209" s="11">
        <f>2*'OddsRatio_working_3-way'!K209*'OddsRatio_working_3-way'!L209*'OddsRatio_working_3-way'!M209</f>
        <v>7.4665298798392662E-2</v>
      </c>
      <c r="R209" s="11">
        <f t="shared" si="62"/>
        <v>0</v>
      </c>
      <c r="S209" s="11">
        <f t="shared" si="63"/>
        <v>-0.84929394772411737</v>
      </c>
      <c r="T209" s="11">
        <f t="shared" si="64"/>
        <v>-0.27264653217467649</v>
      </c>
      <c r="U209" s="11">
        <f>'OddsRatio_working_3-way'!S209-'OddsRatio_working_3-way'!R209^2/3</f>
        <v>-0.84929394772411737</v>
      </c>
      <c r="V209" s="11">
        <f>'OddsRatio_working_3-way'!S209*'OddsRatio_working_3-way'!R209/3-2*'OddsRatio_working_3-way'!R209^3/27-'OddsRatio_working_3-way'!T209</f>
        <v>0.27264653217467649</v>
      </c>
      <c r="W209" s="11">
        <f>'OddsRatio_working_3-way'!V209^2+4*'OddsRatio_working_3-way'!U209^3/27</f>
        <v>-1.6418817017579676E-2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0.1506278099525919</v>
      </c>
      <c r="Y209" s="11">
        <f>IF('OddsRatio_working_3-way'!W209&gt;=0,IF('OddsRatio_working_3-way'!V209+SQRT('OddsRatio_working_3-way'!W209)&gt;0,0,PI()),ACOS('OddsRatio_working_3-way'!V209/(2*'OddsRatio_working_3-way'!X209)))</f>
        <v>0.43933703919161315</v>
      </c>
      <c r="Z209" s="11">
        <f>'OddsRatio_working_3-way'!X209^(1/3)*COS('OddsRatio_working_3-way'!Y209/3)</f>
        <v>0.52637424622161255</v>
      </c>
      <c r="AA209" s="11">
        <f>'OddsRatio_working_3-way'!X209^(1/3)*COS(('OddsRatio_working_3-way'!Y209+2*PI())/3)</f>
        <v>-0.33042626064990038</v>
      </c>
      <c r="AB209" s="11">
        <f>'OddsRatio_working_3-way'!X209^(1/3)*COS(('OddsRatio_working_3-way'!Y209+4*PI())/3)</f>
        <v>-0.19594798557171211</v>
      </c>
      <c r="AC209" s="11">
        <f>'OddsRatio_working_3-way'!X209^(1/3)*SIN('OddsRatio_working_3-way'!Y209/3)</f>
        <v>7.7641068316548434E-2</v>
      </c>
      <c r="AD209" s="11">
        <f>'OddsRatio_working_3-way'!X209^(1/3)*SIN(('OddsRatio_working_3-way'!Y209+2*PI())/3)</f>
        <v>0.4170329349675273</v>
      </c>
      <c r="AE209" s="11">
        <f>'OddsRatio_working_3-way'!X209^(1/3)*SIN(('OddsRatio_working_3-way'!Y209+4*PI())/3)</f>
        <v>-0.49467400328407585</v>
      </c>
      <c r="AF209" s="11">
        <f>-'OddsRatio_working_3-way'!U209/(3*'OddsRatio_working_3-way'!X209^(1/3))*COS(('OddsRatio_working_3-way'!Y209)/3)</f>
        <v>0.52637424622161244</v>
      </c>
      <c r="AG209" s="11">
        <f>-'OddsRatio_working_3-way'!U209/(3*'OddsRatio_working_3-way'!X209^(1/3))*COS(('OddsRatio_working_3-way'!Y209+2*PI())/3)</f>
        <v>-0.33042626064990033</v>
      </c>
      <c r="AH209" s="11">
        <f>-'OddsRatio_working_3-way'!U209/(3*'OddsRatio_working_3-way'!X209^(1/3))*COS(('OddsRatio_working_3-way'!Y209+4*PI())/3)</f>
        <v>-0.19594798557171206</v>
      </c>
      <c r="AI209" s="11">
        <f>'OddsRatio_working_3-way'!U209/(3*'OddsRatio_working_3-way'!X209^(1/3))*SIN(('OddsRatio_working_3-way'!Y209)/3)</f>
        <v>-7.764106831654842E-2</v>
      </c>
      <c r="AJ209" s="11">
        <f>'OddsRatio_working_3-way'!U209/(3*'OddsRatio_working_3-way'!X209^(1/3))*SIN(('OddsRatio_working_3-way'!Y209+2*PI())/3)</f>
        <v>-0.41703293496752725</v>
      </c>
      <c r="AK209" s="11">
        <f>'OddsRatio_working_3-way'!U209/(3*'OddsRatio_working_3-way'!X209^(1/3))*SIN(('OddsRatio_working_3-way'!Y209+4*PI())/3)</f>
        <v>0.49467400328407574</v>
      </c>
      <c r="AL209" s="11">
        <f>'OddsRatio_working_3-way'!Z209+'OddsRatio_working_3-way'!AF209</f>
        <v>1.0527484924432251</v>
      </c>
      <c r="AM209" s="11">
        <f>'OddsRatio_working_3-way'!AA209+'OddsRatio_working_3-way'!AG209</f>
        <v>-0.66085252129980065</v>
      </c>
      <c r="AN209" s="11">
        <f>'OddsRatio_working_3-way'!AB209+'OddsRatio_working_3-way'!AH209</f>
        <v>-0.39189597114342417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1.0527484924432251</v>
      </c>
      <c r="AS209" s="11">
        <f>IF(('OddsRatio_working_3-way'!X209=0),IF(Q209&gt;0,-Q209^(1/3),(-Q209)^(1/3)),'OddsRatio_working_3-way'!AM209-'OddsRatio_working_3-way'!R209/3)</f>
        <v>-0.66085252129980065</v>
      </c>
      <c r="AT209" s="11">
        <f>IF(('OddsRatio_working_3-way'!X209=0),IF(Q209&gt;0,-Q209^(1/3),(-Q209)^(1/3)),'OddsRatio_working_3-way'!AN209-'OddsRatio_working_3-way'!R209/3)</f>
        <v>-0.39189597114342417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2.62</v>
      </c>
      <c r="B210" s="4">
        <f>IF('True_Odds_Calculator_3-way'!B211="","",'True_Odds_Calculator_3-way'!B211)</f>
        <v>3.28</v>
      </c>
      <c r="C210" s="4">
        <f>IF('True_Odds_Calculator_3-way'!C211="","",'True_Odds_Calculator_3-way'!C211)</f>
        <v>2.89</v>
      </c>
      <c r="D210" s="9">
        <f t="shared" si="52"/>
        <v>0.37025595843036013</v>
      </c>
      <c r="E210" s="9">
        <f t="shared" si="53"/>
        <v>0.29465783965102149</v>
      </c>
      <c r="F210" s="9">
        <f t="shared" si="54"/>
        <v>0.33508620191861832</v>
      </c>
      <c r="G210" s="9">
        <f t="shared" si="55"/>
        <v>1.0498977288731925</v>
      </c>
      <c r="H210" s="9">
        <f t="shared" si="56"/>
        <v>2.7008343207745722</v>
      </c>
      <c r="I210" s="9">
        <f t="shared" si="57"/>
        <v>3.3937668218308792</v>
      </c>
      <c r="J210" s="9">
        <f t="shared" si="58"/>
        <v>2.984306707570334</v>
      </c>
      <c r="K210" s="11">
        <f t="shared" si="59"/>
        <v>0.38167938931297707</v>
      </c>
      <c r="L210" s="11">
        <f t="shared" si="60"/>
        <v>0.3048780487804878</v>
      </c>
      <c r="M210" s="11">
        <f t="shared" si="61"/>
        <v>0.34602076124567471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-0.28108565866027924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0.23313398431535753</v>
      </c>
      <c r="Q210" s="11">
        <f>2*'OddsRatio_working_3-way'!K210*'OddsRatio_working_3-way'!L210*'OddsRatio_working_3-way'!M210</f>
        <v>8.0529873684061323E-2</v>
      </c>
      <c r="R210" s="11">
        <f t="shared" si="62"/>
        <v>0</v>
      </c>
      <c r="S210" s="11">
        <f t="shared" si="63"/>
        <v>-0.82940547527941932</v>
      </c>
      <c r="T210" s="11">
        <f t="shared" si="64"/>
        <v>-0.28649584638321912</v>
      </c>
      <c r="U210" s="11">
        <f>'OddsRatio_working_3-way'!S210-'OddsRatio_working_3-way'!R210^2/3</f>
        <v>-0.82940547527941932</v>
      </c>
      <c r="V210" s="11">
        <f>'OddsRatio_working_3-way'!S210*'OddsRatio_working_3-way'!R210/3-2*'OddsRatio_working_3-way'!R210^3/27-'OddsRatio_working_3-way'!T210</f>
        <v>0.28649584638321912</v>
      </c>
      <c r="W210" s="11">
        <f>'OddsRatio_working_3-way'!V210^2+4*'OddsRatio_working_3-way'!U210^3/27</f>
        <v>-2.4474152887699469E-3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0.14536788270075945</v>
      </c>
      <c r="Y210" s="11">
        <f>IF('OddsRatio_working_3-way'!W210&gt;=0,IF('OddsRatio_working_3-way'!V210+SQRT('OddsRatio_working_3-way'!W210)&gt;0,0,PI()),ACOS('OddsRatio_working_3-way'!V210/(2*'OddsRatio_working_3-way'!X210)))</f>
        <v>0.1709911985334911</v>
      </c>
      <c r="Z210" s="11">
        <f>'OddsRatio_working_3-way'!X210^(1/3)*COS('OddsRatio_working_3-way'!Y210/3)</f>
        <v>0.52494886443659627</v>
      </c>
      <c r="AA210" s="11">
        <f>'OddsRatio_working_3-way'!X210^(1/3)*COS(('OddsRatio_working_3-way'!Y210+2*PI())/3)</f>
        <v>-0.28841448069359737</v>
      </c>
      <c r="AB210" s="11">
        <f>'OddsRatio_working_3-way'!X210^(1/3)*COS(('OddsRatio_working_3-way'!Y210+4*PI())/3)</f>
        <v>-0.23653438374299895</v>
      </c>
      <c r="AC210" s="11">
        <f>'OddsRatio_working_3-way'!X210^(1/3)*SIN('OddsRatio_working_3-way'!Y210/3)</f>
        <v>2.9952987940012134E-2</v>
      </c>
      <c r="AD210" s="11">
        <f>'OddsRatio_working_3-way'!X210^(1/3)*SIN(('OddsRatio_working_3-way'!Y210+2*PI())/3)</f>
        <v>0.43964255831987986</v>
      </c>
      <c r="AE210" s="11">
        <f>'OddsRatio_working_3-way'!X210^(1/3)*SIN(('OddsRatio_working_3-way'!Y210+4*PI())/3)</f>
        <v>-0.46959554625989175</v>
      </c>
      <c r="AF210" s="11">
        <f>-'OddsRatio_working_3-way'!U210/(3*'OddsRatio_working_3-way'!X210^(1/3))*COS(('OddsRatio_working_3-way'!Y210)/3)</f>
        <v>0.52494886443659627</v>
      </c>
      <c r="AG210" s="11">
        <f>-'OddsRatio_working_3-way'!U210/(3*'OddsRatio_working_3-way'!X210^(1/3))*COS(('OddsRatio_working_3-way'!Y210+2*PI())/3)</f>
        <v>-0.28841448069359737</v>
      </c>
      <c r="AH210" s="11">
        <f>-'OddsRatio_working_3-way'!U210/(3*'OddsRatio_working_3-way'!X210^(1/3))*COS(('OddsRatio_working_3-way'!Y210+4*PI())/3)</f>
        <v>-0.23653438374299895</v>
      </c>
      <c r="AI210" s="11">
        <f>'OddsRatio_working_3-way'!U210/(3*'OddsRatio_working_3-way'!X210^(1/3))*SIN(('OddsRatio_working_3-way'!Y210)/3)</f>
        <v>-2.9952987940012134E-2</v>
      </c>
      <c r="AJ210" s="11">
        <f>'OddsRatio_working_3-way'!U210/(3*'OddsRatio_working_3-way'!X210^(1/3))*SIN(('OddsRatio_working_3-way'!Y210+2*PI())/3)</f>
        <v>-0.43964255831987986</v>
      </c>
      <c r="AK210" s="11">
        <f>'OddsRatio_working_3-way'!U210/(3*'OddsRatio_working_3-way'!X210^(1/3))*SIN(('OddsRatio_working_3-way'!Y210+4*PI())/3)</f>
        <v>0.46959554625989175</v>
      </c>
      <c r="AL210" s="11">
        <f>'OddsRatio_working_3-way'!Z210+'OddsRatio_working_3-way'!AF210</f>
        <v>1.0498977288731925</v>
      </c>
      <c r="AM210" s="11">
        <f>'OddsRatio_working_3-way'!AA210+'OddsRatio_working_3-way'!AG210</f>
        <v>-0.57682896138719475</v>
      </c>
      <c r="AN210" s="11">
        <f>'OddsRatio_working_3-way'!AB210+'OddsRatio_working_3-way'!AH210</f>
        <v>-0.47306876748599791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1.0498977288731925</v>
      </c>
      <c r="AS210" s="11">
        <f>IF(('OddsRatio_working_3-way'!X210=0),IF(Q210&gt;0,-Q210^(1/3),(-Q210)^(1/3)),'OddsRatio_working_3-way'!AM210-'OddsRatio_working_3-way'!R210/3)</f>
        <v>-0.57682896138719475</v>
      </c>
      <c r="AT210" s="11">
        <f>IF(('OddsRatio_working_3-way'!X210=0),IF(Q210&gt;0,-Q210^(1/3),(-Q210)^(1/3)),'OddsRatio_working_3-way'!AN210-'OddsRatio_working_3-way'!R210/3)</f>
        <v>-0.47306876748599791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2.19</v>
      </c>
      <c r="B211" s="4">
        <f>IF('True_Odds_Calculator_3-way'!B212="","",'True_Odds_Calculator_3-way'!B212)</f>
        <v>3.35</v>
      </c>
      <c r="C211" s="4">
        <f>IF('True_Odds_Calculator_3-way'!C212="","",'True_Odds_Calculator_3-way'!C212)</f>
        <v>3.45</v>
      </c>
      <c r="D211" s="9">
        <f t="shared" si="52"/>
        <v>0.43967934029252576</v>
      </c>
      <c r="E211" s="9">
        <f t="shared" si="53"/>
        <v>0.28436216683006948</v>
      </c>
      <c r="F211" s="9">
        <f t="shared" si="54"/>
        <v>0.27595849287740465</v>
      </c>
      <c r="G211" s="9">
        <f t="shared" si="55"/>
        <v>1.0709115805166158</v>
      </c>
      <c r="H211" s="9">
        <f t="shared" si="56"/>
        <v>2.2743847808147728</v>
      </c>
      <c r="I211" s="9">
        <f t="shared" si="57"/>
        <v>3.5166422142140479</v>
      </c>
      <c r="J211" s="9">
        <f t="shared" si="58"/>
        <v>3.6237333722657081</v>
      </c>
      <c r="K211" s="11">
        <f t="shared" si="59"/>
        <v>0.45662100456621008</v>
      </c>
      <c r="L211" s="11">
        <f t="shared" si="60"/>
        <v>0.29850746268656714</v>
      </c>
      <c r="M211" s="11">
        <f t="shared" si="61"/>
        <v>0.28985507246376813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-0.27069042320657977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0.23665670061445798</v>
      </c>
      <c r="Q211" s="11">
        <f>2*'OddsRatio_working_3-way'!K211*'OddsRatio_working_3-way'!L211*'OddsRatio_working_3-way'!M211</f>
        <v>7.9017262308667111E-2</v>
      </c>
      <c r="R211" s="11">
        <f t="shared" si="62"/>
        <v>0</v>
      </c>
      <c r="S211" s="11">
        <f t="shared" si="63"/>
        <v>-0.87427068091674354</v>
      </c>
      <c r="T211" s="11">
        <f t="shared" si="64"/>
        <v>-0.29191007710074912</v>
      </c>
      <c r="U211" s="11">
        <f>'OddsRatio_working_3-way'!S211-'OddsRatio_working_3-way'!R211^2/3</f>
        <v>-0.87427068091674354</v>
      </c>
      <c r="V211" s="11">
        <f>'OddsRatio_working_3-way'!S211*'OddsRatio_working_3-way'!R211/3-2*'OddsRatio_working_3-way'!R211^3/27-'OddsRatio_working_3-way'!T211</f>
        <v>0.29191007710074912</v>
      </c>
      <c r="W211" s="11">
        <f>'OddsRatio_working_3-way'!V211^2+4*'OddsRatio_working_3-way'!U211^3/27</f>
        <v>-1.3788227790267227E-2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0.15732110546842765</v>
      </c>
      <c r="Y211" s="11">
        <f>IF('OddsRatio_working_3-way'!W211&gt;=0,IF('OddsRatio_working_3-way'!V211+SQRT('OddsRatio_working_3-way'!W211)&gt;0,0,PI()),ACOS('OddsRatio_working_3-way'!V211/(2*'OddsRatio_working_3-way'!X211)))</f>
        <v>0.38245176844580664</v>
      </c>
      <c r="Z211" s="11">
        <f>'OddsRatio_working_3-way'!X211^(1/3)*COS('OddsRatio_working_3-way'!Y211/3)</f>
        <v>0.53545579025830792</v>
      </c>
      <c r="AA211" s="11">
        <f>'OddsRatio_working_3-way'!X211^(1/3)*COS(('OddsRatio_working_3-way'!Y211+2*PI())/3)</f>
        <v>-0.32716687845091175</v>
      </c>
      <c r="AB211" s="11">
        <f>'OddsRatio_working_3-way'!X211^(1/3)*COS(('OddsRatio_working_3-way'!Y211+4*PI())/3)</f>
        <v>-0.20828891180739598</v>
      </c>
      <c r="AC211" s="11">
        <f>'OddsRatio_working_3-way'!X211^(1/3)*SIN('OddsRatio_working_3-way'!Y211/3)</f>
        <v>6.8634226042349242E-2</v>
      </c>
      <c r="AD211" s="11">
        <f>'OddsRatio_working_3-way'!X211^(1/3)*SIN(('OddsRatio_working_3-way'!Y211+2*PI())/3)</f>
        <v>0.42940120394599218</v>
      </c>
      <c r="AE211" s="11">
        <f>'OddsRatio_working_3-way'!X211^(1/3)*SIN(('OddsRatio_working_3-way'!Y211+4*PI())/3)</f>
        <v>-0.49803542998834138</v>
      </c>
      <c r="AF211" s="11">
        <f>-'OddsRatio_working_3-way'!U211/(3*'OddsRatio_working_3-way'!X211^(1/3))*COS(('OddsRatio_working_3-way'!Y211)/3)</f>
        <v>0.53545579025830781</v>
      </c>
      <c r="AG211" s="11">
        <f>-'OddsRatio_working_3-way'!U211/(3*'OddsRatio_working_3-way'!X211^(1/3))*COS(('OddsRatio_working_3-way'!Y211+2*PI())/3)</f>
        <v>-0.32716687845091169</v>
      </c>
      <c r="AH211" s="11">
        <f>-'OddsRatio_working_3-way'!U211/(3*'OddsRatio_working_3-way'!X211^(1/3))*COS(('OddsRatio_working_3-way'!Y211+4*PI())/3)</f>
        <v>-0.20828891180739595</v>
      </c>
      <c r="AI211" s="11">
        <f>'OddsRatio_working_3-way'!U211/(3*'OddsRatio_working_3-way'!X211^(1/3))*SIN(('OddsRatio_working_3-way'!Y211)/3)</f>
        <v>-6.8634226042349228E-2</v>
      </c>
      <c r="AJ211" s="11">
        <f>'OddsRatio_working_3-way'!U211/(3*'OddsRatio_working_3-way'!X211^(1/3))*SIN(('OddsRatio_working_3-way'!Y211+2*PI())/3)</f>
        <v>-0.42940120394599207</v>
      </c>
      <c r="AK211" s="11">
        <f>'OddsRatio_working_3-way'!U211/(3*'OddsRatio_working_3-way'!X211^(1/3))*SIN(('OddsRatio_working_3-way'!Y211+4*PI())/3)</f>
        <v>0.49803542998834127</v>
      </c>
      <c r="AL211" s="11">
        <f>'OddsRatio_working_3-way'!Z211+'OddsRatio_working_3-way'!AF211</f>
        <v>1.0709115805166158</v>
      </c>
      <c r="AM211" s="11">
        <f>'OddsRatio_working_3-way'!AA211+'OddsRatio_working_3-way'!AG211</f>
        <v>-0.65433375690182349</v>
      </c>
      <c r="AN211" s="11">
        <f>'OddsRatio_working_3-way'!AB211+'OddsRatio_working_3-way'!AH211</f>
        <v>-0.4165778236147919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1.0709115805166158</v>
      </c>
      <c r="AS211" s="11">
        <f>IF(('OddsRatio_working_3-way'!X211=0),IF(Q211&gt;0,-Q211^(1/3),(-Q211)^(1/3)),'OddsRatio_working_3-way'!AM211-'OddsRatio_working_3-way'!R211/3)</f>
        <v>-0.65433375690182349</v>
      </c>
      <c r="AT211" s="11">
        <f>IF(('OddsRatio_working_3-way'!X211=0),IF(Q211&gt;0,-Q211^(1/3),(-Q211)^(1/3)),'OddsRatio_working_3-way'!AN211-'OddsRatio_working_3-way'!R211/3)</f>
        <v>-0.4165778236147919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2.69</v>
      </c>
      <c r="B212" s="4">
        <f>IF('True_Odds_Calculator_3-way'!B213="","",'True_Odds_Calculator_3-way'!B213)</f>
        <v>3.33</v>
      </c>
      <c r="C212" s="4">
        <f>IF('True_Odds_Calculator_3-way'!C213="","",'True_Odds_Calculator_3-way'!C213)</f>
        <v>2.69</v>
      </c>
      <c r="D212" s="9">
        <f t="shared" si="52"/>
        <v>0.35662227334516744</v>
      </c>
      <c r="E212" s="9">
        <f t="shared" si="53"/>
        <v>0.28675545330966512</v>
      </c>
      <c r="F212" s="9">
        <f t="shared" si="54"/>
        <v>0.35662227334516744</v>
      </c>
      <c r="G212" s="9">
        <f t="shared" si="55"/>
        <v>1.0675072987069067</v>
      </c>
      <c r="H212" s="9">
        <f t="shared" si="56"/>
        <v>2.804087334814672</v>
      </c>
      <c r="I212" s="9">
        <f t="shared" si="57"/>
        <v>3.4872920059870922</v>
      </c>
      <c r="J212" s="9">
        <f t="shared" si="58"/>
        <v>2.804087334814672</v>
      </c>
      <c r="K212" s="11">
        <f t="shared" si="59"/>
        <v>0.37174721189591081</v>
      </c>
      <c r="L212" s="11">
        <f t="shared" si="60"/>
        <v>0.3003003003003003</v>
      </c>
      <c r="M212" s="11">
        <f t="shared" si="61"/>
        <v>0.37174721189591081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-0.27617256703366622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0.23696669680003246</v>
      </c>
      <c r="Q212" s="11">
        <f>2*'OddsRatio_working_3-way'!K212*'OddsRatio_working_3-way'!L212*'OddsRatio_working_3-way'!M212</f>
        <v>8.3000594325755683E-2</v>
      </c>
      <c r="R212" s="11">
        <f t="shared" si="62"/>
        <v>0</v>
      </c>
      <c r="S212" s="11">
        <f t="shared" si="63"/>
        <v>-0.8580385059430814</v>
      </c>
      <c r="T212" s="11">
        <f t="shared" si="64"/>
        <v>-0.30053888124100925</v>
      </c>
      <c r="U212" s="11">
        <f>'OddsRatio_working_3-way'!S212-'OddsRatio_working_3-way'!R212^2/3</f>
        <v>-0.8580385059430814</v>
      </c>
      <c r="V212" s="11">
        <f>'OddsRatio_working_3-way'!S212*'OddsRatio_working_3-way'!R212/3-2*'OddsRatio_working_3-way'!R212^3/27-'OddsRatio_working_3-way'!T212</f>
        <v>0.30053888124100925</v>
      </c>
      <c r="W212" s="11">
        <f>'OddsRatio_working_3-way'!V212^2+4*'OddsRatio_working_3-way'!U212^3/27</f>
        <v>-3.2636039562980029E-3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0.15296014439544003</v>
      </c>
      <c r="Y212" s="11">
        <f>IF('OddsRatio_working_3-way'!W212&gt;=0,IF('OddsRatio_working_3-way'!V212+SQRT('OddsRatio_working_3-way'!W212)&gt;0,0,PI()),ACOS('OddsRatio_working_3-way'!V212/(2*'OddsRatio_working_3-way'!X212)))</f>
        <v>0.18784407358692756</v>
      </c>
      <c r="Z212" s="11">
        <f>'OddsRatio_working_3-way'!X212^(1/3)*COS('OddsRatio_working_3-way'!Y212/3)</f>
        <v>0.53375364935345337</v>
      </c>
      <c r="AA212" s="11">
        <f>'OddsRatio_working_3-way'!X212^(1/3)*COS(('OddsRatio_working_3-way'!Y212+2*PI())/3)</f>
        <v>-0.29585798816568065</v>
      </c>
      <c r="AB212" s="11">
        <f>'OddsRatio_working_3-way'!X212^(1/3)*COS(('OddsRatio_working_3-way'!Y212+4*PI())/3)</f>
        <v>-0.23789566118777278</v>
      </c>
      <c r="AC212" s="11">
        <f>'OddsRatio_working_3-way'!X212^(1/3)*SIN('OddsRatio_working_3-way'!Y212/3)</f>
        <v>3.3464565083552188E-2</v>
      </c>
      <c r="AD212" s="11">
        <f>'OddsRatio_working_3-way'!X212^(1/3)*SIN(('OddsRatio_working_3-way'!Y212+2*PI())/3)</f>
        <v>0.44551193716096593</v>
      </c>
      <c r="AE212" s="11">
        <f>'OddsRatio_working_3-way'!X212^(1/3)*SIN(('OddsRatio_working_3-way'!Y212+4*PI())/3)</f>
        <v>-0.47897650224451821</v>
      </c>
      <c r="AF212" s="11">
        <f>-'OddsRatio_working_3-way'!U212/(3*'OddsRatio_working_3-way'!X212^(1/3))*COS(('OddsRatio_working_3-way'!Y212)/3)</f>
        <v>0.53375364935345326</v>
      </c>
      <c r="AG212" s="11">
        <f>-'OddsRatio_working_3-way'!U212/(3*'OddsRatio_working_3-way'!X212^(1/3))*COS(('OddsRatio_working_3-way'!Y212+2*PI())/3)</f>
        <v>-0.2958579881656806</v>
      </c>
      <c r="AH212" s="11">
        <f>-'OddsRatio_working_3-way'!U212/(3*'OddsRatio_working_3-way'!X212^(1/3))*COS(('OddsRatio_working_3-way'!Y212+4*PI())/3)</f>
        <v>-0.23789566118777275</v>
      </c>
      <c r="AI212" s="11">
        <f>'OddsRatio_working_3-way'!U212/(3*'OddsRatio_working_3-way'!X212^(1/3))*SIN(('OddsRatio_working_3-way'!Y212)/3)</f>
        <v>-3.3464565083552181E-2</v>
      </c>
      <c r="AJ212" s="11">
        <f>'OddsRatio_working_3-way'!U212/(3*'OddsRatio_working_3-way'!X212^(1/3))*SIN(('OddsRatio_working_3-way'!Y212+2*PI())/3)</f>
        <v>-0.44551193716096582</v>
      </c>
      <c r="AK212" s="11">
        <f>'OddsRatio_working_3-way'!U212/(3*'OddsRatio_working_3-way'!X212^(1/3))*SIN(('OddsRatio_working_3-way'!Y212+4*PI())/3)</f>
        <v>0.4789765022445181</v>
      </c>
      <c r="AL212" s="11">
        <f>'OddsRatio_working_3-way'!Z212+'OddsRatio_working_3-way'!AF212</f>
        <v>1.0675072987069067</v>
      </c>
      <c r="AM212" s="11">
        <f>'OddsRatio_working_3-way'!AA212+'OddsRatio_working_3-way'!AG212</f>
        <v>-0.5917159763313613</v>
      </c>
      <c r="AN212" s="11">
        <f>'OddsRatio_working_3-way'!AB212+'OddsRatio_working_3-way'!AH212</f>
        <v>-0.47579132237554556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1.0675072987069067</v>
      </c>
      <c r="AS212" s="11">
        <f>IF(('OddsRatio_working_3-way'!X212=0),IF(Q212&gt;0,-Q212^(1/3),(-Q212)^(1/3)),'OddsRatio_working_3-way'!AM212-'OddsRatio_working_3-way'!R212/3)</f>
        <v>-0.5917159763313613</v>
      </c>
      <c r="AT212" s="11">
        <f>IF(('OddsRatio_working_3-way'!X212=0),IF(Q212&gt;0,-Q212^(1/3),(-Q212)^(1/3)),'OddsRatio_working_3-way'!AN212-'OddsRatio_working_3-way'!R212/3)</f>
        <v>-0.47579132237554556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3.69</v>
      </c>
      <c r="B213" s="4">
        <f>IF('True_Odds_Calculator_3-way'!B214="","",'True_Odds_Calculator_3-way'!B214)</f>
        <v>3.89</v>
      </c>
      <c r="C213" s="4">
        <f>IF('True_Odds_Calculator_3-way'!C214="","",'True_Odds_Calculator_3-way'!C214)</f>
        <v>1.93</v>
      </c>
      <c r="D213" s="9">
        <f t="shared" si="52"/>
        <v>0.25679565677548127</v>
      </c>
      <c r="E213" s="9">
        <f t="shared" si="53"/>
        <v>0.24334896476559417</v>
      </c>
      <c r="F213" s="9">
        <f t="shared" si="54"/>
        <v>0.49985537845892453</v>
      </c>
      <c r="G213" s="9">
        <f t="shared" si="55"/>
        <v>1.0758910253073484</v>
      </c>
      <c r="H213" s="9">
        <f t="shared" si="56"/>
        <v>3.8941468580767662</v>
      </c>
      <c r="I213" s="9">
        <f t="shared" si="57"/>
        <v>4.1093250631382379</v>
      </c>
      <c r="J213" s="9">
        <f t="shared" si="58"/>
        <v>2.0005786535358343</v>
      </c>
      <c r="K213" s="11">
        <f t="shared" si="59"/>
        <v>0.2710027100271003</v>
      </c>
      <c r="L213" s="11">
        <f t="shared" si="60"/>
        <v>0.25706940874035988</v>
      </c>
      <c r="M213" s="11">
        <f t="shared" si="61"/>
        <v>0.5181347150259068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-0.26097553395316309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0.23498909683077676</v>
      </c>
      <c r="Q213" s="11">
        <f>2*'OddsRatio_working_3-way'!K213*'OddsRatio_working_3-way'!L213*'OddsRatio_working_3-way'!M213</f>
        <v>7.2193270915753241E-2</v>
      </c>
      <c r="R213" s="11">
        <f t="shared" si="62"/>
        <v>0</v>
      </c>
      <c r="S213" s="11">
        <f t="shared" si="63"/>
        <v>-0.90042577275826141</v>
      </c>
      <c r="T213" s="11">
        <f t="shared" si="64"/>
        <v>-0.27662850161544134</v>
      </c>
      <c r="U213" s="11">
        <f>'OddsRatio_working_3-way'!S213-'OddsRatio_working_3-way'!R213^2/3</f>
        <v>-0.90042577275826141</v>
      </c>
      <c r="V213" s="11">
        <f>'OddsRatio_working_3-way'!S213*'OddsRatio_working_3-way'!R213/3-2*'OddsRatio_working_3-way'!R213^3/27-'OddsRatio_working_3-way'!T213</f>
        <v>0.27662850161544134</v>
      </c>
      <c r="W213" s="11">
        <f>'OddsRatio_working_3-way'!V213^2+4*'OddsRatio_working_3-way'!U213^3/27</f>
        <v>-3.1630022811381373E-2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0.16443338371312075</v>
      </c>
      <c r="Y213" s="11">
        <f>IF('OddsRatio_working_3-way'!W213&gt;=0,IF('OddsRatio_working_3-way'!V213+SQRT('OddsRatio_working_3-way'!W213)&gt;0,0,PI()),ACOS('OddsRatio_working_3-way'!V213/(2*'OddsRatio_working_3-way'!X213)))</f>
        <v>0.57137765245734329</v>
      </c>
      <c r="Z213" s="11">
        <f>'OddsRatio_working_3-way'!X213^(1/3)*COS('OddsRatio_working_3-way'!Y213/3)</f>
        <v>0.5379455126536743</v>
      </c>
      <c r="AA213" s="11">
        <f>'OddsRatio_working_3-way'!X213^(1/3)*COS(('OddsRatio_working_3-way'!Y213+2*PI())/3)</f>
        <v>-0.35879153081968518</v>
      </c>
      <c r="AB213" s="11">
        <f>'OddsRatio_working_3-way'!X213^(1/3)*COS(('OddsRatio_working_3-way'!Y213+4*PI())/3)</f>
        <v>-0.17915398183398917</v>
      </c>
      <c r="AC213" s="11">
        <f>'OddsRatio_working_3-way'!X213^(1/3)*SIN('OddsRatio_working_3-way'!Y213/3)</f>
        <v>0.10371378726345638</v>
      </c>
      <c r="AD213" s="11">
        <f>'OddsRatio_working_3-way'!X213^(1/3)*SIN(('OddsRatio_working_3-way'!Y213+2*PI())/3)</f>
        <v>0.41401758617819695</v>
      </c>
      <c r="AE213" s="11">
        <f>'OddsRatio_working_3-way'!X213^(1/3)*SIN(('OddsRatio_working_3-way'!Y213+4*PI())/3)</f>
        <v>-0.51773137344165321</v>
      </c>
      <c r="AF213" s="11">
        <f>-'OddsRatio_working_3-way'!U213/(3*'OddsRatio_working_3-way'!X213^(1/3))*COS(('OddsRatio_working_3-way'!Y213)/3)</f>
        <v>0.53794551265367407</v>
      </c>
      <c r="AG213" s="11">
        <f>-'OddsRatio_working_3-way'!U213/(3*'OddsRatio_working_3-way'!X213^(1/3))*COS(('OddsRatio_working_3-way'!Y213+2*PI())/3)</f>
        <v>-0.35879153081968507</v>
      </c>
      <c r="AH213" s="11">
        <f>-'OddsRatio_working_3-way'!U213/(3*'OddsRatio_working_3-way'!X213^(1/3))*COS(('OddsRatio_working_3-way'!Y213+4*PI())/3)</f>
        <v>-0.17915398183398909</v>
      </c>
      <c r="AI213" s="11">
        <f>'OddsRatio_working_3-way'!U213/(3*'OddsRatio_working_3-way'!X213^(1/3))*SIN(('OddsRatio_working_3-way'!Y213)/3)</f>
        <v>-0.10371378726345634</v>
      </c>
      <c r="AJ213" s="11">
        <f>'OddsRatio_working_3-way'!U213/(3*'OddsRatio_working_3-way'!X213^(1/3))*SIN(('OddsRatio_working_3-way'!Y213+2*PI())/3)</f>
        <v>-0.41401758617819678</v>
      </c>
      <c r="AK213" s="11">
        <f>'OddsRatio_working_3-way'!U213/(3*'OddsRatio_working_3-way'!X213^(1/3))*SIN(('OddsRatio_working_3-way'!Y213+4*PI())/3)</f>
        <v>0.51773137344165299</v>
      </c>
      <c r="AL213" s="11">
        <f>'OddsRatio_working_3-way'!Z213+'OddsRatio_working_3-way'!AF213</f>
        <v>1.0758910253073484</v>
      </c>
      <c r="AM213" s="11">
        <f>'OddsRatio_working_3-way'!AA213+'OddsRatio_working_3-way'!AG213</f>
        <v>-0.71758306163937025</v>
      </c>
      <c r="AN213" s="11">
        <f>'OddsRatio_working_3-way'!AB213+'OddsRatio_working_3-way'!AH213</f>
        <v>-0.35830796366797824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1.0758910253073484</v>
      </c>
      <c r="AS213" s="11">
        <f>IF(('OddsRatio_working_3-way'!X213=0),IF(Q213&gt;0,-Q213^(1/3),(-Q213)^(1/3)),'OddsRatio_working_3-way'!AM213-'OddsRatio_working_3-way'!R213/3)</f>
        <v>-0.71758306163937025</v>
      </c>
      <c r="AT213" s="11">
        <f>IF(('OddsRatio_working_3-way'!X213=0),IF(Q213&gt;0,-Q213^(1/3),(-Q213)^(1/3)),'OddsRatio_working_3-way'!AN213-'OddsRatio_working_3-way'!R213/3)</f>
        <v>-0.35830796366797824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2.52</v>
      </c>
      <c r="B214" s="4">
        <f>IF('True_Odds_Calculator_3-way'!B215="","",'True_Odds_Calculator_3-way'!B215)</f>
        <v>3.33</v>
      </c>
      <c r="C214" s="4">
        <f>IF('True_Odds_Calculator_3-way'!C215="","",'True_Odds_Calculator_3-way'!C215)</f>
        <v>2.89</v>
      </c>
      <c r="D214" s="9">
        <f t="shared" si="52"/>
        <v>0.38149706550509016</v>
      </c>
      <c r="E214" s="9">
        <f t="shared" si="53"/>
        <v>0.2869268488185619</v>
      </c>
      <c r="F214" s="9">
        <f t="shared" si="54"/>
        <v>0.33157608567634794</v>
      </c>
      <c r="G214" s="9">
        <f t="shared" si="55"/>
        <v>1.0666132511055171</v>
      </c>
      <c r="H214" s="9">
        <f t="shared" si="56"/>
        <v>2.6212521416803858</v>
      </c>
      <c r="I214" s="9">
        <f t="shared" si="57"/>
        <v>3.485208875075855</v>
      </c>
      <c r="J214" s="9">
        <f t="shared" si="58"/>
        <v>3.0158990445894278</v>
      </c>
      <c r="K214" s="11">
        <f t="shared" si="59"/>
        <v>0.3968253968253968</v>
      </c>
      <c r="L214" s="11">
        <f t="shared" si="60"/>
        <v>0.3003003003003003</v>
      </c>
      <c r="M214" s="11">
        <f t="shared" si="61"/>
        <v>0.34602076124567471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-0.27600610991614449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0.23668420438893334</v>
      </c>
      <c r="Q214" s="11">
        <f>2*'OddsRatio_working_3-way'!K214*'OddsRatio_working_3-way'!L214*'OddsRatio_working_3-way'!M214</f>
        <v>8.2468363898583044E-2</v>
      </c>
      <c r="R214" s="11">
        <f t="shared" si="62"/>
        <v>0</v>
      </c>
      <c r="S214" s="11">
        <f t="shared" si="63"/>
        <v>-0.85753248165717111</v>
      </c>
      <c r="T214" s="11">
        <f t="shared" si="64"/>
        <v>-0.2987918054554603</v>
      </c>
      <c r="U214" s="11">
        <f>'OddsRatio_working_3-way'!S214-'OddsRatio_working_3-way'!R214^2/3</f>
        <v>-0.85753248165717111</v>
      </c>
      <c r="V214" s="11">
        <f>'OddsRatio_working_3-way'!S214*'OddsRatio_working_3-way'!R214/3-2*'OddsRatio_working_3-way'!R214^3/27-'OddsRatio_working_3-way'!T214</f>
        <v>0.2987918054554603</v>
      </c>
      <c r="W214" s="11">
        <f>'OddsRatio_working_3-way'!V214^2+4*'OddsRatio_working_3-way'!U214^3/27</f>
        <v>-4.1451998053709527E-3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0.15282485302847881</v>
      </c>
      <c r="Y214" s="11">
        <f>IF('OddsRatio_working_3-way'!W214&gt;=0,IF('OddsRatio_working_3-way'!V214+SQRT('OddsRatio_working_3-way'!W214)&gt;0,0,PI()),ACOS('OddsRatio_working_3-way'!V214/(2*'OddsRatio_working_3-way'!X214)))</f>
        <v>0.21223352500311798</v>
      </c>
      <c r="Z214" s="11">
        <f>'OddsRatio_working_3-way'!X214^(1/3)*COS('OddsRatio_working_3-way'!Y214/3)</f>
        <v>0.53330662555275854</v>
      </c>
      <c r="AA214" s="11">
        <f>'OddsRatio_working_3-way'!X214^(1/3)*COS(('OddsRatio_working_3-way'!Y214+2*PI())/3)</f>
        <v>-0.29938178311093805</v>
      </c>
      <c r="AB214" s="11">
        <f>'OddsRatio_working_3-way'!X214^(1/3)*COS(('OddsRatio_working_3-way'!Y214+4*PI())/3)</f>
        <v>-0.23392484244182049</v>
      </c>
      <c r="AC214" s="11">
        <f>'OddsRatio_working_3-way'!X214^(1/3)*SIN('OddsRatio_working_3-way'!Y214/3)</f>
        <v>3.7791582315644397E-2</v>
      </c>
      <c r="AD214" s="11">
        <f>'OddsRatio_working_3-way'!X214^(1/3)*SIN(('OddsRatio_working_3-way'!Y214+2*PI())/3)</f>
        <v>0.44296129457742206</v>
      </c>
      <c r="AE214" s="11">
        <f>'OddsRatio_working_3-way'!X214^(1/3)*SIN(('OddsRatio_working_3-way'!Y214+4*PI())/3)</f>
        <v>-0.48075287689306639</v>
      </c>
      <c r="AF214" s="11">
        <f>-'OddsRatio_working_3-way'!U214/(3*'OddsRatio_working_3-way'!X214^(1/3))*COS(('OddsRatio_working_3-way'!Y214)/3)</f>
        <v>0.53330662555275854</v>
      </c>
      <c r="AG214" s="11">
        <f>-'OddsRatio_working_3-way'!U214/(3*'OddsRatio_working_3-way'!X214^(1/3))*COS(('OddsRatio_working_3-way'!Y214+2*PI())/3)</f>
        <v>-0.29938178311093805</v>
      </c>
      <c r="AH214" s="11">
        <f>-'OddsRatio_working_3-way'!U214/(3*'OddsRatio_working_3-way'!X214^(1/3))*COS(('OddsRatio_working_3-way'!Y214+4*PI())/3)</f>
        <v>-0.23392484244182049</v>
      </c>
      <c r="AI214" s="11">
        <f>'OddsRatio_working_3-way'!U214/(3*'OddsRatio_working_3-way'!X214^(1/3))*SIN(('OddsRatio_working_3-way'!Y214)/3)</f>
        <v>-3.7791582315644397E-2</v>
      </c>
      <c r="AJ214" s="11">
        <f>'OddsRatio_working_3-way'!U214/(3*'OddsRatio_working_3-way'!X214^(1/3))*SIN(('OddsRatio_working_3-way'!Y214+2*PI())/3)</f>
        <v>-0.44296129457742206</v>
      </c>
      <c r="AK214" s="11">
        <f>'OddsRatio_working_3-way'!U214/(3*'OddsRatio_working_3-way'!X214^(1/3))*SIN(('OddsRatio_working_3-way'!Y214+4*PI())/3)</f>
        <v>0.48075287689306639</v>
      </c>
      <c r="AL214" s="11">
        <f>'OddsRatio_working_3-way'!Z214+'OddsRatio_working_3-way'!AF214</f>
        <v>1.0666132511055171</v>
      </c>
      <c r="AM214" s="11">
        <f>'OddsRatio_working_3-way'!AA214+'OddsRatio_working_3-way'!AG214</f>
        <v>-0.5987635662218761</v>
      </c>
      <c r="AN214" s="11">
        <f>'OddsRatio_working_3-way'!AB214+'OddsRatio_working_3-way'!AH214</f>
        <v>-0.46784968488364098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1.0666132511055171</v>
      </c>
      <c r="AS214" s="11">
        <f>IF(('OddsRatio_working_3-way'!X214=0),IF(Q214&gt;0,-Q214^(1/3),(-Q214)^(1/3)),'OddsRatio_working_3-way'!AM214-'OddsRatio_working_3-way'!R214/3)</f>
        <v>-0.5987635662218761</v>
      </c>
      <c r="AT214" s="11">
        <f>IF(('OddsRatio_working_3-way'!X214=0),IF(Q214&gt;0,-Q214^(1/3),(-Q214)^(1/3)),'OddsRatio_working_3-way'!AN214-'OddsRatio_working_3-way'!R214/3)</f>
        <v>-0.46784968488364098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1.28</v>
      </c>
      <c r="B215" s="4">
        <f>IF('True_Odds_Calculator_3-way'!B216="","",'True_Odds_Calculator_3-way'!B216)</f>
        <v>5.56</v>
      </c>
      <c r="C215" s="4">
        <f>IF('True_Odds_Calculator_3-way'!C216="","",'True_Odds_Calculator_3-way'!C216)</f>
        <v>11.44</v>
      </c>
      <c r="D215" s="9">
        <f t="shared" si="52"/>
        <v>0.7594992385339524</v>
      </c>
      <c r="E215" s="9">
        <f t="shared" si="53"/>
        <v>0.16241713952061279</v>
      </c>
      <c r="F215" s="9">
        <f t="shared" si="54"/>
        <v>7.8083621945434722E-2</v>
      </c>
      <c r="G215" s="9">
        <f t="shared" si="55"/>
        <v>1.130917909290007</v>
      </c>
      <c r="H215" s="9">
        <f t="shared" si="56"/>
        <v>1.316657014601202</v>
      </c>
      <c r="I215" s="9">
        <f t="shared" si="57"/>
        <v>6.1569856663624307</v>
      </c>
      <c r="J215" s="9">
        <f t="shared" si="58"/>
        <v>12.806782972987673</v>
      </c>
      <c r="K215" s="11">
        <f t="shared" si="59"/>
        <v>0.78125</v>
      </c>
      <c r="L215" s="11">
        <f t="shared" si="60"/>
        <v>0.17985611510791369</v>
      </c>
      <c r="M215" s="11">
        <f t="shared" si="61"/>
        <v>8.7412587412587422E-2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-0.1637240906575439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0.18767765507873424</v>
      </c>
      <c r="Q215" s="11">
        <f>2*'OddsRatio_working_3-way'!K215*'OddsRatio_working_3-way'!L215*'OddsRatio_working_3-way'!M215</f>
        <v>2.4565138099310768E-2</v>
      </c>
      <c r="R215" s="11">
        <f t="shared" si="62"/>
        <v>0</v>
      </c>
      <c r="S215" s="11">
        <f t="shared" si="63"/>
        <v>-1.1463044584641682</v>
      </c>
      <c r="T215" s="11">
        <f t="shared" si="64"/>
        <v>-0.15003985058431524</v>
      </c>
      <c r="U215" s="11">
        <f>'OddsRatio_working_3-way'!S215-'OddsRatio_working_3-way'!R215^2/3</f>
        <v>-1.1463044584641682</v>
      </c>
      <c r="V215" s="11">
        <f>'OddsRatio_working_3-way'!S215*'OddsRatio_working_3-way'!R215/3-2*'OddsRatio_working_3-way'!R215^3/27-'OddsRatio_working_3-way'!T215</f>
        <v>0.15003985058431524</v>
      </c>
      <c r="W215" s="11">
        <f>'OddsRatio_working_3-way'!V215^2+4*'OddsRatio_working_3-way'!U215^3/27</f>
        <v>-0.20063767364114959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0.23619358077883554</v>
      </c>
      <c r="Y215" s="11">
        <f>IF('OddsRatio_working_3-way'!W215&gt;=0,IF('OddsRatio_working_3-way'!V215+SQRT('OddsRatio_working_3-way'!W215)&gt;0,0,PI()),ACOS('OddsRatio_working_3-way'!V215/(2*'OddsRatio_working_3-way'!X215)))</f>
        <v>1.2475773327333424</v>
      </c>
      <c r="Z215" s="11">
        <f>'OddsRatio_working_3-way'!X215^(1/3)*COS('OddsRatio_working_3-way'!Y215/3)</f>
        <v>0.5654589546450034</v>
      </c>
      <c r="AA215" s="11">
        <f>'OddsRatio_working_3-way'!X215^(1/3)*COS(('OddsRatio_working_3-way'!Y215+2*PI())/3)</f>
        <v>-0.49898914201954364</v>
      </c>
      <c r="AB215" s="11">
        <f>'OddsRatio_working_3-way'!X215^(1/3)*COS(('OddsRatio_working_3-way'!Y215+4*PI())/3)</f>
        <v>-6.6469812625459937E-2</v>
      </c>
      <c r="AC215" s="11">
        <f>'OddsRatio_working_3-way'!X215^(1/3)*SIN('OddsRatio_working_3-way'!Y215/3)</f>
        <v>0.24971515125539073</v>
      </c>
      <c r="AD215" s="11">
        <f>'OddsRatio_working_3-way'!X215^(1/3)*SIN(('OddsRatio_working_3-way'!Y215+2*PI())/3)</f>
        <v>0.36484424389227027</v>
      </c>
      <c r="AE215" s="11">
        <f>'OddsRatio_working_3-way'!X215^(1/3)*SIN(('OddsRatio_working_3-way'!Y215+4*PI())/3)</f>
        <v>-0.614559395147661</v>
      </c>
      <c r="AF215" s="11">
        <f>-'OddsRatio_working_3-way'!U215/(3*'OddsRatio_working_3-way'!X215^(1/3))*COS(('OddsRatio_working_3-way'!Y215)/3)</f>
        <v>0.56545895464500351</v>
      </c>
      <c r="AG215" s="11">
        <f>-'OddsRatio_working_3-way'!U215/(3*'OddsRatio_working_3-way'!X215^(1/3))*COS(('OddsRatio_working_3-way'!Y215+2*PI())/3)</f>
        <v>-0.49898914201954375</v>
      </c>
      <c r="AH215" s="11">
        <f>-'OddsRatio_working_3-way'!U215/(3*'OddsRatio_working_3-way'!X215^(1/3))*COS(('OddsRatio_working_3-way'!Y215+4*PI())/3)</f>
        <v>-6.6469812625459951E-2</v>
      </c>
      <c r="AI215" s="11">
        <f>'OddsRatio_working_3-way'!U215/(3*'OddsRatio_working_3-way'!X215^(1/3))*SIN(('OddsRatio_working_3-way'!Y215)/3)</f>
        <v>-0.24971515125539079</v>
      </c>
      <c r="AJ215" s="11">
        <f>'OddsRatio_working_3-way'!U215/(3*'OddsRatio_working_3-way'!X215^(1/3))*SIN(('OddsRatio_working_3-way'!Y215+2*PI())/3)</f>
        <v>-0.36484424389227038</v>
      </c>
      <c r="AK215" s="11">
        <f>'OddsRatio_working_3-way'!U215/(3*'OddsRatio_working_3-way'!X215^(1/3))*SIN(('OddsRatio_working_3-way'!Y215+4*PI())/3)</f>
        <v>0.61455939514766111</v>
      </c>
      <c r="AL215" s="11">
        <f>'OddsRatio_working_3-way'!Z215+'OddsRatio_working_3-way'!AF215</f>
        <v>1.130917909290007</v>
      </c>
      <c r="AM215" s="11">
        <f>'OddsRatio_working_3-way'!AA215+'OddsRatio_working_3-way'!AG215</f>
        <v>-0.99797828403908739</v>
      </c>
      <c r="AN215" s="11">
        <f>'OddsRatio_working_3-way'!AB215+'OddsRatio_working_3-way'!AH215</f>
        <v>-0.1329396252509199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1.130917909290007</v>
      </c>
      <c r="AS215" s="11">
        <f>IF(('OddsRatio_working_3-way'!X215=0),IF(Q215&gt;0,-Q215^(1/3),(-Q215)^(1/3)),'OddsRatio_working_3-way'!AM215-'OddsRatio_working_3-way'!R215/3)</f>
        <v>-0.99797828403908739</v>
      </c>
      <c r="AT215" s="11">
        <f>IF(('OddsRatio_working_3-way'!X215=0),IF(Q215&gt;0,-Q215^(1/3),(-Q215)^(1/3)),'OddsRatio_working_3-way'!AN215-'OddsRatio_working_3-way'!R215/3)</f>
        <v>-0.1329396252509199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1.75</v>
      </c>
      <c r="B216" s="4">
        <f>IF('True_Odds_Calculator_3-way'!B217="","",'True_Odds_Calculator_3-way'!B217)</f>
        <v>3.67</v>
      </c>
      <c r="C216" s="4">
        <f>IF('True_Odds_Calculator_3-way'!C217="","",'True_Odds_Calculator_3-way'!C217)</f>
        <v>5.43</v>
      </c>
      <c r="D216" s="9">
        <f t="shared" si="52"/>
        <v>0.55973476241675524</v>
      </c>
      <c r="E216" s="9">
        <f t="shared" si="53"/>
        <v>0.26314714228079911</v>
      </c>
      <c r="F216" s="9">
        <f t="shared" si="54"/>
        <v>0.17711809530244549</v>
      </c>
      <c r="G216" s="9">
        <f t="shared" si="55"/>
        <v>1.0487472928125707</v>
      </c>
      <c r="H216" s="9">
        <f t="shared" si="56"/>
        <v>1.7865604696094284</v>
      </c>
      <c r="I216" s="9">
        <f t="shared" si="57"/>
        <v>3.8001552718095635</v>
      </c>
      <c r="J216" s="9">
        <f t="shared" si="58"/>
        <v>5.6459505071596876</v>
      </c>
      <c r="K216" s="11">
        <f t="shared" si="59"/>
        <v>0.5714285714285714</v>
      </c>
      <c r="L216" s="11">
        <f t="shared" si="60"/>
        <v>0.27247956403269757</v>
      </c>
      <c r="M216" s="11">
        <f t="shared" si="61"/>
        <v>0.18416206261510129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-0.25437375937925411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0.22509493056108137</v>
      </c>
      <c r="Q216" s="11">
        <f>2*'OddsRatio_working_3-way'!K216*'OddsRatio_working_3-way'!L216*'OddsRatio_working_3-way'!M216</f>
        <v>5.7349026894543027E-2</v>
      </c>
      <c r="R216" s="11">
        <f t="shared" si="62"/>
        <v>0</v>
      </c>
      <c r="S216" s="11">
        <f t="shared" si="63"/>
        <v>-0.88489839168308249</v>
      </c>
      <c r="T216" s="11">
        <f t="shared" si="64"/>
        <v>-0.22545181953709109</v>
      </c>
      <c r="U216" s="11">
        <f>'OddsRatio_working_3-way'!S216-'OddsRatio_working_3-way'!R216^2/3</f>
        <v>-0.88489839168308249</v>
      </c>
      <c r="V216" s="11">
        <f>'OddsRatio_working_3-way'!S216*'OddsRatio_working_3-way'!R216/3-2*'OddsRatio_working_3-way'!R216^3/27-'OddsRatio_working_3-way'!T216</f>
        <v>0.22545181953709109</v>
      </c>
      <c r="W216" s="11">
        <f>'OddsRatio_working_3-way'!V216^2+4*'OddsRatio_working_3-way'!U216^3/27</f>
        <v>-5.1825611273012211E-2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0.16019841931616968</v>
      </c>
      <c r="Y216" s="11">
        <f>IF('OddsRatio_working_3-way'!W216&gt;=0,IF('OddsRatio_working_3-way'!V216+SQRT('OddsRatio_working_3-way'!W216)&gt;0,0,PI()),ACOS('OddsRatio_working_3-way'!V216/(2*'OddsRatio_working_3-way'!X216)))</f>
        <v>0.79025478231021651</v>
      </c>
      <c r="Z216" s="11">
        <f>'OddsRatio_working_3-way'!X216^(1/3)*COS('OddsRatio_working_3-way'!Y216/3)</f>
        <v>0.52437364640628537</v>
      </c>
      <c r="AA216" s="11">
        <f>'OddsRatio_working_3-way'!X216^(1/3)*COS(('OddsRatio_working_3-way'!Y216+2*PI())/3)</f>
        <v>-0.38465644040146124</v>
      </c>
      <c r="AB216" s="11">
        <f>'OddsRatio_working_3-way'!X216^(1/3)*COS(('OddsRatio_working_3-way'!Y216+4*PI())/3)</f>
        <v>-0.13971720600482437</v>
      </c>
      <c r="AC216" s="11">
        <f>'OddsRatio_working_3-way'!X216^(1/3)*SIN('OddsRatio_working_3-way'!Y216/3)</f>
        <v>0.14141573291399939</v>
      </c>
      <c r="AD216" s="11">
        <f>'OddsRatio_working_3-way'!X216^(1/3)*SIN(('OddsRatio_working_3-way'!Y216+2*PI())/3)</f>
        <v>0.38341303240592201</v>
      </c>
      <c r="AE216" s="11">
        <f>'OddsRatio_working_3-way'!X216^(1/3)*SIN(('OddsRatio_working_3-way'!Y216+4*PI())/3)</f>
        <v>-0.52482876531992129</v>
      </c>
      <c r="AF216" s="11">
        <f>-'OddsRatio_working_3-way'!U216/(3*'OddsRatio_working_3-way'!X216^(1/3))*COS(('OddsRatio_working_3-way'!Y216)/3)</f>
        <v>0.52437364640628525</v>
      </c>
      <c r="AG216" s="11">
        <f>-'OddsRatio_working_3-way'!U216/(3*'OddsRatio_working_3-way'!X216^(1/3))*COS(('OddsRatio_working_3-way'!Y216+2*PI())/3)</f>
        <v>-0.38465644040146119</v>
      </c>
      <c r="AH216" s="11">
        <f>-'OddsRatio_working_3-way'!U216/(3*'OddsRatio_working_3-way'!X216^(1/3))*COS(('OddsRatio_working_3-way'!Y216+4*PI())/3)</f>
        <v>-0.13971720600482435</v>
      </c>
      <c r="AI216" s="11">
        <f>'OddsRatio_working_3-way'!U216/(3*'OddsRatio_working_3-way'!X216^(1/3))*SIN(('OddsRatio_working_3-way'!Y216)/3)</f>
        <v>-0.14141573291399936</v>
      </c>
      <c r="AJ216" s="11">
        <f>'OddsRatio_working_3-way'!U216/(3*'OddsRatio_working_3-way'!X216^(1/3))*SIN(('OddsRatio_working_3-way'!Y216+2*PI())/3)</f>
        <v>-0.38341303240592195</v>
      </c>
      <c r="AK216" s="11">
        <f>'OddsRatio_working_3-way'!U216/(3*'OddsRatio_working_3-way'!X216^(1/3))*SIN(('OddsRatio_working_3-way'!Y216+4*PI())/3)</f>
        <v>0.52482876531992118</v>
      </c>
      <c r="AL216" s="11">
        <f>'OddsRatio_working_3-way'!Z216+'OddsRatio_working_3-way'!AF216</f>
        <v>1.0487472928125707</v>
      </c>
      <c r="AM216" s="11">
        <f>'OddsRatio_working_3-way'!AA216+'OddsRatio_working_3-way'!AG216</f>
        <v>-0.76931288080292237</v>
      </c>
      <c r="AN216" s="11">
        <f>'OddsRatio_working_3-way'!AB216+'OddsRatio_working_3-way'!AH216</f>
        <v>-0.27943441200964869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1.0487472928125707</v>
      </c>
      <c r="AS216" s="11">
        <f>IF(('OddsRatio_working_3-way'!X216=0),IF(Q216&gt;0,-Q216^(1/3),(-Q216)^(1/3)),'OddsRatio_working_3-way'!AM216-'OddsRatio_working_3-way'!R216/3)</f>
        <v>-0.76931288080292237</v>
      </c>
      <c r="AT216" s="11">
        <f>IF(('OddsRatio_working_3-way'!X216=0),IF(Q216&gt;0,-Q216^(1/3),(-Q216)^(1/3)),'OddsRatio_working_3-way'!AN216-'OddsRatio_working_3-way'!R216/3)</f>
        <v>-0.27943441200964869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5.13</v>
      </c>
      <c r="B217" s="4">
        <f>IF('True_Odds_Calculator_3-way'!B218="","",'True_Odds_Calculator_3-way'!B218)</f>
        <v>3.6</v>
      </c>
      <c r="C217" s="4">
        <f>IF('True_Odds_Calculator_3-way'!C218="","",'True_Odds_Calculator_3-way'!C218)</f>
        <v>1.79</v>
      </c>
      <c r="D217" s="9">
        <f t="shared" si="52"/>
        <v>0.18685724091456854</v>
      </c>
      <c r="E217" s="9">
        <f t="shared" si="53"/>
        <v>0.2674114338528733</v>
      </c>
      <c r="F217" s="9">
        <f t="shared" si="54"/>
        <v>0.54573132523255818</v>
      </c>
      <c r="G217" s="9">
        <f t="shared" si="55"/>
        <v>1.0536753386862809</v>
      </c>
      <c r="H217" s="9">
        <f t="shared" si="56"/>
        <v>5.3516791487743403</v>
      </c>
      <c r="I217" s="9">
        <f t="shared" si="57"/>
        <v>3.7395558805843301</v>
      </c>
      <c r="J217" s="9">
        <f t="shared" si="58"/>
        <v>1.8324035175621622</v>
      </c>
      <c r="K217" s="11">
        <f t="shared" si="59"/>
        <v>0.19493177387914232</v>
      </c>
      <c r="L217" s="11">
        <f t="shared" si="60"/>
        <v>0.27777777777777779</v>
      </c>
      <c r="M217" s="11">
        <f t="shared" si="61"/>
        <v>0.55865921787709494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-0.25661237375112389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0.22748090309918534</v>
      </c>
      <c r="Q217" s="11">
        <f>2*'OddsRatio_working_3-way'!K217*'OddsRatio_working_3-way'!L217*'OddsRatio_working_3-way'!M217</f>
        <v>6.0500240185953541E-2</v>
      </c>
      <c r="R217" s="11">
        <f t="shared" si="62"/>
        <v>0</v>
      </c>
      <c r="S217" s="11">
        <f t="shared" si="63"/>
        <v>-0.88647675002534454</v>
      </c>
      <c r="T217" s="11">
        <f t="shared" si="64"/>
        <v>-0.23576509309184693</v>
      </c>
      <c r="U217" s="11">
        <f>'OddsRatio_working_3-way'!S217-'OddsRatio_working_3-way'!R217^2/3</f>
        <v>-0.88647675002534454</v>
      </c>
      <c r="V217" s="11">
        <f>'OddsRatio_working_3-way'!S217*'OddsRatio_working_3-way'!R217/3-2*'OddsRatio_working_3-way'!R217^3/27-'OddsRatio_working_3-way'!T217</f>
        <v>0.23576509309184693</v>
      </c>
      <c r="W217" s="11">
        <f>'OddsRatio_working_3-way'!V217^2+4*'OddsRatio_working_3-way'!U217^3/27</f>
        <v>-4.761923581797442E-2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0.1606272197812233</v>
      </c>
      <c r="Y217" s="11">
        <f>IF('OddsRatio_working_3-way'!W217&gt;=0,IF('OddsRatio_working_3-way'!V217+SQRT('OddsRatio_working_3-way'!W217)&gt;0,0,PI()),ACOS('OddsRatio_working_3-way'!V217/(2*'OddsRatio_working_3-way'!X217)))</f>
        <v>0.74676670388959854</v>
      </c>
      <c r="Z217" s="11">
        <f>'OddsRatio_working_3-way'!X217^(1/3)*COS('OddsRatio_working_3-way'!Y217/3)</f>
        <v>0.52683766934314047</v>
      </c>
      <c r="AA217" s="11">
        <f>'OddsRatio_working_3-way'!X217^(1/3)*COS(('OddsRatio_working_3-way'!Y217+2*PI())/3)</f>
        <v>-0.37939616058983716</v>
      </c>
      <c r="AB217" s="11">
        <f>'OddsRatio_working_3-way'!X217^(1/3)*COS(('OddsRatio_working_3-way'!Y217+4*PI())/3)</f>
        <v>-0.14744150875330347</v>
      </c>
      <c r="AC217" s="11">
        <f>'OddsRatio_working_3-way'!X217^(1/3)*SIN('OddsRatio_working_3-way'!Y217/3)</f>
        <v>0.13391908067760891</v>
      </c>
      <c r="AD217" s="11">
        <f>'OddsRatio_working_3-way'!X217^(1/3)*SIN(('OddsRatio_working_3-way'!Y217+2*PI())/3)</f>
        <v>0.38929526498294148</v>
      </c>
      <c r="AE217" s="11">
        <f>'OddsRatio_working_3-way'!X217^(1/3)*SIN(('OddsRatio_working_3-way'!Y217+4*PI())/3)</f>
        <v>-0.52321434566055014</v>
      </c>
      <c r="AF217" s="11">
        <f>-'OddsRatio_working_3-way'!U217/(3*'OddsRatio_working_3-way'!X217^(1/3))*COS(('OddsRatio_working_3-way'!Y217)/3)</f>
        <v>0.52683766934314058</v>
      </c>
      <c r="AG217" s="11">
        <f>-'OddsRatio_working_3-way'!U217/(3*'OddsRatio_working_3-way'!X217^(1/3))*COS(('OddsRatio_working_3-way'!Y217+2*PI())/3)</f>
        <v>-0.37939616058983722</v>
      </c>
      <c r="AH217" s="11">
        <f>-'OddsRatio_working_3-way'!U217/(3*'OddsRatio_working_3-way'!X217^(1/3))*COS(('OddsRatio_working_3-way'!Y217+4*PI())/3)</f>
        <v>-0.1474415087533035</v>
      </c>
      <c r="AI217" s="11">
        <f>'OddsRatio_working_3-way'!U217/(3*'OddsRatio_working_3-way'!X217^(1/3))*SIN(('OddsRatio_working_3-way'!Y217)/3)</f>
        <v>-0.13391908067760894</v>
      </c>
      <c r="AJ217" s="11">
        <f>'OddsRatio_working_3-way'!U217/(3*'OddsRatio_working_3-way'!X217^(1/3))*SIN(('OddsRatio_working_3-way'!Y217+2*PI())/3)</f>
        <v>-0.38929526498294154</v>
      </c>
      <c r="AK217" s="11">
        <f>'OddsRatio_working_3-way'!U217/(3*'OddsRatio_working_3-way'!X217^(1/3))*SIN(('OddsRatio_working_3-way'!Y217+4*PI())/3)</f>
        <v>0.52321434566055025</v>
      </c>
      <c r="AL217" s="11">
        <f>'OddsRatio_working_3-way'!Z217+'OddsRatio_working_3-way'!AF217</f>
        <v>1.0536753386862809</v>
      </c>
      <c r="AM217" s="11">
        <f>'OddsRatio_working_3-way'!AA217+'OddsRatio_working_3-way'!AG217</f>
        <v>-0.75879232117967432</v>
      </c>
      <c r="AN217" s="11">
        <f>'OddsRatio_working_3-way'!AB217+'OddsRatio_working_3-way'!AH217</f>
        <v>-0.29488301750660695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1.0536753386862809</v>
      </c>
      <c r="AS217" s="11">
        <f>IF(('OddsRatio_working_3-way'!X217=0),IF(Q217&gt;0,-Q217^(1/3),(-Q217)^(1/3)),'OddsRatio_working_3-way'!AM217-'OddsRatio_working_3-way'!R217/3)</f>
        <v>-0.75879232117967432</v>
      </c>
      <c r="AT217" s="11">
        <f>IF(('OddsRatio_working_3-way'!X217=0),IF(Q217&gt;0,-Q217^(1/3),(-Q217)^(1/3)),'OddsRatio_working_3-way'!AN217-'OddsRatio_working_3-way'!R217/3)</f>
        <v>-0.29488301750660695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3.66</v>
      </c>
      <c r="B218" s="4">
        <f>IF('True_Odds_Calculator_3-way'!B219="","",'True_Odds_Calculator_3-way'!B219)</f>
        <v>3.26</v>
      </c>
      <c r="C218" s="4">
        <f>IF('True_Odds_Calculator_3-way'!C219="","",'True_Odds_Calculator_3-way'!C219)</f>
        <v>2.23</v>
      </c>
      <c r="D218" s="9">
        <f t="shared" si="52"/>
        <v>0.26468821025963996</v>
      </c>
      <c r="E218" s="9">
        <f t="shared" si="53"/>
        <v>0.29759414793384997</v>
      </c>
      <c r="F218" s="9">
        <f t="shared" si="54"/>
        <v>0.43771764180651029</v>
      </c>
      <c r="G218" s="9">
        <f t="shared" si="55"/>
        <v>1.0443721818611746</v>
      </c>
      <c r="H218" s="9">
        <f t="shared" si="56"/>
        <v>3.778030003750724</v>
      </c>
      <c r="I218" s="9">
        <f t="shared" si="57"/>
        <v>3.3602811310062544</v>
      </c>
      <c r="J218" s="9">
        <f t="shared" si="58"/>
        <v>2.2845777836892447</v>
      </c>
      <c r="K218" s="11">
        <f t="shared" si="59"/>
        <v>0.27322404371584696</v>
      </c>
      <c r="L218" s="11">
        <f t="shared" si="60"/>
        <v>0.30674846625766872</v>
      </c>
      <c r="M218" s="11">
        <f t="shared" si="61"/>
        <v>0.44843049327354262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-0.2779019784971648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0.23113811505852416</v>
      </c>
      <c r="Q218" s="11">
        <f>2*'OddsRatio_working_3-way'!K218*'OddsRatio_working_3-way'!L218*'OddsRatio_working_3-way'!M218</f>
        <v>7.5166866685698913E-2</v>
      </c>
      <c r="R218" s="11">
        <f t="shared" si="62"/>
        <v>0</v>
      </c>
      <c r="S218" s="11">
        <f t="shared" si="63"/>
        <v>-0.83172533102668167</v>
      </c>
      <c r="T218" s="11">
        <f t="shared" si="64"/>
        <v>-0.27047978244770132</v>
      </c>
      <c r="U218" s="11">
        <f>'OddsRatio_working_3-way'!S218-'OddsRatio_working_3-way'!R218^2/3</f>
        <v>-0.83172533102668167</v>
      </c>
      <c r="V218" s="11">
        <f>'OddsRatio_working_3-way'!S218*'OddsRatio_working_3-way'!R218/3-2*'OddsRatio_working_3-way'!R218^3/27-'OddsRatio_working_3-way'!T218</f>
        <v>0.27047978244770132</v>
      </c>
      <c r="W218" s="11">
        <f>'OddsRatio_working_3-way'!V218^2+4*'OddsRatio_working_3-way'!U218^3/27</f>
        <v>-1.2079229349112194E-2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0.14597820219305693</v>
      </c>
      <c r="Y218" s="11">
        <f>IF('OddsRatio_working_3-way'!W218&gt;=0,IF('OddsRatio_working_3-way'!V218+SQRT('OddsRatio_working_3-way'!W218)&gt;0,0,PI()),ACOS('OddsRatio_working_3-way'!V218/(2*'OddsRatio_working_3-way'!X218)))</f>
        <v>0.3859560862726954</v>
      </c>
      <c r="Z218" s="11">
        <f>'OddsRatio_working_3-way'!X218^(1/3)*COS('OddsRatio_working_3-way'!Y218/3)</f>
        <v>0.52218609093058732</v>
      </c>
      <c r="AA218" s="11">
        <f>'OddsRatio_working_3-way'!X218^(1/3)*COS(('OddsRatio_working_3-way'!Y218+2*PI())/3)</f>
        <v>-0.31959601620733913</v>
      </c>
      <c r="AB218" s="11">
        <f>'OddsRatio_working_3-way'!X218^(1/3)*COS(('OddsRatio_working_3-way'!Y218+4*PI())/3)</f>
        <v>-0.20259007472324814</v>
      </c>
      <c r="AC218" s="11">
        <f>'OddsRatio_working_3-way'!X218^(1/3)*SIN('OddsRatio_working_3-way'!Y218/3)</f>
        <v>6.7553411812625461E-2</v>
      </c>
      <c r="AD218" s="11">
        <f>'OddsRatio_working_3-way'!X218^(1/3)*SIN(('OddsRatio_working_3-way'!Y218+2*PI())/3)</f>
        <v>0.41844971434246681</v>
      </c>
      <c r="AE218" s="11">
        <f>'OddsRatio_working_3-way'!X218^(1/3)*SIN(('OddsRatio_working_3-way'!Y218+4*PI())/3)</f>
        <v>-0.48600312615509234</v>
      </c>
      <c r="AF218" s="11">
        <f>-'OddsRatio_working_3-way'!U218/(3*'OddsRatio_working_3-way'!X218^(1/3))*COS(('OddsRatio_working_3-way'!Y218)/3)</f>
        <v>0.52218609093058743</v>
      </c>
      <c r="AG218" s="11">
        <f>-'OddsRatio_working_3-way'!U218/(3*'OddsRatio_working_3-way'!X218^(1/3))*COS(('OddsRatio_working_3-way'!Y218+2*PI())/3)</f>
        <v>-0.31959601620733918</v>
      </c>
      <c r="AH218" s="11">
        <f>-'OddsRatio_working_3-way'!U218/(3*'OddsRatio_working_3-way'!X218^(1/3))*COS(('OddsRatio_working_3-way'!Y218+4*PI())/3)</f>
        <v>-0.20259007472324816</v>
      </c>
      <c r="AI218" s="11">
        <f>'OddsRatio_working_3-way'!U218/(3*'OddsRatio_working_3-way'!X218^(1/3))*SIN(('OddsRatio_working_3-way'!Y218)/3)</f>
        <v>-6.7553411812625475E-2</v>
      </c>
      <c r="AJ218" s="11">
        <f>'OddsRatio_working_3-way'!U218/(3*'OddsRatio_working_3-way'!X218^(1/3))*SIN(('OddsRatio_working_3-way'!Y218+2*PI())/3)</f>
        <v>-0.41844971434246686</v>
      </c>
      <c r="AK218" s="11">
        <f>'OddsRatio_working_3-way'!U218/(3*'OddsRatio_working_3-way'!X218^(1/3))*SIN(('OddsRatio_working_3-way'!Y218+4*PI())/3)</f>
        <v>0.48600312615509245</v>
      </c>
      <c r="AL218" s="11">
        <f>'OddsRatio_working_3-way'!Z218+'OddsRatio_working_3-way'!AF218</f>
        <v>1.0443721818611746</v>
      </c>
      <c r="AM218" s="11">
        <f>'OddsRatio_working_3-way'!AA218+'OddsRatio_working_3-way'!AG218</f>
        <v>-0.63919203241467826</v>
      </c>
      <c r="AN218" s="11">
        <f>'OddsRatio_working_3-way'!AB218+'OddsRatio_working_3-way'!AH218</f>
        <v>-0.40518014944649627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1.0443721818611746</v>
      </c>
      <c r="AS218" s="11">
        <f>IF(('OddsRatio_working_3-way'!X218=0),IF(Q218&gt;0,-Q218^(1/3),(-Q218)^(1/3)),'OddsRatio_working_3-way'!AM218-'OddsRatio_working_3-way'!R218/3)</f>
        <v>-0.63919203241467826</v>
      </c>
      <c r="AT218" s="11">
        <f>IF(('OddsRatio_working_3-way'!X218=0),IF(Q218&gt;0,-Q218^(1/3),(-Q218)^(1/3)),'OddsRatio_working_3-way'!AN218-'OddsRatio_working_3-way'!R218/3)</f>
        <v>-0.40518014944649627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1.85</v>
      </c>
      <c r="B219" s="4">
        <f>IF('True_Odds_Calculator_3-way'!B220="","",'True_Odds_Calculator_3-way'!B220)</f>
        <v>3.53</v>
      </c>
      <c r="C219" s="4">
        <f>IF('True_Odds_Calculator_3-way'!C220="","",'True_Odds_Calculator_3-way'!C220)</f>
        <v>4.88</v>
      </c>
      <c r="D219" s="9">
        <f t="shared" si="52"/>
        <v>0.52882478653159515</v>
      </c>
      <c r="E219" s="9">
        <f t="shared" si="53"/>
        <v>0.2738231540896125</v>
      </c>
      <c r="F219" s="9">
        <f t="shared" si="54"/>
        <v>0.19735205937879241</v>
      </c>
      <c r="G219" s="9">
        <f t="shared" si="55"/>
        <v>1.0482182277928189</v>
      </c>
      <c r="H219" s="9">
        <f t="shared" si="56"/>
        <v>1.8909854936238961</v>
      </c>
      <c r="I219" s="9">
        <f t="shared" si="57"/>
        <v>3.6519921163158315</v>
      </c>
      <c r="J219" s="9">
        <f t="shared" si="58"/>
        <v>5.0670867238361366</v>
      </c>
      <c r="K219" s="11">
        <f t="shared" si="59"/>
        <v>0.54054054054054046</v>
      </c>
      <c r="L219" s="11">
        <f t="shared" si="60"/>
        <v>0.28328611898016998</v>
      </c>
      <c r="M219" s="11">
        <f t="shared" si="61"/>
        <v>0.20491803278688525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-0.26182126490954805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0.22780873103633514</v>
      </c>
      <c r="Q219" s="11">
        <f>2*'OddsRatio_working_3-way'!K219*'OddsRatio_working_3-way'!L219*'OddsRatio_working_3-way'!M219</f>
        <v>6.2757226180808576E-2</v>
      </c>
      <c r="R219" s="11">
        <f t="shared" si="62"/>
        <v>0</v>
      </c>
      <c r="S219" s="11">
        <f t="shared" si="63"/>
        <v>-0.87009254620718723</v>
      </c>
      <c r="T219" s="11">
        <f t="shared" si="64"/>
        <v>-0.2396949163105199</v>
      </c>
      <c r="U219" s="11">
        <f>'OddsRatio_working_3-way'!S219-'OddsRatio_working_3-way'!R219^2/3</f>
        <v>-0.87009254620718723</v>
      </c>
      <c r="V219" s="11">
        <f>'OddsRatio_working_3-way'!S219*'OddsRatio_working_3-way'!R219/3-2*'OddsRatio_working_3-way'!R219^3/27-'OddsRatio_working_3-way'!T219</f>
        <v>0.2396949163105199</v>
      </c>
      <c r="W219" s="11">
        <f>'OddsRatio_working_3-way'!V219^2+4*'OddsRatio_working_3-way'!U219^3/27</f>
        <v>-4.013348295083094E-2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0.15619469889847259</v>
      </c>
      <c r="Y219" s="11">
        <f>IF('OddsRatio_working_3-way'!W219&gt;=0,IF('OddsRatio_working_3-way'!V219+SQRT('OddsRatio_working_3-way'!W219)&gt;0,0,PI()),ACOS('OddsRatio_working_3-way'!V219/(2*'OddsRatio_working_3-way'!X219)))</f>
        <v>0.69618345189501207</v>
      </c>
      <c r="Z219" s="11">
        <f>'OddsRatio_working_3-way'!X219^(1/3)*COS('OddsRatio_working_3-way'!Y219/3)</f>
        <v>0.52410911389640946</v>
      </c>
      <c r="AA219" s="11">
        <f>'OddsRatio_working_3-way'!X219^(1/3)*COS(('OddsRatio_working_3-way'!Y219+2*PI())/3)</f>
        <v>-0.36931761722450468</v>
      </c>
      <c r="AB219" s="11">
        <f>'OddsRatio_working_3-way'!X219^(1/3)*COS(('OddsRatio_working_3-way'!Y219+4*PI())/3)</f>
        <v>-0.15479149667190489</v>
      </c>
      <c r="AC219" s="11">
        <f>'OddsRatio_working_3-way'!X219^(1/3)*SIN('OddsRatio_working_3-way'!Y219/3)</f>
        <v>0.12385671344924987</v>
      </c>
      <c r="AD219" s="11">
        <f>'OddsRatio_working_3-way'!X219^(1/3)*SIN(('OddsRatio_working_3-way'!Y219+2*PI())/3)</f>
        <v>0.39196345026461754</v>
      </c>
      <c r="AE219" s="11">
        <f>'OddsRatio_working_3-way'!X219^(1/3)*SIN(('OddsRatio_working_3-way'!Y219+4*PI())/3)</f>
        <v>-0.51582016371386719</v>
      </c>
      <c r="AF219" s="11">
        <f>-'OddsRatio_working_3-way'!U219/(3*'OddsRatio_working_3-way'!X219^(1/3))*COS(('OddsRatio_working_3-way'!Y219)/3)</f>
        <v>0.52410911389640946</v>
      </c>
      <c r="AG219" s="11">
        <f>-'OddsRatio_working_3-way'!U219/(3*'OddsRatio_working_3-way'!X219^(1/3))*COS(('OddsRatio_working_3-way'!Y219+2*PI())/3)</f>
        <v>-0.36931761722450468</v>
      </c>
      <c r="AH219" s="11">
        <f>-'OddsRatio_working_3-way'!U219/(3*'OddsRatio_working_3-way'!X219^(1/3))*COS(('OddsRatio_working_3-way'!Y219+4*PI())/3)</f>
        <v>-0.15479149667190489</v>
      </c>
      <c r="AI219" s="11">
        <f>'OddsRatio_working_3-way'!U219/(3*'OddsRatio_working_3-way'!X219^(1/3))*SIN(('OddsRatio_working_3-way'!Y219)/3)</f>
        <v>-0.12385671344924987</v>
      </c>
      <c r="AJ219" s="11">
        <f>'OddsRatio_working_3-way'!U219/(3*'OddsRatio_working_3-way'!X219^(1/3))*SIN(('OddsRatio_working_3-way'!Y219+2*PI())/3)</f>
        <v>-0.39196345026461754</v>
      </c>
      <c r="AK219" s="11">
        <f>'OddsRatio_working_3-way'!U219/(3*'OddsRatio_working_3-way'!X219^(1/3))*SIN(('OddsRatio_working_3-way'!Y219+4*PI())/3)</f>
        <v>0.51582016371386719</v>
      </c>
      <c r="AL219" s="11">
        <f>'OddsRatio_working_3-way'!Z219+'OddsRatio_working_3-way'!AF219</f>
        <v>1.0482182277928189</v>
      </c>
      <c r="AM219" s="11">
        <f>'OddsRatio_working_3-way'!AA219+'OddsRatio_working_3-way'!AG219</f>
        <v>-0.73863523444900936</v>
      </c>
      <c r="AN219" s="11">
        <f>'OddsRatio_working_3-way'!AB219+'OddsRatio_working_3-way'!AH219</f>
        <v>-0.30958299334380979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1.0482182277928189</v>
      </c>
      <c r="AS219" s="11">
        <f>IF(('OddsRatio_working_3-way'!X219=0),IF(Q219&gt;0,-Q219^(1/3),(-Q219)^(1/3)),'OddsRatio_working_3-way'!AM219-'OddsRatio_working_3-way'!R219/3)</f>
        <v>-0.73863523444900936</v>
      </c>
      <c r="AT219" s="11">
        <f>IF(('OddsRatio_working_3-way'!X219=0),IF(Q219&gt;0,-Q219^(1/3),(-Q219)^(1/3)),'OddsRatio_working_3-way'!AN219-'OddsRatio_working_3-way'!R219/3)</f>
        <v>-0.30958299334380979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3.63</v>
      </c>
      <c r="B220" s="4">
        <f>IF('True_Odds_Calculator_3-way'!B221="","",'True_Odds_Calculator_3-way'!B221)</f>
        <v>3.43</v>
      </c>
      <c r="C220" s="4">
        <f>IF('True_Odds_Calculator_3-way'!C221="","",'True_Odds_Calculator_3-way'!C221)</f>
        <v>2.17</v>
      </c>
      <c r="D220" s="9">
        <f t="shared" si="52"/>
        <v>0.2670157237562672</v>
      </c>
      <c r="E220" s="9">
        <f t="shared" si="53"/>
        <v>0.28277783047960292</v>
      </c>
      <c r="F220" s="9">
        <f t="shared" si="54"/>
        <v>0.45020644576412983</v>
      </c>
      <c r="G220" s="9">
        <f t="shared" si="55"/>
        <v>1.0437634226157027</v>
      </c>
      <c r="H220" s="9">
        <f t="shared" si="56"/>
        <v>3.7450978014792984</v>
      </c>
      <c r="I220" s="9">
        <f t="shared" si="57"/>
        <v>3.5363451169561579</v>
      </c>
      <c r="J220" s="9">
        <f t="shared" si="58"/>
        <v>2.2212032044603722</v>
      </c>
      <c r="K220" s="11">
        <f t="shared" si="59"/>
        <v>0.27548209366391185</v>
      </c>
      <c r="L220" s="11">
        <f t="shared" si="60"/>
        <v>0.29154518950437314</v>
      </c>
      <c r="M220" s="11">
        <f t="shared" si="61"/>
        <v>0.46082949308755761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-0.2767498568478366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0.23058314996791268</v>
      </c>
      <c r="Q220" s="11">
        <f>2*'OddsRatio_working_3-way'!K220*'OddsRatio_working_3-way'!L220*'OddsRatio_working_3-way'!M220</f>
        <v>7.4023483135766496E-2</v>
      </c>
      <c r="R220" s="11">
        <f t="shared" si="62"/>
        <v>0</v>
      </c>
      <c r="S220" s="11">
        <f t="shared" si="63"/>
        <v>-0.833182544678578</v>
      </c>
      <c r="T220" s="11">
        <f t="shared" si="64"/>
        <v>-0.26747433216005712</v>
      </c>
      <c r="U220" s="11">
        <f>'OddsRatio_working_3-way'!S220-'OddsRatio_working_3-way'!R220^2/3</f>
        <v>-0.833182544678578</v>
      </c>
      <c r="V220" s="11">
        <f>'OddsRatio_working_3-way'!S220*'OddsRatio_working_3-way'!R220/3-2*'OddsRatio_working_3-way'!R220^3/27-'OddsRatio_working_3-way'!T220</f>
        <v>0.26747433216005712</v>
      </c>
      <c r="W220" s="11">
        <f>'OddsRatio_working_3-way'!V220^2+4*'OddsRatio_working_3-way'!U220^3/27</f>
        <v>-1.4144832378136005E-2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0.14636200902437471</v>
      </c>
      <c r="Y220" s="11">
        <f>IF('OddsRatio_working_3-way'!W220&gt;=0,IF('OddsRatio_working_3-way'!V220+SQRT('OddsRatio_working_3-way'!W220)&gt;0,0,PI()),ACOS('OddsRatio_working_3-way'!V220/(2*'OddsRatio_working_3-way'!X220)))</f>
        <v>0.4183946787198376</v>
      </c>
      <c r="Z220" s="11">
        <f>'OddsRatio_working_3-way'!X220^(1/3)*COS('OddsRatio_working_3-way'!Y220/3)</f>
        <v>0.52188171130785133</v>
      </c>
      <c r="AA220" s="11">
        <f>'OddsRatio_working_3-way'!X220^(1/3)*COS(('OddsRatio_working_3-way'!Y220+2*PI())/3)</f>
        <v>-0.32438567988282457</v>
      </c>
      <c r="AB220" s="11">
        <f>'OddsRatio_working_3-way'!X220^(1/3)*COS(('OddsRatio_working_3-way'!Y220+4*PI())/3)</f>
        <v>-0.19749603142502689</v>
      </c>
      <c r="AC220" s="11">
        <f>'OddsRatio_working_3-way'!X220^(1/3)*SIN('OddsRatio_working_3-way'!Y220/3)</f>
        <v>7.3259772694486455E-2</v>
      </c>
      <c r="AD220" s="11">
        <f>'OddsRatio_working_3-way'!X220^(1/3)*SIN(('OddsRatio_working_3-way'!Y220+2*PI())/3)</f>
        <v>0.41533293341585253</v>
      </c>
      <c r="AE220" s="11">
        <f>'OddsRatio_working_3-way'!X220^(1/3)*SIN(('OddsRatio_working_3-way'!Y220+4*PI())/3)</f>
        <v>-0.488592706110339</v>
      </c>
      <c r="AF220" s="11">
        <f>-'OddsRatio_working_3-way'!U220/(3*'OddsRatio_working_3-way'!X220^(1/3))*COS(('OddsRatio_working_3-way'!Y220)/3)</f>
        <v>0.52188171130785133</v>
      </c>
      <c r="AG220" s="11">
        <f>-'OddsRatio_working_3-way'!U220/(3*'OddsRatio_working_3-way'!X220^(1/3))*COS(('OddsRatio_working_3-way'!Y220+2*PI())/3)</f>
        <v>-0.32438567988282457</v>
      </c>
      <c r="AH220" s="11">
        <f>-'OddsRatio_working_3-way'!U220/(3*'OddsRatio_working_3-way'!X220^(1/3))*COS(('OddsRatio_working_3-way'!Y220+4*PI())/3)</f>
        <v>-0.19749603142502689</v>
      </c>
      <c r="AI220" s="11">
        <f>'OddsRatio_working_3-way'!U220/(3*'OddsRatio_working_3-way'!X220^(1/3))*SIN(('OddsRatio_working_3-way'!Y220)/3)</f>
        <v>-7.3259772694486455E-2</v>
      </c>
      <c r="AJ220" s="11">
        <f>'OddsRatio_working_3-way'!U220/(3*'OddsRatio_working_3-way'!X220^(1/3))*SIN(('OddsRatio_working_3-way'!Y220+2*PI())/3)</f>
        <v>-0.41533293341585253</v>
      </c>
      <c r="AK220" s="11">
        <f>'OddsRatio_working_3-way'!U220/(3*'OddsRatio_working_3-way'!X220^(1/3))*SIN(('OddsRatio_working_3-way'!Y220+4*PI())/3)</f>
        <v>0.488592706110339</v>
      </c>
      <c r="AL220" s="11">
        <f>'OddsRatio_working_3-way'!Z220+'OddsRatio_working_3-way'!AF220</f>
        <v>1.0437634226157027</v>
      </c>
      <c r="AM220" s="11">
        <f>'OddsRatio_working_3-way'!AA220+'OddsRatio_working_3-way'!AG220</f>
        <v>-0.64877135976564915</v>
      </c>
      <c r="AN220" s="11">
        <f>'OddsRatio_working_3-way'!AB220+'OddsRatio_working_3-way'!AH220</f>
        <v>-0.39499206285005378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1.0437634226157027</v>
      </c>
      <c r="AS220" s="11">
        <f>IF(('OddsRatio_working_3-way'!X220=0),IF(Q220&gt;0,-Q220^(1/3),(-Q220)^(1/3)),'OddsRatio_working_3-way'!AM220-'OddsRatio_working_3-way'!R220/3)</f>
        <v>-0.64877135976564915</v>
      </c>
      <c r="AT220" s="11">
        <f>IF(('OddsRatio_working_3-way'!X220=0),IF(Q220&gt;0,-Q220^(1/3),(-Q220)^(1/3)),'OddsRatio_working_3-way'!AN220-'OddsRatio_working_3-way'!R220/3)</f>
        <v>-0.39499206285005378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3.42</v>
      </c>
      <c r="B221" s="4">
        <f>IF('True_Odds_Calculator_3-way'!B222="","",'True_Odds_Calculator_3-way'!B222)</f>
        <v>3.36</v>
      </c>
      <c r="C221" s="4">
        <f>IF('True_Odds_Calculator_3-way'!C222="","",'True_Odds_Calculator_3-way'!C222)</f>
        <v>2.31</v>
      </c>
      <c r="D221" s="9">
        <f t="shared" si="52"/>
        <v>0.28524246542597753</v>
      </c>
      <c r="E221" s="9">
        <f t="shared" si="53"/>
        <v>0.29038851616690486</v>
      </c>
      <c r="F221" s="9">
        <f t="shared" si="54"/>
        <v>0.42436901840711772</v>
      </c>
      <c r="G221" s="9">
        <f t="shared" si="55"/>
        <v>1.0354501483104304</v>
      </c>
      <c r="H221" s="9">
        <f t="shared" si="56"/>
        <v>3.5057893589112425</v>
      </c>
      <c r="I221" s="9">
        <f t="shared" si="57"/>
        <v>3.4436623500126156</v>
      </c>
      <c r="J221" s="9">
        <f t="shared" si="58"/>
        <v>2.3564396942866637</v>
      </c>
      <c r="K221" s="11">
        <f t="shared" si="59"/>
        <v>0.29239766081871343</v>
      </c>
      <c r="L221" s="11">
        <f t="shared" si="60"/>
        <v>0.29761904761904762</v>
      </c>
      <c r="M221" s="11">
        <f t="shared" si="61"/>
        <v>0.4329004329004329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-0.28185211706514979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0.2294245715298347</v>
      </c>
      <c r="Q221" s="11">
        <f>2*'OddsRatio_working_3-way'!K221*'OddsRatio_working_3-way'!L221*'OddsRatio_working_3-way'!M221</f>
        <v>7.5344686873508926E-2</v>
      </c>
      <c r="R221" s="11">
        <f t="shared" si="62"/>
        <v>0</v>
      </c>
      <c r="S221" s="11">
        <f t="shared" si="63"/>
        <v>-0.81398917247374614</v>
      </c>
      <c r="T221" s="11">
        <f t="shared" si="64"/>
        <v>-0.26731992527873433</v>
      </c>
      <c r="U221" s="11">
        <f>'OddsRatio_working_3-way'!S221-'OddsRatio_working_3-way'!R221^2/3</f>
        <v>-0.81398917247374614</v>
      </c>
      <c r="V221" s="11">
        <f>'OddsRatio_working_3-way'!S221*'OddsRatio_working_3-way'!R221/3-2*'OddsRatio_working_3-way'!R221^3/27-'OddsRatio_working_3-way'!T221</f>
        <v>0.26731992527873433</v>
      </c>
      <c r="W221" s="11">
        <f>'OddsRatio_working_3-way'!V221^2+4*'OddsRatio_working_3-way'!U221^3/27</f>
        <v>-8.4410385059393439E-3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0.1413338078424333</v>
      </c>
      <c r="Y221" s="11">
        <f>IF('OddsRatio_working_3-way'!W221&gt;=0,IF('OddsRatio_working_3-way'!V221+SQRT('OddsRatio_working_3-way'!W221)&gt;0,0,PI()),ACOS('OddsRatio_working_3-way'!V221/(2*'OddsRatio_working_3-way'!X221)))</f>
        <v>0.33104221358996488</v>
      </c>
      <c r="Z221" s="11">
        <f>'OddsRatio_working_3-way'!X221^(1/3)*COS('OddsRatio_working_3-way'!Y221/3)</f>
        <v>0.51772507415521518</v>
      </c>
      <c r="AA221" s="11">
        <f>'OddsRatio_working_3-way'!X221^(1/3)*COS(('OddsRatio_working_3-way'!Y221+2*PI())/3)</f>
        <v>-0.308540035119168</v>
      </c>
      <c r="AB221" s="11">
        <f>'OddsRatio_working_3-way'!X221^(1/3)*COS(('OddsRatio_working_3-way'!Y221+4*PI())/3)</f>
        <v>-0.2091850390360471</v>
      </c>
      <c r="AC221" s="11">
        <f>'OddsRatio_working_3-way'!X221^(1/3)*SIN('OddsRatio_working_3-way'!Y221/3)</f>
        <v>5.736263373392398E-2</v>
      </c>
      <c r="AD221" s="11">
        <f>'OddsRatio_working_3-way'!X221^(1/3)*SIN(('OddsRatio_working_3-way'!Y221+2*PI())/3)</f>
        <v>0.41968174952763665</v>
      </c>
      <c r="AE221" s="11">
        <f>'OddsRatio_working_3-way'!X221^(1/3)*SIN(('OddsRatio_working_3-way'!Y221+4*PI())/3)</f>
        <v>-0.47704438326156073</v>
      </c>
      <c r="AF221" s="11">
        <f>-'OddsRatio_working_3-way'!U221/(3*'OddsRatio_working_3-way'!X221^(1/3))*COS(('OddsRatio_working_3-way'!Y221)/3)</f>
        <v>0.51772507415521518</v>
      </c>
      <c r="AG221" s="11">
        <f>-'OddsRatio_working_3-way'!U221/(3*'OddsRatio_working_3-way'!X221^(1/3))*COS(('OddsRatio_working_3-way'!Y221+2*PI())/3)</f>
        <v>-0.308540035119168</v>
      </c>
      <c r="AH221" s="11">
        <f>-'OddsRatio_working_3-way'!U221/(3*'OddsRatio_working_3-way'!X221^(1/3))*COS(('OddsRatio_working_3-way'!Y221+4*PI())/3)</f>
        <v>-0.2091850390360471</v>
      </c>
      <c r="AI221" s="11">
        <f>'OddsRatio_working_3-way'!U221/(3*'OddsRatio_working_3-way'!X221^(1/3))*SIN(('OddsRatio_working_3-way'!Y221)/3)</f>
        <v>-5.736263373392398E-2</v>
      </c>
      <c r="AJ221" s="11">
        <f>'OddsRatio_working_3-way'!U221/(3*'OddsRatio_working_3-way'!X221^(1/3))*SIN(('OddsRatio_working_3-way'!Y221+2*PI())/3)</f>
        <v>-0.41968174952763665</v>
      </c>
      <c r="AK221" s="11">
        <f>'OddsRatio_working_3-way'!U221/(3*'OddsRatio_working_3-way'!X221^(1/3))*SIN(('OddsRatio_working_3-way'!Y221+4*PI())/3)</f>
        <v>0.47704438326156073</v>
      </c>
      <c r="AL221" s="11">
        <f>'OddsRatio_working_3-way'!Z221+'OddsRatio_working_3-way'!AF221</f>
        <v>1.0354501483104304</v>
      </c>
      <c r="AM221" s="11">
        <f>'OddsRatio_working_3-way'!AA221+'OddsRatio_working_3-way'!AG221</f>
        <v>-0.617080070238336</v>
      </c>
      <c r="AN221" s="11">
        <f>'OddsRatio_working_3-way'!AB221+'OddsRatio_working_3-way'!AH221</f>
        <v>-0.4183700780720942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1.0354501483104304</v>
      </c>
      <c r="AS221" s="11">
        <f>IF(('OddsRatio_working_3-way'!X221=0),IF(Q221&gt;0,-Q221^(1/3),(-Q221)^(1/3)),'OddsRatio_working_3-way'!AM221-'OddsRatio_working_3-way'!R221/3)</f>
        <v>-0.617080070238336</v>
      </c>
      <c r="AT221" s="11">
        <f>IF(('OddsRatio_working_3-way'!X221=0),IF(Q221&gt;0,-Q221^(1/3),(-Q221)^(1/3)),'OddsRatio_working_3-way'!AN221-'OddsRatio_working_3-way'!R221/3)</f>
        <v>-0.4183700780720942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2.54</v>
      </c>
      <c r="B222" s="4">
        <f>IF('True_Odds_Calculator_3-way'!B223="","",'True_Odds_Calculator_3-way'!B223)</f>
        <v>3.23</v>
      </c>
      <c r="C222" s="4">
        <f>IF('True_Odds_Calculator_3-way'!C223="","",'True_Odds_Calculator_3-way'!C223)</f>
        <v>3.13</v>
      </c>
      <c r="D222" s="9">
        <f t="shared" si="52"/>
        <v>0.38556669526945858</v>
      </c>
      <c r="E222" s="9">
        <f t="shared" si="53"/>
        <v>0.30233457861483831</v>
      </c>
      <c r="F222" s="9">
        <f t="shared" si="54"/>
        <v>0.31209872611570305</v>
      </c>
      <c r="G222" s="9">
        <f t="shared" si="55"/>
        <v>1.0347954590077029</v>
      </c>
      <c r="H222" s="9">
        <f t="shared" si="56"/>
        <v>2.5935850068718622</v>
      </c>
      <c r="I222" s="9">
        <f t="shared" si="57"/>
        <v>3.307593873587177</v>
      </c>
      <c r="J222" s="9">
        <f t="shared" si="58"/>
        <v>3.204114327686407</v>
      </c>
      <c r="K222" s="11">
        <f t="shared" si="59"/>
        <v>0.39370078740157477</v>
      </c>
      <c r="L222" s="11">
        <f t="shared" si="60"/>
        <v>0.30959752321981426</v>
      </c>
      <c r="M222" s="11">
        <f t="shared" si="61"/>
        <v>0.31948881789137379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-0.28485550103574309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0.229758419536226</v>
      </c>
      <c r="Q222" s="11">
        <f>2*'OddsRatio_working_3-way'!K222*'OddsRatio_working_3-way'!L222*'OddsRatio_working_3-way'!M222</f>
        <v>7.7884210012280006E-2</v>
      </c>
      <c r="R222" s="11">
        <f t="shared" si="62"/>
        <v>0</v>
      </c>
      <c r="S222" s="11">
        <f t="shared" si="63"/>
        <v>-0.80657883980059208</v>
      </c>
      <c r="T222" s="11">
        <f t="shared" si="64"/>
        <v>-0.2734165558646075</v>
      </c>
      <c r="U222" s="11">
        <f>'OddsRatio_working_3-way'!S222-'OddsRatio_working_3-way'!R222^2/3</f>
        <v>-0.80657883980059208</v>
      </c>
      <c r="V222" s="11">
        <f>'OddsRatio_working_3-way'!S222*'OddsRatio_working_3-way'!R222/3-2*'OddsRatio_working_3-way'!R222^3/27-'OddsRatio_working_3-way'!T222</f>
        <v>0.2734165558646075</v>
      </c>
      <c r="W222" s="11">
        <f>'OddsRatio_working_3-way'!V222^2+4*'OddsRatio_working_3-way'!U222^3/27</f>
        <v>-2.9819842941389979E-3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0.13940821112384577</v>
      </c>
      <c r="Y222" s="11">
        <f>IF('OddsRatio_working_3-way'!W222&gt;=0,IF('OddsRatio_working_3-way'!V222+SQRT('OddsRatio_working_3-way'!W222)&gt;0,0,PI()),ACOS('OddsRatio_working_3-way'!V222/(2*'OddsRatio_working_3-way'!X222)))</f>
        <v>0.1971291051576487</v>
      </c>
      <c r="Z222" s="11">
        <f>'OddsRatio_working_3-way'!X222^(1/3)*COS('OddsRatio_working_3-way'!Y222/3)</f>
        <v>0.51739772950385143</v>
      </c>
      <c r="AA222" s="11">
        <f>'OddsRatio_working_3-way'!X222^(1/3)*COS(('OddsRatio_working_3-way'!Y222+2*PI())/3)</f>
        <v>-0.28818448969599864</v>
      </c>
      <c r="AB222" s="11">
        <f>'OddsRatio_working_3-way'!X222^(1/3)*COS(('OddsRatio_working_3-way'!Y222+4*PI())/3)</f>
        <v>-0.22921323980785296</v>
      </c>
      <c r="AC222" s="11">
        <f>'OddsRatio_working_3-way'!X222^(1/3)*SIN('OddsRatio_working_3-way'!Y222/3)</f>
        <v>3.4047066997369861E-2</v>
      </c>
      <c r="AD222" s="11">
        <f>'OddsRatio_working_3-way'!X222^(1/3)*SIN(('OddsRatio_working_3-way'!Y222+2*PI())/3)</f>
        <v>0.4310560441120399</v>
      </c>
      <c r="AE222" s="11">
        <f>'OddsRatio_working_3-way'!X222^(1/3)*SIN(('OddsRatio_working_3-way'!Y222+4*PI())/3)</f>
        <v>-0.46510311110940955</v>
      </c>
      <c r="AF222" s="11">
        <f>-'OddsRatio_working_3-way'!U222/(3*'OddsRatio_working_3-way'!X222^(1/3))*COS(('OddsRatio_working_3-way'!Y222)/3)</f>
        <v>0.51739772950385132</v>
      </c>
      <c r="AG222" s="11">
        <f>-'OddsRatio_working_3-way'!U222/(3*'OddsRatio_working_3-way'!X222^(1/3))*COS(('OddsRatio_working_3-way'!Y222+2*PI())/3)</f>
        <v>-0.28818448969599858</v>
      </c>
      <c r="AH222" s="11">
        <f>-'OddsRatio_working_3-way'!U222/(3*'OddsRatio_working_3-way'!X222^(1/3))*COS(('OddsRatio_working_3-way'!Y222+4*PI())/3)</f>
        <v>-0.22921323980785291</v>
      </c>
      <c r="AI222" s="11">
        <f>'OddsRatio_working_3-way'!U222/(3*'OddsRatio_working_3-way'!X222^(1/3))*SIN(('OddsRatio_working_3-way'!Y222)/3)</f>
        <v>-3.4047066997369854E-2</v>
      </c>
      <c r="AJ222" s="11">
        <f>'OddsRatio_working_3-way'!U222/(3*'OddsRatio_working_3-way'!X222^(1/3))*SIN(('OddsRatio_working_3-way'!Y222+2*PI())/3)</f>
        <v>-0.43105604411203979</v>
      </c>
      <c r="AK222" s="11">
        <f>'OddsRatio_working_3-way'!U222/(3*'OddsRatio_working_3-way'!X222^(1/3))*SIN(('OddsRatio_working_3-way'!Y222+4*PI())/3)</f>
        <v>0.46510311110940944</v>
      </c>
      <c r="AL222" s="11">
        <f>'OddsRatio_working_3-way'!Z222+'OddsRatio_working_3-way'!AF222</f>
        <v>1.0347954590077029</v>
      </c>
      <c r="AM222" s="11">
        <f>'OddsRatio_working_3-way'!AA222+'OddsRatio_working_3-way'!AG222</f>
        <v>-0.57636897939199727</v>
      </c>
      <c r="AN222" s="11">
        <f>'OddsRatio_working_3-way'!AB222+'OddsRatio_working_3-way'!AH222</f>
        <v>-0.45842647961570587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1.0347954590077029</v>
      </c>
      <c r="AS222" s="11">
        <f>IF(('OddsRatio_working_3-way'!X222=0),IF(Q222&gt;0,-Q222^(1/3),(-Q222)^(1/3)),'OddsRatio_working_3-way'!AM222-'OddsRatio_working_3-way'!R222/3)</f>
        <v>-0.57636897939199727</v>
      </c>
      <c r="AT222" s="11">
        <f>IF(('OddsRatio_working_3-way'!X222=0),IF(Q222&gt;0,-Q222^(1/3),(-Q222)^(1/3)),'OddsRatio_working_3-way'!AN222-'OddsRatio_working_3-way'!R222/3)</f>
        <v>-0.45842647961570587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3.39</v>
      </c>
      <c r="B223" s="4">
        <f>IF('True_Odds_Calculator_3-way'!B224="","",'True_Odds_Calculator_3-way'!B224)</f>
        <v>3.39</v>
      </c>
      <c r="C223" s="4">
        <f>IF('True_Odds_Calculator_3-way'!C224="","",'True_Odds_Calculator_3-way'!C224)</f>
        <v>2.2799999999999998</v>
      </c>
      <c r="D223" s="9">
        <f t="shared" si="52"/>
        <v>0.28603383226459916</v>
      </c>
      <c r="E223" s="9">
        <f t="shared" si="53"/>
        <v>0.28603383226459916</v>
      </c>
      <c r="F223" s="9">
        <f t="shared" si="54"/>
        <v>0.42793233547080201</v>
      </c>
      <c r="G223" s="9">
        <f t="shared" si="55"/>
        <v>1.0443890911438967</v>
      </c>
      <c r="H223" s="9">
        <f t="shared" si="56"/>
        <v>3.4960899278339128</v>
      </c>
      <c r="I223" s="9">
        <f t="shared" si="57"/>
        <v>3.4960899278339128</v>
      </c>
      <c r="J223" s="9">
        <f t="shared" si="58"/>
        <v>2.3368180366641877</v>
      </c>
      <c r="K223" s="11">
        <f t="shared" si="59"/>
        <v>0.29498525073746312</v>
      </c>
      <c r="L223" s="11">
        <f t="shared" si="60"/>
        <v>0.29498525073746312</v>
      </c>
      <c r="M223" s="11">
        <f t="shared" si="61"/>
        <v>0.43859649122807021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-0.27904325427521004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0.23128016087939585</v>
      </c>
      <c r="Q223" s="11">
        <f>2*'OddsRatio_working_3-way'!K223*'OddsRatio_working_3-way'!L223*'OddsRatio_working_3-way'!M223</f>
        <v>7.6330086098810521E-2</v>
      </c>
      <c r="R223" s="11">
        <f t="shared" si="62"/>
        <v>0</v>
      </c>
      <c r="S223" s="11">
        <f t="shared" si="63"/>
        <v>-0.8288326534899596</v>
      </c>
      <c r="T223" s="11">
        <f t="shared" si="64"/>
        <v>-0.27354212986467319</v>
      </c>
      <c r="U223" s="11">
        <f>'OddsRatio_working_3-way'!S223-'OddsRatio_working_3-way'!R223^2/3</f>
        <v>-0.8288326534899596</v>
      </c>
      <c r="V223" s="11">
        <f>'OddsRatio_working_3-way'!S223*'OddsRatio_working_3-way'!R223/3-2*'OddsRatio_working_3-way'!R223^3/27-'OddsRatio_working_3-way'!T223</f>
        <v>0.27354212986467319</v>
      </c>
      <c r="W223" s="11">
        <f>'OddsRatio_working_3-way'!V223^2+4*'OddsRatio_working_3-way'!U223^3/27</f>
        <v>-9.5269752623821785E-3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0.14521731308050351</v>
      </c>
      <c r="Y223" s="11">
        <f>IF('OddsRatio_working_3-way'!W223&gt;=0,IF('OddsRatio_working_3-way'!V223+SQRT('OddsRatio_working_3-way'!W223)&gt;0,0,PI()),ACOS('OddsRatio_working_3-way'!V223/(2*'OddsRatio_working_3-way'!X223)))</f>
        <v>0.3427405686579037</v>
      </c>
      <c r="Z223" s="11">
        <f>'OddsRatio_working_3-way'!X223^(1/3)*COS('OddsRatio_working_3-way'!Y223/3)</f>
        <v>0.52219454557194844</v>
      </c>
      <c r="AA223" s="11">
        <f>'OddsRatio_working_3-way'!X223^(1/3)*COS(('OddsRatio_working_3-way'!Y223+2*PI())/3)</f>
        <v>-0.31298952465144619</v>
      </c>
      <c r="AB223" s="11">
        <f>'OddsRatio_working_3-way'!X223^(1/3)*COS(('OddsRatio_working_3-way'!Y223+4*PI())/3)</f>
        <v>-0.20920502092050244</v>
      </c>
      <c r="AC223" s="11">
        <f>'OddsRatio_working_3-way'!X223^(1/3)*SIN('OddsRatio_working_3-way'!Y223/3)</f>
        <v>5.992001116677223E-2</v>
      </c>
      <c r="AD223" s="11">
        <f>'OddsRatio_working_3-way'!X223^(1/3)*SIN(('OddsRatio_working_3-way'!Y223+2*PI())/3)</f>
        <v>0.42227373659959211</v>
      </c>
      <c r="AE223" s="11">
        <f>'OddsRatio_working_3-way'!X223^(1/3)*SIN(('OddsRatio_working_3-way'!Y223+4*PI())/3)</f>
        <v>-0.4821937477663642</v>
      </c>
      <c r="AF223" s="11">
        <f>-'OddsRatio_working_3-way'!U223/(3*'OddsRatio_working_3-way'!X223^(1/3))*COS(('OddsRatio_working_3-way'!Y223)/3)</f>
        <v>0.52219454557194833</v>
      </c>
      <c r="AG223" s="11">
        <f>-'OddsRatio_working_3-way'!U223/(3*'OddsRatio_working_3-way'!X223^(1/3))*COS(('OddsRatio_working_3-way'!Y223+2*PI())/3)</f>
        <v>-0.31298952465144614</v>
      </c>
      <c r="AH223" s="11">
        <f>-'OddsRatio_working_3-way'!U223/(3*'OddsRatio_working_3-way'!X223^(1/3))*COS(('OddsRatio_working_3-way'!Y223+4*PI())/3)</f>
        <v>-0.20920502092050239</v>
      </c>
      <c r="AI223" s="11">
        <f>'OddsRatio_working_3-way'!U223/(3*'OddsRatio_working_3-way'!X223^(1/3))*SIN(('OddsRatio_working_3-way'!Y223)/3)</f>
        <v>-5.9920011166772216E-2</v>
      </c>
      <c r="AJ223" s="11">
        <f>'OddsRatio_working_3-way'!U223/(3*'OddsRatio_working_3-way'!X223^(1/3))*SIN(('OddsRatio_working_3-way'!Y223+2*PI())/3)</f>
        <v>-0.422273736599592</v>
      </c>
      <c r="AK223" s="11">
        <f>'OddsRatio_working_3-way'!U223/(3*'OddsRatio_working_3-way'!X223^(1/3))*SIN(('OddsRatio_working_3-way'!Y223+4*PI())/3)</f>
        <v>0.48219374776636409</v>
      </c>
      <c r="AL223" s="11">
        <f>'OddsRatio_working_3-way'!Z223+'OddsRatio_working_3-way'!AF223</f>
        <v>1.0443890911438967</v>
      </c>
      <c r="AM223" s="11">
        <f>'OddsRatio_working_3-way'!AA223+'OddsRatio_working_3-way'!AG223</f>
        <v>-0.62597904930289228</v>
      </c>
      <c r="AN223" s="11">
        <f>'OddsRatio_working_3-way'!AB223+'OddsRatio_working_3-way'!AH223</f>
        <v>-0.41841004184100483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1.0443890911438967</v>
      </c>
      <c r="AS223" s="11">
        <f>IF(('OddsRatio_working_3-way'!X223=0),IF(Q223&gt;0,-Q223^(1/3),(-Q223)^(1/3)),'OddsRatio_working_3-way'!AM223-'OddsRatio_working_3-way'!R223/3)</f>
        <v>-0.62597904930289228</v>
      </c>
      <c r="AT223" s="11">
        <f>IF(('OddsRatio_working_3-way'!X223=0),IF(Q223&gt;0,-Q223^(1/3),(-Q223)^(1/3)),'OddsRatio_working_3-way'!AN223-'OddsRatio_working_3-way'!R223/3)</f>
        <v>-0.41841004184100483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2.02</v>
      </c>
      <c r="B224" s="4">
        <f>IF('True_Odds_Calculator_3-way'!B225="","",'True_Odds_Calculator_3-way'!B225)</f>
        <v>3.6</v>
      </c>
      <c r="C224" s="4">
        <f>IF('True_Odds_Calculator_3-way'!C225="","",'True_Odds_Calculator_3-way'!C225)</f>
        <v>3.93</v>
      </c>
      <c r="D224" s="9">
        <f t="shared" si="52"/>
        <v>0.48433583283055404</v>
      </c>
      <c r="E224" s="9">
        <f t="shared" si="53"/>
        <v>0.26925887195325759</v>
      </c>
      <c r="F224" s="9">
        <f t="shared" si="54"/>
        <v>0.24640529521618851</v>
      </c>
      <c r="G224" s="9">
        <f t="shared" si="55"/>
        <v>1.0438069430327555</v>
      </c>
      <c r="H224" s="9">
        <f t="shared" si="56"/>
        <v>2.0646830818934108</v>
      </c>
      <c r="I224" s="9">
        <f t="shared" si="57"/>
        <v>3.7138980518851632</v>
      </c>
      <c r="J224" s="9">
        <f t="shared" si="58"/>
        <v>4.0583543430859734</v>
      </c>
      <c r="K224" s="11">
        <f t="shared" si="59"/>
        <v>0.49504950495049505</v>
      </c>
      <c r="L224" s="11">
        <f t="shared" si="60"/>
        <v>0.27777777777777779</v>
      </c>
      <c r="M224" s="11">
        <f t="shared" si="61"/>
        <v>0.2544529262086514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-0.27189092955097038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0.2291895856252292</v>
      </c>
      <c r="Q224" s="11">
        <f>2*'OddsRatio_working_3-way'!K224*'OddsRatio_working_3-way'!L224*'OddsRatio_working_3-way'!M224</f>
        <v>6.99815528626654E-2</v>
      </c>
      <c r="R224" s="11">
        <f t="shared" si="62"/>
        <v>0</v>
      </c>
      <c r="S224" s="11">
        <f t="shared" si="63"/>
        <v>-0.84294678753622743</v>
      </c>
      <c r="T224" s="11">
        <f t="shared" si="64"/>
        <v>-0.25738833207213047</v>
      </c>
      <c r="U224" s="11">
        <f>'OddsRatio_working_3-way'!S224-'OddsRatio_working_3-way'!R224^2/3</f>
        <v>-0.84294678753622743</v>
      </c>
      <c r="V224" s="11">
        <f>'OddsRatio_working_3-way'!S224*'OddsRatio_working_3-way'!R224/3-2*'OddsRatio_working_3-way'!R224^3/27-'OddsRatio_working_3-way'!T224</f>
        <v>0.25738833207213047</v>
      </c>
      <c r="W224" s="11">
        <f>'OddsRatio_working_3-way'!V224^2+4*'OddsRatio_working_3-way'!U224^3/27</f>
        <v>-2.2486604736590102E-2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0.14894240348492382</v>
      </c>
      <c r="Y224" s="11">
        <f>IF('OddsRatio_working_3-way'!W224&gt;=0,IF('OddsRatio_working_3-way'!V224+SQRT('OddsRatio_working_3-way'!W224)&gt;0,0,PI()),ACOS('OddsRatio_working_3-way'!V224/(2*'OddsRatio_working_3-way'!X224)))</f>
        <v>0.52752973470806563</v>
      </c>
      <c r="Z224" s="11">
        <f>'OddsRatio_working_3-way'!X224^(1/3)*COS('OddsRatio_working_3-way'!Y224/3)</f>
        <v>0.52190347151637784</v>
      </c>
      <c r="AA224" s="11">
        <f>'OddsRatio_working_3-way'!X224^(1/3)*COS(('OddsRatio_working_3-way'!Y224+2*PI())/3)</f>
        <v>-0.34125909344365846</v>
      </c>
      <c r="AB224" s="11">
        <f>'OddsRatio_working_3-way'!X224^(1/3)*COS(('OddsRatio_working_3-way'!Y224+4*PI())/3)</f>
        <v>-0.18064437807271944</v>
      </c>
      <c r="AC224" s="11">
        <f>'OddsRatio_working_3-way'!X224^(1/3)*SIN('OddsRatio_working_3-way'!Y224/3)</f>
        <v>9.2730949155226852E-2</v>
      </c>
      <c r="AD224" s="11">
        <f>'OddsRatio_working_3-way'!X224^(1/3)*SIN(('OddsRatio_working_3-way'!Y224+2*PI())/3)</f>
        <v>0.40561619007885796</v>
      </c>
      <c r="AE224" s="11">
        <f>'OddsRatio_working_3-way'!X224^(1/3)*SIN(('OddsRatio_working_3-way'!Y224+4*PI())/3)</f>
        <v>-0.49834713923408475</v>
      </c>
      <c r="AF224" s="11">
        <f>-'OddsRatio_working_3-way'!U224/(3*'OddsRatio_working_3-way'!X224^(1/3))*COS(('OddsRatio_working_3-way'!Y224)/3)</f>
        <v>0.52190347151637773</v>
      </c>
      <c r="AG224" s="11">
        <f>-'OddsRatio_working_3-way'!U224/(3*'OddsRatio_working_3-way'!X224^(1/3))*COS(('OddsRatio_working_3-way'!Y224+2*PI())/3)</f>
        <v>-0.3412590934436584</v>
      </c>
      <c r="AH224" s="11">
        <f>-'OddsRatio_working_3-way'!U224/(3*'OddsRatio_working_3-way'!X224^(1/3))*COS(('OddsRatio_working_3-way'!Y224+4*PI())/3)</f>
        <v>-0.18064437807271938</v>
      </c>
      <c r="AI224" s="11">
        <f>'OddsRatio_working_3-way'!U224/(3*'OddsRatio_working_3-way'!X224^(1/3))*SIN(('OddsRatio_working_3-way'!Y224)/3)</f>
        <v>-9.2730949155226838E-2</v>
      </c>
      <c r="AJ224" s="11">
        <f>'OddsRatio_working_3-way'!U224/(3*'OddsRatio_working_3-way'!X224^(1/3))*SIN(('OddsRatio_working_3-way'!Y224+2*PI())/3)</f>
        <v>-0.40561619007885791</v>
      </c>
      <c r="AK224" s="11">
        <f>'OddsRatio_working_3-way'!U224/(3*'OddsRatio_working_3-way'!X224^(1/3))*SIN(('OddsRatio_working_3-way'!Y224+4*PI())/3)</f>
        <v>0.49834713923408464</v>
      </c>
      <c r="AL224" s="11">
        <f>'OddsRatio_working_3-way'!Z224+'OddsRatio_working_3-way'!AF224</f>
        <v>1.0438069430327555</v>
      </c>
      <c r="AM224" s="11">
        <f>'OddsRatio_working_3-way'!AA224+'OddsRatio_working_3-way'!AG224</f>
        <v>-0.68251818688731691</v>
      </c>
      <c r="AN224" s="11">
        <f>'OddsRatio_working_3-way'!AB224+'OddsRatio_working_3-way'!AH224</f>
        <v>-0.36128875614543882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1.0438069430327555</v>
      </c>
      <c r="AS224" s="11">
        <f>IF(('OddsRatio_working_3-way'!X224=0),IF(Q224&gt;0,-Q224^(1/3),(-Q224)^(1/3)),'OddsRatio_working_3-way'!AM224-'OddsRatio_working_3-way'!R224/3)</f>
        <v>-0.68251818688731691</v>
      </c>
      <c r="AT224" s="11">
        <f>IF(('OddsRatio_working_3-way'!X224=0),IF(Q224&gt;0,-Q224^(1/3),(-Q224)^(1/3)),'OddsRatio_working_3-way'!AN224-'OddsRatio_working_3-way'!R224/3)</f>
        <v>-0.36128875614543882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2.69</v>
      </c>
      <c r="B225" s="4">
        <f>IF('True_Odds_Calculator_3-way'!B226="","",'True_Odds_Calculator_3-way'!B226)</f>
        <v>3.32</v>
      </c>
      <c r="C225" s="4">
        <f>IF('True_Odds_Calculator_3-way'!C226="","",'True_Odds_Calculator_3-way'!C226)</f>
        <v>2.82</v>
      </c>
      <c r="D225" s="9">
        <f t="shared" si="52"/>
        <v>0.36216994011204878</v>
      </c>
      <c r="E225" s="9">
        <f t="shared" si="53"/>
        <v>0.29259850906341206</v>
      </c>
      <c r="F225" s="9">
        <f t="shared" si="54"/>
        <v>0.34523155082453905</v>
      </c>
      <c r="G225" s="9">
        <f t="shared" si="55"/>
        <v>1.0420915565309601</v>
      </c>
      <c r="H225" s="9">
        <f t="shared" si="56"/>
        <v>2.7611347305373224</v>
      </c>
      <c r="I225" s="9">
        <f t="shared" si="57"/>
        <v>3.4176524111518272</v>
      </c>
      <c r="J225" s="9">
        <f t="shared" si="58"/>
        <v>2.8966066328863476</v>
      </c>
      <c r="K225" s="11">
        <f t="shared" si="59"/>
        <v>0.37174721189591081</v>
      </c>
      <c r="L225" s="11">
        <f t="shared" si="60"/>
        <v>0.30120481927710846</v>
      </c>
      <c r="M225" s="11">
        <f t="shared" si="61"/>
        <v>0.3546099290780142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-0.28333916223304978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0.23148831980615656</v>
      </c>
      <c r="Q225" s="11">
        <f>2*'OddsRatio_working_3-way'!K225*'OddsRatio_working_3-way'!L225*'OddsRatio_working_3-way'!M225</f>
        <v>7.9412802677926775E-2</v>
      </c>
      <c r="R225" s="11">
        <f t="shared" si="62"/>
        <v>0</v>
      </c>
      <c r="S225" s="11">
        <f t="shared" si="63"/>
        <v>-0.81700079149579297</v>
      </c>
      <c r="T225" s="11">
        <f t="shared" si="64"/>
        <v>-0.28027471406373683</v>
      </c>
      <c r="U225" s="11">
        <f>'OddsRatio_working_3-way'!S225-'OddsRatio_working_3-way'!R225^2/3</f>
        <v>-0.81700079149579297</v>
      </c>
      <c r="V225" s="11">
        <f>'OddsRatio_working_3-way'!S225*'OddsRatio_working_3-way'!R225/3-2*'OddsRatio_working_3-way'!R225^3/27-'OddsRatio_working_3-way'!T225</f>
        <v>0.28027471406373683</v>
      </c>
      <c r="W225" s="11">
        <f>'OddsRatio_working_3-way'!V225^2+4*'OddsRatio_working_3-way'!U225^3/27</f>
        <v>-2.2372102780818942E-3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0.14211889883262477</v>
      </c>
      <c r="Y225" s="11">
        <f>IF('OddsRatio_working_3-way'!W225&gt;=0,IF('OddsRatio_working_3-way'!V225+SQRT('OddsRatio_working_3-way'!W225)&gt;0,0,PI()),ACOS('OddsRatio_working_3-way'!V225/(2*'OddsRatio_working_3-way'!X225)))</f>
        <v>0.1671847281259462</v>
      </c>
      <c r="Z225" s="11">
        <f>'OddsRatio_working_3-way'!X225^(1/3)*COS('OddsRatio_working_3-way'!Y225/3)</f>
        <v>0.52104577826548004</v>
      </c>
      <c r="AA225" s="11">
        <f>'OddsRatio_working_3-way'!X225^(1/3)*COS(('OddsRatio_working_3-way'!Y225+2*PI())/3)</f>
        <v>-0.28569570359076957</v>
      </c>
      <c r="AB225" s="11">
        <f>'OddsRatio_working_3-way'!X225^(1/3)*COS(('OddsRatio_working_3-way'!Y225+4*PI())/3)</f>
        <v>-0.23535007467471064</v>
      </c>
      <c r="AC225" s="11">
        <f>'OddsRatio_working_3-way'!X225^(1/3)*SIN('OddsRatio_working_3-way'!Y225/3)</f>
        <v>2.9067062407207706E-2</v>
      </c>
      <c r="AD225" s="11">
        <f>'OddsRatio_working_3-way'!X225^(1/3)*SIN(('OddsRatio_working_3-way'!Y225+2*PI())/3)</f>
        <v>0.43670534930893562</v>
      </c>
      <c r="AE225" s="11">
        <f>'OddsRatio_working_3-way'!X225^(1/3)*SIN(('OddsRatio_working_3-way'!Y225+4*PI())/3)</f>
        <v>-0.46577241171614325</v>
      </c>
      <c r="AF225" s="11">
        <f>-'OddsRatio_working_3-way'!U225/(3*'OddsRatio_working_3-way'!X225^(1/3))*COS(('OddsRatio_working_3-way'!Y225)/3)</f>
        <v>0.52104577826547993</v>
      </c>
      <c r="AG225" s="11">
        <f>-'OddsRatio_working_3-way'!U225/(3*'OddsRatio_working_3-way'!X225^(1/3))*COS(('OddsRatio_working_3-way'!Y225+2*PI())/3)</f>
        <v>-0.28569570359076951</v>
      </c>
      <c r="AH225" s="11">
        <f>-'OddsRatio_working_3-way'!U225/(3*'OddsRatio_working_3-way'!X225^(1/3))*COS(('OddsRatio_working_3-way'!Y225+4*PI())/3)</f>
        <v>-0.23535007467471059</v>
      </c>
      <c r="AI225" s="11">
        <f>'OddsRatio_working_3-way'!U225/(3*'OddsRatio_working_3-way'!X225^(1/3))*SIN(('OddsRatio_working_3-way'!Y225)/3)</f>
        <v>-2.9067062407207699E-2</v>
      </c>
      <c r="AJ225" s="11">
        <f>'OddsRatio_working_3-way'!U225/(3*'OddsRatio_working_3-way'!X225^(1/3))*SIN(('OddsRatio_working_3-way'!Y225+2*PI())/3)</f>
        <v>-0.43670534930893551</v>
      </c>
      <c r="AK225" s="11">
        <f>'OddsRatio_working_3-way'!U225/(3*'OddsRatio_working_3-way'!X225^(1/3))*SIN(('OddsRatio_working_3-way'!Y225+4*PI())/3)</f>
        <v>0.46577241171614314</v>
      </c>
      <c r="AL225" s="11">
        <f>'OddsRatio_working_3-way'!Z225+'OddsRatio_working_3-way'!AF225</f>
        <v>1.0420915565309601</v>
      </c>
      <c r="AM225" s="11">
        <f>'OddsRatio_working_3-way'!AA225+'OddsRatio_working_3-way'!AG225</f>
        <v>-0.57139140718153913</v>
      </c>
      <c r="AN225" s="11">
        <f>'OddsRatio_working_3-way'!AB225+'OddsRatio_working_3-way'!AH225</f>
        <v>-0.47070014934942123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1.0420915565309601</v>
      </c>
      <c r="AS225" s="11">
        <f>IF(('OddsRatio_working_3-way'!X225=0),IF(Q225&gt;0,-Q225^(1/3),(-Q225)^(1/3)),'OddsRatio_working_3-way'!AM225-'OddsRatio_working_3-way'!R225/3)</f>
        <v>-0.57139140718153913</v>
      </c>
      <c r="AT225" s="11">
        <f>IF(('OddsRatio_working_3-way'!X225=0),IF(Q225&gt;0,-Q225^(1/3),(-Q225)^(1/3)),'OddsRatio_working_3-way'!AN225-'OddsRatio_working_3-way'!R225/3)</f>
        <v>-0.47070014934942123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2.71</v>
      </c>
      <c r="B226" s="4">
        <f>IF('True_Odds_Calculator_3-way'!B227="","",'True_Odds_Calculator_3-way'!B227)</f>
        <v>2.96</v>
      </c>
      <c r="C226" s="4">
        <f>IF('True_Odds_Calculator_3-way'!C227="","",'True_Odds_Calculator_3-way'!C227)</f>
        <v>3.12</v>
      </c>
      <c r="D226" s="9">
        <f t="shared" si="52"/>
        <v>0.35954848678979157</v>
      </c>
      <c r="E226" s="9">
        <f t="shared" si="53"/>
        <v>0.32876513473807267</v>
      </c>
      <c r="F226" s="9">
        <f t="shared" si="54"/>
        <v>0.31168637847213609</v>
      </c>
      <c r="G226" s="9">
        <f t="shared" si="55"/>
        <v>1.0416760532214666</v>
      </c>
      <c r="H226" s="9">
        <f t="shared" si="56"/>
        <v>2.7812660510087075</v>
      </c>
      <c r="I226" s="9">
        <f t="shared" si="57"/>
        <v>3.0416850643140747</v>
      </c>
      <c r="J226" s="9">
        <f t="shared" si="58"/>
        <v>3.2083532328295101</v>
      </c>
      <c r="K226" s="11">
        <f t="shared" si="59"/>
        <v>0.36900369003690037</v>
      </c>
      <c r="L226" s="11">
        <f t="shared" si="60"/>
        <v>0.33783783783783783</v>
      </c>
      <c r="M226" s="11">
        <f t="shared" si="61"/>
        <v>0.32051282051282048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-0.28390461139538647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0.23134651824688723</v>
      </c>
      <c r="Q226" s="11">
        <f>2*'OddsRatio_working_3-way'!K226*'OddsRatio_working_3-way'!L226*'OddsRatio_working_3-way'!M226</f>
        <v>7.9912441536057768E-2</v>
      </c>
      <c r="R226" s="11">
        <f t="shared" si="62"/>
        <v>0</v>
      </c>
      <c r="S226" s="11">
        <f t="shared" si="63"/>
        <v>-0.81487411250498154</v>
      </c>
      <c r="T226" s="11">
        <f t="shared" si="64"/>
        <v>-0.28147637737650488</v>
      </c>
      <c r="U226" s="11">
        <f>'OddsRatio_working_3-way'!S226-'OddsRatio_working_3-way'!R226^2/3</f>
        <v>-0.81487411250498154</v>
      </c>
      <c r="V226" s="11">
        <f>'OddsRatio_working_3-way'!S226*'OddsRatio_working_3-way'!R226/3-2*'OddsRatio_working_3-way'!R226^3/27-'OddsRatio_working_3-way'!T226</f>
        <v>0.28147637737650488</v>
      </c>
      <c r="W226" s="11">
        <f>'OddsRatio_working_3-way'!V226^2+4*'OddsRatio_working_3-way'!U226^3/27</f>
        <v>-9.3290985031810325E-4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0.14156435009503512</v>
      </c>
      <c r="Y226" s="11">
        <f>IF('OddsRatio_working_3-way'!W226&gt;=0,IF('OddsRatio_working_3-way'!V226+SQRT('OddsRatio_working_3-way'!W226)&gt;0,0,PI()),ACOS('OddsRatio_working_3-way'!V226/(2*'OddsRatio_working_3-way'!X226)))</f>
        <v>0.10808910877873013</v>
      </c>
      <c r="Z226" s="11">
        <f>'OddsRatio_working_3-way'!X226^(1/3)*COS('OddsRatio_working_3-way'!Y226/3)</f>
        <v>0.52083802661073342</v>
      </c>
      <c r="AA226" s="11">
        <f>'OddsRatio_working_3-way'!X226^(1/3)*COS(('OddsRatio_working_3-way'!Y226+2*PI())/3)</f>
        <v>-0.27667756961959983</v>
      </c>
      <c r="AB226" s="11">
        <f>'OddsRatio_working_3-way'!X226^(1/3)*COS(('OddsRatio_working_3-way'!Y226+4*PI())/3)</f>
        <v>-0.24416045699113367</v>
      </c>
      <c r="AC226" s="11">
        <f>'OddsRatio_working_3-way'!X226^(1/3)*SIN('OddsRatio_working_3-way'!Y226/3)</f>
        <v>1.8773763729314431E-2</v>
      </c>
      <c r="AD226" s="11">
        <f>'OddsRatio_working_3-way'!X226^(1/3)*SIN(('OddsRatio_working_3-way'!Y226+2*PI())/3)</f>
        <v>0.44167208043719342</v>
      </c>
      <c r="AE226" s="11">
        <f>'OddsRatio_working_3-way'!X226^(1/3)*SIN(('OddsRatio_working_3-way'!Y226+4*PI())/3)</f>
        <v>-0.4604458441665078</v>
      </c>
      <c r="AF226" s="11">
        <f>-'OddsRatio_working_3-way'!U226/(3*'OddsRatio_working_3-way'!X226^(1/3))*COS(('OddsRatio_working_3-way'!Y226)/3)</f>
        <v>0.52083802661073331</v>
      </c>
      <c r="AG226" s="11">
        <f>-'OddsRatio_working_3-way'!U226/(3*'OddsRatio_working_3-way'!X226^(1/3))*COS(('OddsRatio_working_3-way'!Y226+2*PI())/3)</f>
        <v>-0.27667756961959977</v>
      </c>
      <c r="AH226" s="11">
        <f>-'OddsRatio_working_3-way'!U226/(3*'OddsRatio_working_3-way'!X226^(1/3))*COS(('OddsRatio_working_3-way'!Y226+4*PI())/3)</f>
        <v>-0.24416045699113365</v>
      </c>
      <c r="AI226" s="11">
        <f>'OddsRatio_working_3-way'!U226/(3*'OddsRatio_working_3-way'!X226^(1/3))*SIN(('OddsRatio_working_3-way'!Y226)/3)</f>
        <v>-1.8773763729314427E-2</v>
      </c>
      <c r="AJ226" s="11">
        <f>'OddsRatio_working_3-way'!U226/(3*'OddsRatio_working_3-way'!X226^(1/3))*SIN(('OddsRatio_working_3-way'!Y226+2*PI())/3)</f>
        <v>-0.44167208043719336</v>
      </c>
      <c r="AK226" s="11">
        <f>'OddsRatio_working_3-way'!U226/(3*'OddsRatio_working_3-way'!X226^(1/3))*SIN(('OddsRatio_working_3-way'!Y226+4*PI())/3)</f>
        <v>0.46044584416650769</v>
      </c>
      <c r="AL226" s="11">
        <f>'OddsRatio_working_3-way'!Z226+'OddsRatio_working_3-way'!AF226</f>
        <v>1.0416760532214666</v>
      </c>
      <c r="AM226" s="11">
        <f>'OddsRatio_working_3-way'!AA226+'OddsRatio_working_3-way'!AG226</f>
        <v>-0.55335513923919954</v>
      </c>
      <c r="AN226" s="11">
        <f>'OddsRatio_working_3-way'!AB226+'OddsRatio_working_3-way'!AH226</f>
        <v>-0.48832091398226729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1.0416760532214666</v>
      </c>
      <c r="AS226" s="11">
        <f>IF(('OddsRatio_working_3-way'!X226=0),IF(Q226&gt;0,-Q226^(1/3),(-Q226)^(1/3)),'OddsRatio_working_3-way'!AM226-'OddsRatio_working_3-way'!R226/3)</f>
        <v>-0.55335513923919954</v>
      </c>
      <c r="AT226" s="11">
        <f>IF(('OddsRatio_working_3-way'!X226=0),IF(Q226&gt;0,-Q226^(1/3),(-Q226)^(1/3)),'OddsRatio_working_3-way'!AN226-'OddsRatio_working_3-way'!R226/3)</f>
        <v>-0.48832091398226729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1.56</v>
      </c>
      <c r="B227" s="4">
        <f>IF('True_Odds_Calculator_3-way'!B228="","",'True_Odds_Calculator_3-way'!B228)</f>
        <v>4.32</v>
      </c>
      <c r="C227" s="4">
        <f>IF('True_Odds_Calculator_3-way'!C228="","",'True_Odds_Calculator_3-way'!C228)</f>
        <v>6.33</v>
      </c>
      <c r="D227" s="9">
        <f t="shared" si="52"/>
        <v>0.62787393897393884</v>
      </c>
      <c r="E227" s="9">
        <f t="shared" si="53"/>
        <v>0.22154653844766842</v>
      </c>
      <c r="F227" s="9">
        <f t="shared" si="54"/>
        <v>0.1505795225783928</v>
      </c>
      <c r="G227" s="9">
        <f t="shared" si="55"/>
        <v>1.0583507006944035</v>
      </c>
      <c r="H227" s="9">
        <f t="shared" si="56"/>
        <v>1.592676392388866</v>
      </c>
      <c r="I227" s="9">
        <f t="shared" si="57"/>
        <v>4.5137243263054199</v>
      </c>
      <c r="J227" s="9">
        <f t="shared" si="58"/>
        <v>6.6410092347011709</v>
      </c>
      <c r="K227" s="11">
        <f t="shared" si="59"/>
        <v>0.64102564102564097</v>
      </c>
      <c r="L227" s="11">
        <f t="shared" si="60"/>
        <v>0.23148148148148145</v>
      </c>
      <c r="M227" s="11">
        <f t="shared" si="61"/>
        <v>0.15797788309636651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-0.23229575019991033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0.21589748090537975</v>
      </c>
      <c r="Q227" s="11">
        <f>2*'OddsRatio_working_3-way'!K227*'OddsRatio_working_3-way'!L227*'OddsRatio_working_3-way'!M227</f>
        <v>4.6883274898019495E-2</v>
      </c>
      <c r="R227" s="11">
        <f t="shared" si="62"/>
        <v>0</v>
      </c>
      <c r="S227" s="11">
        <f t="shared" si="63"/>
        <v>-0.92940779467373602</v>
      </c>
      <c r="T227" s="11">
        <f t="shared" si="64"/>
        <v>-0.20182579688897637</v>
      </c>
      <c r="U227" s="11">
        <f>'OddsRatio_working_3-way'!S227-'OddsRatio_working_3-way'!R227^2/3</f>
        <v>-0.92940779467373602</v>
      </c>
      <c r="V227" s="11">
        <f>'OddsRatio_working_3-way'!S227*'OddsRatio_working_3-way'!R227/3-2*'OddsRatio_working_3-way'!R227^3/27-'OddsRatio_working_3-way'!T227</f>
        <v>0.20182579688897637</v>
      </c>
      <c r="W227" s="11">
        <f>'OddsRatio_working_3-way'!V227^2+4*'OddsRatio_working_3-way'!U227^3/27</f>
        <v>-7.8202848910899486E-2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0.17243585851032395</v>
      </c>
      <c r="Y227" s="11">
        <f>IF('OddsRatio_working_3-way'!W227&gt;=0,IF('OddsRatio_working_3-way'!V227+SQRT('OddsRatio_working_3-way'!W227)&gt;0,0,PI()),ACOS('OddsRatio_working_3-way'!V227/(2*'OddsRatio_working_3-way'!X227)))</f>
        <v>0.94564508852467477</v>
      </c>
      <c r="Z227" s="11">
        <f>'OddsRatio_working_3-way'!X227^(1/3)*COS('OddsRatio_working_3-way'!Y227/3)</f>
        <v>0.52917535034720176</v>
      </c>
      <c r="AA227" s="11">
        <f>'OddsRatio_working_3-way'!X227^(1/3)*COS(('OddsRatio_working_3-way'!Y227+2*PI())/3)</f>
        <v>-0.41402674338242362</v>
      </c>
      <c r="AB227" s="11">
        <f>'OddsRatio_working_3-way'!X227^(1/3)*COS(('OddsRatio_working_3-way'!Y227+4*PI())/3)</f>
        <v>-0.11514860696477804</v>
      </c>
      <c r="AC227" s="11">
        <f>'OddsRatio_working_3-way'!X227^(1/3)*SIN('OddsRatio_working_3-way'!Y227/3)</f>
        <v>0.17255737251562142</v>
      </c>
      <c r="AD227" s="11">
        <f>'OddsRatio_working_3-way'!X227^(1/3)*SIN(('OddsRatio_working_3-way'!Y227+2*PI())/3)</f>
        <v>0.37200061019939656</v>
      </c>
      <c r="AE227" s="11">
        <f>'OddsRatio_working_3-way'!X227^(1/3)*SIN(('OddsRatio_working_3-way'!Y227+4*PI())/3)</f>
        <v>-0.54455798271501799</v>
      </c>
      <c r="AF227" s="11">
        <f>-'OddsRatio_working_3-way'!U227/(3*'OddsRatio_working_3-way'!X227^(1/3))*COS(('OddsRatio_working_3-way'!Y227)/3)</f>
        <v>0.52917535034720176</v>
      </c>
      <c r="AG227" s="11">
        <f>-'OddsRatio_working_3-way'!U227/(3*'OddsRatio_working_3-way'!X227^(1/3))*COS(('OddsRatio_working_3-way'!Y227+2*PI())/3)</f>
        <v>-0.41402674338242362</v>
      </c>
      <c r="AH227" s="11">
        <f>-'OddsRatio_working_3-way'!U227/(3*'OddsRatio_working_3-way'!X227^(1/3))*COS(('OddsRatio_working_3-way'!Y227+4*PI())/3)</f>
        <v>-0.11514860696477804</v>
      </c>
      <c r="AI227" s="11">
        <f>'OddsRatio_working_3-way'!U227/(3*'OddsRatio_working_3-way'!X227^(1/3))*SIN(('OddsRatio_working_3-way'!Y227)/3)</f>
        <v>-0.17255737251562142</v>
      </c>
      <c r="AJ227" s="11">
        <f>'OddsRatio_working_3-way'!U227/(3*'OddsRatio_working_3-way'!X227^(1/3))*SIN(('OddsRatio_working_3-way'!Y227+2*PI())/3)</f>
        <v>-0.37200061019939656</v>
      </c>
      <c r="AK227" s="11">
        <f>'OddsRatio_working_3-way'!U227/(3*'OddsRatio_working_3-way'!X227^(1/3))*SIN(('OddsRatio_working_3-way'!Y227+4*PI())/3)</f>
        <v>0.54455798271501799</v>
      </c>
      <c r="AL227" s="11">
        <f>'OddsRatio_working_3-way'!Z227+'OddsRatio_working_3-way'!AF227</f>
        <v>1.0583507006944035</v>
      </c>
      <c r="AM227" s="11">
        <f>'OddsRatio_working_3-way'!AA227+'OddsRatio_working_3-way'!AG227</f>
        <v>-0.82805348676484725</v>
      </c>
      <c r="AN227" s="11">
        <f>'OddsRatio_working_3-way'!AB227+'OddsRatio_working_3-way'!AH227</f>
        <v>-0.23029721392955607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1.0583507006944035</v>
      </c>
      <c r="AS227" s="11">
        <f>IF(('OddsRatio_working_3-way'!X227=0),IF(Q227&gt;0,-Q227^(1/3),(-Q227)^(1/3)),'OddsRatio_working_3-way'!AM227-'OddsRatio_working_3-way'!R227/3)</f>
        <v>-0.82805348676484725</v>
      </c>
      <c r="AT227" s="11">
        <f>IF(('OddsRatio_working_3-way'!X227=0),IF(Q227&gt;0,-Q227^(1/3),(-Q227)^(1/3)),'OddsRatio_working_3-way'!AN227-'OddsRatio_working_3-way'!R227/3)</f>
        <v>-0.23029721392955607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1.68</v>
      </c>
      <c r="B228" s="4">
        <f>IF('True_Odds_Calculator_3-way'!B229="","",'True_Odds_Calculator_3-way'!B229)</f>
        <v>3.77</v>
      </c>
      <c r="C228" s="4">
        <f>IF('True_Odds_Calculator_3-way'!C229="","",'True_Odds_Calculator_3-way'!C229)</f>
        <v>5.81</v>
      </c>
      <c r="D228" s="9">
        <f t="shared" si="52"/>
        <v>0.58148824974243996</v>
      </c>
      <c r="E228" s="9">
        <f t="shared" si="53"/>
        <v>0.25433502642404576</v>
      </c>
      <c r="F228" s="9">
        <f t="shared" si="54"/>
        <v>0.16417672383351423</v>
      </c>
      <c r="G228" s="9">
        <f t="shared" si="55"/>
        <v>1.0584194203988202</v>
      </c>
      <c r="H228" s="9">
        <f t="shared" si="56"/>
        <v>1.7197252058711978</v>
      </c>
      <c r="I228" s="9">
        <f t="shared" si="57"/>
        <v>3.931821794504732</v>
      </c>
      <c r="J228" s="9">
        <f t="shared" si="58"/>
        <v>6.0909974121183241</v>
      </c>
      <c r="K228" s="11">
        <f t="shared" si="59"/>
        <v>0.59523809523809523</v>
      </c>
      <c r="L228" s="11">
        <f t="shared" si="60"/>
        <v>0.26525198938992045</v>
      </c>
      <c r="M228" s="11">
        <f t="shared" si="61"/>
        <v>0.17211703958691912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-0.24621074021631917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0.22446740352847544</v>
      </c>
      <c r="Q228" s="11">
        <f>2*'OddsRatio_working_3-way'!K228*'OddsRatio_working_3-way'!L228*'OddsRatio_working_3-way'!M228</f>
        <v>5.4350460902778557E-2</v>
      </c>
      <c r="R228" s="11">
        <f t="shared" si="62"/>
        <v>0</v>
      </c>
      <c r="S228" s="11">
        <f t="shared" si="63"/>
        <v>-0.9116881064215957</v>
      </c>
      <c r="T228" s="11">
        <f t="shared" si="64"/>
        <v>-0.2207477255258101</v>
      </c>
      <c r="U228" s="11">
        <f>'OddsRatio_working_3-way'!S228-'OddsRatio_working_3-way'!R228^2/3</f>
        <v>-0.9116881064215957</v>
      </c>
      <c r="V228" s="11">
        <f>'OddsRatio_working_3-way'!S228*'OddsRatio_working_3-way'!R228/3-2*'OddsRatio_working_3-way'!R228^3/27-'OddsRatio_working_3-way'!T228</f>
        <v>0.2207477255258101</v>
      </c>
      <c r="W228" s="11">
        <f>'OddsRatio_working_3-way'!V228^2+4*'OddsRatio_working_3-way'!U228^3/27</f>
        <v>-6.3533041272775106E-2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0.16752805705134402</v>
      </c>
      <c r="Y228" s="11">
        <f>IF('OddsRatio_working_3-way'!W228&gt;=0,IF('OddsRatio_working_3-way'!V228+SQRT('OddsRatio_working_3-way'!W228)&gt;0,0,PI()),ACOS('OddsRatio_working_3-way'!V228/(2*'OddsRatio_working_3-way'!X228)))</f>
        <v>0.85152313953452641</v>
      </c>
      <c r="Z228" s="11">
        <f>'OddsRatio_working_3-way'!X228^(1/3)*COS('OddsRatio_working_3-way'!Y228/3)</f>
        <v>0.5292097101994101</v>
      </c>
      <c r="AA228" s="11">
        <f>'OddsRatio_working_3-way'!X228^(1/3)*COS(('OddsRatio_working_3-way'!Y228+2*PI())/3)</f>
        <v>-0.39830167098696251</v>
      </c>
      <c r="AB228" s="11">
        <f>'OddsRatio_working_3-way'!X228^(1/3)*COS(('OddsRatio_working_3-way'!Y228+4*PI())/3)</f>
        <v>-0.13090803921244767</v>
      </c>
      <c r="AC228" s="11">
        <f>'OddsRatio_working_3-way'!X228^(1/3)*SIN('OddsRatio_working_3-way'!Y228/3)</f>
        <v>0.15437978528460786</v>
      </c>
      <c r="AD228" s="11">
        <f>'OddsRatio_working_3-way'!X228^(1/3)*SIN(('OddsRatio_working_3-way'!Y228+2*PI())/3)</f>
        <v>0.38111916031978593</v>
      </c>
      <c r="AE228" s="11">
        <f>'OddsRatio_working_3-way'!X228^(1/3)*SIN(('OddsRatio_working_3-way'!Y228+4*PI())/3)</f>
        <v>-0.53549894560439382</v>
      </c>
      <c r="AF228" s="11">
        <f>-'OddsRatio_working_3-way'!U228/(3*'OddsRatio_working_3-way'!X228^(1/3))*COS(('OddsRatio_working_3-way'!Y228)/3)</f>
        <v>0.5292097101994101</v>
      </c>
      <c r="AG228" s="11">
        <f>-'OddsRatio_working_3-way'!U228/(3*'OddsRatio_working_3-way'!X228^(1/3))*COS(('OddsRatio_working_3-way'!Y228+2*PI())/3)</f>
        <v>-0.39830167098696251</v>
      </c>
      <c r="AH228" s="11">
        <f>-'OddsRatio_working_3-way'!U228/(3*'OddsRatio_working_3-way'!X228^(1/3))*COS(('OddsRatio_working_3-way'!Y228+4*PI())/3)</f>
        <v>-0.13090803921244767</v>
      </c>
      <c r="AI228" s="11">
        <f>'OddsRatio_working_3-way'!U228/(3*'OddsRatio_working_3-way'!X228^(1/3))*SIN(('OddsRatio_working_3-way'!Y228)/3)</f>
        <v>-0.15437978528460786</v>
      </c>
      <c r="AJ228" s="11">
        <f>'OddsRatio_working_3-way'!U228/(3*'OddsRatio_working_3-way'!X228^(1/3))*SIN(('OddsRatio_working_3-way'!Y228+2*PI())/3)</f>
        <v>-0.38111916031978593</v>
      </c>
      <c r="AK228" s="11">
        <f>'OddsRatio_working_3-way'!U228/(3*'OddsRatio_working_3-way'!X228^(1/3))*SIN(('OddsRatio_working_3-way'!Y228+4*PI())/3)</f>
        <v>0.53549894560439382</v>
      </c>
      <c r="AL228" s="11">
        <f>'OddsRatio_working_3-way'!Z228+'OddsRatio_working_3-way'!AF228</f>
        <v>1.0584194203988202</v>
      </c>
      <c r="AM228" s="11">
        <f>'OddsRatio_working_3-way'!AA228+'OddsRatio_working_3-way'!AG228</f>
        <v>-0.79660334197392502</v>
      </c>
      <c r="AN228" s="11">
        <f>'OddsRatio_working_3-way'!AB228+'OddsRatio_working_3-way'!AH228</f>
        <v>-0.26181607842489535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1.0584194203988202</v>
      </c>
      <c r="AS228" s="11">
        <f>IF(('OddsRatio_working_3-way'!X228=0),IF(Q228&gt;0,-Q228^(1/3),(-Q228)^(1/3)),'OddsRatio_working_3-way'!AM228-'OddsRatio_working_3-way'!R228/3)</f>
        <v>-0.79660334197392502</v>
      </c>
      <c r="AT228" s="11">
        <f>IF(('OddsRatio_working_3-way'!X228=0),IF(Q228&gt;0,-Q228^(1/3),(-Q228)^(1/3)),'OddsRatio_working_3-way'!AN228-'OddsRatio_working_3-way'!R228/3)</f>
        <v>-0.26181607842489535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2.74</v>
      </c>
      <c r="B229" s="4">
        <f>IF('True_Odds_Calculator_3-way'!B230="","",'True_Odds_Calculator_3-way'!B230)</f>
        <v>3.06</v>
      </c>
      <c r="C229" s="4">
        <f>IF('True_Odds_Calculator_3-way'!C230="","",'True_Odds_Calculator_3-way'!C230)</f>
        <v>2.98</v>
      </c>
      <c r="D229" s="9">
        <f t="shared" si="52"/>
        <v>0.35556692412352314</v>
      </c>
      <c r="E229" s="9">
        <f t="shared" si="53"/>
        <v>0.31789155286668991</v>
      </c>
      <c r="F229" s="9">
        <f t="shared" si="54"/>
        <v>0.32654152300978706</v>
      </c>
      <c r="G229" s="9">
        <f t="shared" si="55"/>
        <v>1.0416149860495894</v>
      </c>
      <c r="H229" s="9">
        <f t="shared" si="56"/>
        <v>2.8124100757262851</v>
      </c>
      <c r="I229" s="9">
        <f t="shared" si="57"/>
        <v>3.1457268712621538</v>
      </c>
      <c r="J229" s="9">
        <f t="shared" si="58"/>
        <v>3.0623976723781867</v>
      </c>
      <c r="K229" s="11">
        <f t="shared" si="59"/>
        <v>0.36496350364963503</v>
      </c>
      <c r="L229" s="11">
        <f t="shared" si="60"/>
        <v>0.32679738562091504</v>
      </c>
      <c r="M229" s="11">
        <f t="shared" si="61"/>
        <v>0.33557046979865773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-0.28404909212987117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0.23133406271602519</v>
      </c>
      <c r="Q229" s="11">
        <f>2*'OddsRatio_working_3-way'!K229*'OddsRatio_working_3-way'!L229*'OddsRatio_working_3-way'!M229</f>
        <v>8.0046388483053704E-2</v>
      </c>
      <c r="R229" s="11">
        <f t="shared" si="62"/>
        <v>0</v>
      </c>
      <c r="S229" s="11">
        <f t="shared" si="63"/>
        <v>-0.81441577926345232</v>
      </c>
      <c r="T229" s="11">
        <f t="shared" si="64"/>
        <v>-0.28180476791122921</v>
      </c>
      <c r="U229" s="11">
        <f>'OddsRatio_working_3-way'!S229-'OddsRatio_working_3-way'!R229^2/3</f>
        <v>-0.81441577926345232</v>
      </c>
      <c r="V229" s="11">
        <f>'OddsRatio_working_3-way'!S229*'OddsRatio_working_3-way'!R229/3-2*'OddsRatio_working_3-way'!R229^3/27-'OddsRatio_working_3-way'!T229</f>
        <v>0.28180476791122921</v>
      </c>
      <c r="W229" s="11">
        <f>'OddsRatio_working_3-way'!V229^2+4*'OddsRatio_working_3-way'!U229^3/27</f>
        <v>-6.1274645017335427E-4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0.14144493068653533</v>
      </c>
      <c r="Y229" s="11">
        <f>IF('OddsRatio_working_3-way'!W229&gt;=0,IF('OddsRatio_working_3-way'!V229+SQRT('OddsRatio_working_3-way'!W229)&gt;0,0,PI()),ACOS('OddsRatio_working_3-way'!V229/(2*'OddsRatio_working_3-way'!X229)))</f>
        <v>8.7615067064574115E-2</v>
      </c>
      <c r="Z229" s="11">
        <f>'OddsRatio_working_3-way'!X229^(1/3)*COS('OddsRatio_working_3-way'!Y229/3)</f>
        <v>0.52080749302479468</v>
      </c>
      <c r="AA229" s="11">
        <f>'OddsRatio_working_3-way'!X229^(1/3)*COS(('OddsRatio_working_3-way'!Y229+2*PI())/3)</f>
        <v>-0.27357990766746992</v>
      </c>
      <c r="AB229" s="11">
        <f>'OddsRatio_working_3-way'!X229^(1/3)*COS(('OddsRatio_working_3-way'!Y229+4*PI())/3)</f>
        <v>-0.24722758535732467</v>
      </c>
      <c r="AC229" s="11">
        <f>'OddsRatio_working_3-way'!X229^(1/3)*SIN('OddsRatio_working_3-way'!Y229/3)</f>
        <v>1.5214520379534177E-2</v>
      </c>
      <c r="AD229" s="11">
        <f>'OddsRatio_working_3-way'!X229^(1/3)*SIN(('OddsRatio_working_3-way'!Y229+2*PI())/3)</f>
        <v>0.44342525925099197</v>
      </c>
      <c r="AE229" s="11">
        <f>'OddsRatio_working_3-way'!X229^(1/3)*SIN(('OddsRatio_working_3-way'!Y229+4*PI())/3)</f>
        <v>-0.4586397796305261</v>
      </c>
      <c r="AF229" s="11">
        <f>-'OddsRatio_working_3-way'!U229/(3*'OddsRatio_working_3-way'!X229^(1/3))*COS(('OddsRatio_working_3-way'!Y229)/3)</f>
        <v>0.52080749302479468</v>
      </c>
      <c r="AG229" s="11">
        <f>-'OddsRatio_working_3-way'!U229/(3*'OddsRatio_working_3-way'!X229^(1/3))*COS(('OddsRatio_working_3-way'!Y229+2*PI())/3)</f>
        <v>-0.27357990766746992</v>
      </c>
      <c r="AH229" s="11">
        <f>-'OddsRatio_working_3-way'!U229/(3*'OddsRatio_working_3-way'!X229^(1/3))*COS(('OddsRatio_working_3-way'!Y229+4*PI())/3)</f>
        <v>-0.24722758535732467</v>
      </c>
      <c r="AI229" s="11">
        <f>'OddsRatio_working_3-way'!U229/(3*'OddsRatio_working_3-way'!X229^(1/3))*SIN(('OddsRatio_working_3-way'!Y229)/3)</f>
        <v>-1.5214520379534177E-2</v>
      </c>
      <c r="AJ229" s="11">
        <f>'OddsRatio_working_3-way'!U229/(3*'OddsRatio_working_3-way'!X229^(1/3))*SIN(('OddsRatio_working_3-way'!Y229+2*PI())/3)</f>
        <v>-0.44342525925099197</v>
      </c>
      <c r="AK229" s="11">
        <f>'OddsRatio_working_3-way'!U229/(3*'OddsRatio_working_3-way'!X229^(1/3))*SIN(('OddsRatio_working_3-way'!Y229+4*PI())/3)</f>
        <v>0.4586397796305261</v>
      </c>
      <c r="AL229" s="11">
        <f>'OddsRatio_working_3-way'!Z229+'OddsRatio_working_3-way'!AF229</f>
        <v>1.0416149860495894</v>
      </c>
      <c r="AM229" s="11">
        <f>'OddsRatio_working_3-way'!AA229+'OddsRatio_working_3-way'!AG229</f>
        <v>-0.54715981533493985</v>
      </c>
      <c r="AN229" s="11">
        <f>'OddsRatio_working_3-way'!AB229+'OddsRatio_working_3-way'!AH229</f>
        <v>-0.49445517071464934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1.0416149860495894</v>
      </c>
      <c r="AS229" s="11">
        <f>IF(('OddsRatio_working_3-way'!X229=0),IF(Q229&gt;0,-Q229^(1/3),(-Q229)^(1/3)),'OddsRatio_working_3-way'!AM229-'OddsRatio_working_3-way'!R229/3)</f>
        <v>-0.54715981533493985</v>
      </c>
      <c r="AT229" s="11">
        <f>IF(('OddsRatio_working_3-way'!X229=0),IF(Q229&gt;0,-Q229^(1/3),(-Q229)^(1/3)),'OddsRatio_working_3-way'!AN229-'OddsRatio_working_3-way'!R229/3)</f>
        <v>-0.49445517071464934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2.27</v>
      </c>
      <c r="B230" s="4">
        <f>IF('True_Odds_Calculator_3-way'!B231="","",'True_Odds_Calculator_3-way'!B231)</f>
        <v>3.39</v>
      </c>
      <c r="C230" s="4">
        <f>IF('True_Odds_Calculator_3-way'!C231="","",'True_Odds_Calculator_3-way'!C231)</f>
        <v>3.43</v>
      </c>
      <c r="D230" s="9">
        <f t="shared" si="52"/>
        <v>0.43040074944283691</v>
      </c>
      <c r="E230" s="9">
        <f t="shared" si="53"/>
        <v>0.28649001246637074</v>
      </c>
      <c r="F230" s="9">
        <f t="shared" si="54"/>
        <v>0.28310923809079214</v>
      </c>
      <c r="G230" s="9">
        <f t="shared" si="55"/>
        <v>1.042059865081558</v>
      </c>
      <c r="H230" s="9">
        <f t="shared" si="56"/>
        <v>2.3234160286535785</v>
      </c>
      <c r="I230" s="9">
        <f t="shared" si="57"/>
        <v>3.4905230775449239</v>
      </c>
      <c r="J230" s="9">
        <f t="shared" si="58"/>
        <v>3.5322054721481875</v>
      </c>
      <c r="K230" s="11">
        <f t="shared" si="59"/>
        <v>0.44052863436123346</v>
      </c>
      <c r="L230" s="11">
        <f t="shared" si="60"/>
        <v>0.29498525073746312</v>
      </c>
      <c r="M230" s="11">
        <f t="shared" si="61"/>
        <v>0.29154518950437314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-0.2794397731469046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0.2307265738933677</v>
      </c>
      <c r="Q230" s="11">
        <f>2*'OddsRatio_working_3-way'!K230*'OddsRatio_working_3-way'!L230*'OddsRatio_working_3-way'!M230</f>
        <v>7.57722738566068E-2</v>
      </c>
      <c r="R230" s="11">
        <f t="shared" si="62"/>
        <v>0</v>
      </c>
      <c r="S230" s="11">
        <f t="shared" si="63"/>
        <v>-0.82567549814060348</v>
      </c>
      <c r="T230" s="11">
        <f t="shared" si="64"/>
        <v>-0.27115779906095355</v>
      </c>
      <c r="U230" s="11">
        <f>'OddsRatio_working_3-way'!S230-'OddsRatio_working_3-way'!R230^2/3</f>
        <v>-0.82567549814060348</v>
      </c>
      <c r="V230" s="11">
        <f>'OddsRatio_working_3-way'!S230*'OddsRatio_working_3-way'!R230/3-2*'OddsRatio_working_3-way'!R230^3/27-'OddsRatio_working_3-way'!T230</f>
        <v>0.27115779906095355</v>
      </c>
      <c r="W230" s="11">
        <f>'OddsRatio_working_3-way'!V230^2+4*'OddsRatio_working_3-way'!U230^3/27</f>
        <v>-9.8654535507861074E-3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0.14438836998038188</v>
      </c>
      <c r="Y230" s="11">
        <f>IF('OddsRatio_working_3-way'!W230&gt;=0,IF('OddsRatio_working_3-way'!V230+SQRT('OddsRatio_working_3-way'!W230)&gt;0,0,PI()),ACOS('OddsRatio_working_3-way'!V230/(2*'OddsRatio_working_3-way'!X230)))</f>
        <v>0.35112117821708044</v>
      </c>
      <c r="Z230" s="11">
        <f>'OddsRatio_working_3-way'!X230^(1/3)*COS('OddsRatio_working_3-way'!Y230/3)</f>
        <v>0.52102993254077901</v>
      </c>
      <c r="AA230" s="11">
        <f>'OddsRatio_working_3-way'!X230^(1/3)*COS(('OddsRatio_working_3-way'!Y230+2*PI())/3)</f>
        <v>-0.31356901024975392</v>
      </c>
      <c r="AB230" s="11">
        <f>'OddsRatio_working_3-way'!X230^(1/3)*COS(('OddsRatio_working_3-way'!Y230+4*PI())/3)</f>
        <v>-0.20746092229102503</v>
      </c>
      <c r="AC230" s="11">
        <f>'OddsRatio_working_3-way'!X230^(1/3)*SIN('OddsRatio_working_3-way'!Y230/3)</f>
        <v>6.1261533146168619E-2</v>
      </c>
      <c r="AD230" s="11">
        <f>'OddsRatio_working_3-way'!X230^(1/3)*SIN(('OddsRatio_working_3-way'!Y230+2*PI())/3)</f>
        <v>0.42059439113932273</v>
      </c>
      <c r="AE230" s="11">
        <f>'OddsRatio_working_3-way'!X230^(1/3)*SIN(('OddsRatio_working_3-way'!Y230+4*PI())/3)</f>
        <v>-0.48185592428549129</v>
      </c>
      <c r="AF230" s="11">
        <f>-'OddsRatio_working_3-way'!U230/(3*'OddsRatio_working_3-way'!X230^(1/3))*COS(('OddsRatio_working_3-way'!Y230)/3)</f>
        <v>0.5210299325407789</v>
      </c>
      <c r="AG230" s="11">
        <f>-'OddsRatio_working_3-way'!U230/(3*'OddsRatio_working_3-way'!X230^(1/3))*COS(('OddsRatio_working_3-way'!Y230+2*PI())/3)</f>
        <v>-0.31356901024975387</v>
      </c>
      <c r="AH230" s="11">
        <f>-'OddsRatio_working_3-way'!U230/(3*'OddsRatio_working_3-way'!X230^(1/3))*COS(('OddsRatio_working_3-way'!Y230+4*PI())/3)</f>
        <v>-0.207460922291025</v>
      </c>
      <c r="AI230" s="11">
        <f>'OddsRatio_working_3-way'!U230/(3*'OddsRatio_working_3-way'!X230^(1/3))*SIN(('OddsRatio_working_3-way'!Y230)/3)</f>
        <v>-6.1261533146168612E-2</v>
      </c>
      <c r="AJ230" s="11">
        <f>'OddsRatio_working_3-way'!U230/(3*'OddsRatio_working_3-way'!X230^(1/3))*SIN(('OddsRatio_working_3-way'!Y230+2*PI())/3)</f>
        <v>-0.42059439113932268</v>
      </c>
      <c r="AK230" s="11">
        <f>'OddsRatio_working_3-way'!U230/(3*'OddsRatio_working_3-way'!X230^(1/3))*SIN(('OddsRatio_working_3-way'!Y230+4*PI())/3)</f>
        <v>0.48185592428549118</v>
      </c>
      <c r="AL230" s="11">
        <f>'OddsRatio_working_3-way'!Z230+'OddsRatio_working_3-way'!AF230</f>
        <v>1.042059865081558</v>
      </c>
      <c r="AM230" s="11">
        <f>'OddsRatio_working_3-way'!AA230+'OddsRatio_working_3-way'!AG230</f>
        <v>-0.62713802049950784</v>
      </c>
      <c r="AN230" s="11">
        <f>'OddsRatio_working_3-way'!AB230+'OddsRatio_working_3-way'!AH230</f>
        <v>-0.41492184458205006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1.042059865081558</v>
      </c>
      <c r="AS230" s="11">
        <f>IF(('OddsRatio_working_3-way'!X230=0),IF(Q230&gt;0,-Q230^(1/3),(-Q230)^(1/3)),'OddsRatio_working_3-way'!AM230-'OddsRatio_working_3-way'!R230/3)</f>
        <v>-0.62713802049950784</v>
      </c>
      <c r="AT230" s="11">
        <f>IF(('OddsRatio_working_3-way'!X230=0),IF(Q230&gt;0,-Q230^(1/3),(-Q230)^(1/3)),'OddsRatio_working_3-way'!AN230-'OddsRatio_working_3-way'!R230/3)</f>
        <v>-0.41492184458205006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2.17</v>
      </c>
      <c r="B231" s="4">
        <f>IF('True_Odds_Calculator_3-way'!B232="","",'True_Odds_Calculator_3-way'!B232)</f>
        <v>3.33</v>
      </c>
      <c r="C231" s="4">
        <f>IF('True_Odds_Calculator_3-way'!C232="","",'True_Odds_Calculator_3-way'!C232)</f>
        <v>3.4</v>
      </c>
      <c r="D231" s="9">
        <f t="shared" si="52"/>
        <v>0.44004848205290253</v>
      </c>
      <c r="E231" s="9">
        <f t="shared" si="53"/>
        <v>0.28295924235988484</v>
      </c>
      <c r="F231" s="9">
        <f t="shared" si="54"/>
        <v>0.27699227558721268</v>
      </c>
      <c r="G231" s="9">
        <f t="shared" si="55"/>
        <v>1.0875870739235709</v>
      </c>
      <c r="H231" s="9">
        <f t="shared" si="56"/>
        <v>2.2724768764905776</v>
      </c>
      <c r="I231" s="9">
        <f t="shared" si="57"/>
        <v>3.5340778822419199</v>
      </c>
      <c r="J231" s="9">
        <f t="shared" si="58"/>
        <v>3.6102089774165704</v>
      </c>
      <c r="K231" s="11">
        <f t="shared" si="59"/>
        <v>0.46082949308755761</v>
      </c>
      <c r="L231" s="11">
        <f t="shared" si="60"/>
        <v>0.3003003003003003</v>
      </c>
      <c r="M231" s="11">
        <f t="shared" si="61"/>
        <v>0.29411764705882354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-0.26629937066369713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0.24014255513306748</v>
      </c>
      <c r="Q231" s="11">
        <f>2*'OddsRatio_working_3-way'!K231*'OddsRatio_working_3-way'!L231*'OddsRatio_working_3-way'!M231</f>
        <v>8.1404255977311005E-2</v>
      </c>
      <c r="R231" s="11">
        <f t="shared" si="62"/>
        <v>0</v>
      </c>
      <c r="S231" s="11">
        <f t="shared" si="63"/>
        <v>-0.90177665284961395</v>
      </c>
      <c r="T231" s="11">
        <f t="shared" si="64"/>
        <v>-0.30568700096597079</v>
      </c>
      <c r="U231" s="11">
        <f>'OddsRatio_working_3-way'!S231-'OddsRatio_working_3-way'!R231^2/3</f>
        <v>-0.90177665284961395</v>
      </c>
      <c r="V231" s="11">
        <f>'OddsRatio_working_3-way'!S231*'OddsRatio_working_3-way'!R231/3-2*'OddsRatio_working_3-way'!R231^3/27-'OddsRatio_working_3-way'!T231</f>
        <v>0.30568700096597079</v>
      </c>
      <c r="W231" s="11">
        <f>'OddsRatio_working_3-way'!V231^2+4*'OddsRatio_working_3-way'!U231^3/27</f>
        <v>-1.5196315895245102E-2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0.16480356371663701</v>
      </c>
      <c r="Y231" s="11">
        <f>IF('OddsRatio_working_3-way'!W231&gt;=0,IF('OddsRatio_working_3-way'!V231+SQRT('OddsRatio_working_3-way'!W231)&gt;0,0,PI()),ACOS('OddsRatio_working_3-way'!V231/(2*'OddsRatio_working_3-way'!X231)))</f>
        <v>0.38331918111767393</v>
      </c>
      <c r="Z231" s="11">
        <f>'OddsRatio_working_3-way'!X231^(1/3)*COS('OddsRatio_working_3-way'!Y231/3)</f>
        <v>0.54379353696178545</v>
      </c>
      <c r="AA231" s="11">
        <f>'OddsRatio_working_3-way'!X231^(1/3)*COS(('OddsRatio_working_3-way'!Y231+2*PI())/3)</f>
        <v>-0.33239970296631244</v>
      </c>
      <c r="AB231" s="11">
        <f>'OddsRatio_working_3-way'!X231^(1/3)*COS(('OddsRatio_working_3-way'!Y231+4*PI())/3)</f>
        <v>-0.21139383399547315</v>
      </c>
      <c r="AC231" s="11">
        <f>'OddsRatio_working_3-way'!X231^(1/3)*SIN('OddsRatio_working_3-way'!Y231/3)</f>
        <v>6.9862771023838838E-2</v>
      </c>
      <c r="AD231" s="11">
        <f>'OddsRatio_working_3-way'!X231^(1/3)*SIN(('OddsRatio_working_3-way'!Y231+2*PI())/3)</f>
        <v>0.43600763191077896</v>
      </c>
      <c r="AE231" s="11">
        <f>'OddsRatio_working_3-way'!X231^(1/3)*SIN(('OddsRatio_working_3-way'!Y231+4*PI())/3)</f>
        <v>-0.5058704029346176</v>
      </c>
      <c r="AF231" s="11">
        <f>-'OddsRatio_working_3-way'!U231/(3*'OddsRatio_working_3-way'!X231^(1/3))*COS(('OddsRatio_working_3-way'!Y231)/3)</f>
        <v>0.54379353696178534</v>
      </c>
      <c r="AG231" s="11">
        <f>-'OddsRatio_working_3-way'!U231/(3*'OddsRatio_working_3-way'!X231^(1/3))*COS(('OddsRatio_working_3-way'!Y231+2*PI())/3)</f>
        <v>-0.33239970296631238</v>
      </c>
      <c r="AH231" s="11">
        <f>-'OddsRatio_working_3-way'!U231/(3*'OddsRatio_working_3-way'!X231^(1/3))*COS(('OddsRatio_working_3-way'!Y231+4*PI())/3)</f>
        <v>-0.2113938339954731</v>
      </c>
      <c r="AI231" s="11">
        <f>'OddsRatio_working_3-way'!U231/(3*'OddsRatio_working_3-way'!X231^(1/3))*SIN(('OddsRatio_working_3-way'!Y231)/3)</f>
        <v>-6.986277102383881E-2</v>
      </c>
      <c r="AJ231" s="11">
        <f>'OddsRatio_working_3-way'!U231/(3*'OddsRatio_working_3-way'!X231^(1/3))*SIN(('OddsRatio_working_3-way'!Y231+2*PI())/3)</f>
        <v>-0.43600763191077885</v>
      </c>
      <c r="AK231" s="11">
        <f>'OddsRatio_working_3-way'!U231/(3*'OddsRatio_working_3-way'!X231^(1/3))*SIN(('OddsRatio_working_3-way'!Y231+4*PI())/3)</f>
        <v>0.50587040293461749</v>
      </c>
      <c r="AL231" s="11">
        <f>'OddsRatio_working_3-way'!Z231+'OddsRatio_working_3-way'!AF231</f>
        <v>1.0875870739235709</v>
      </c>
      <c r="AM231" s="11">
        <f>'OddsRatio_working_3-way'!AA231+'OddsRatio_working_3-way'!AG231</f>
        <v>-0.66479940593262477</v>
      </c>
      <c r="AN231" s="11">
        <f>'OddsRatio_working_3-way'!AB231+'OddsRatio_working_3-way'!AH231</f>
        <v>-0.42278766799094625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1.0875870739235709</v>
      </c>
      <c r="AS231" s="11">
        <f>IF(('OddsRatio_working_3-way'!X231=0),IF(Q231&gt;0,-Q231^(1/3),(-Q231)^(1/3)),'OddsRatio_working_3-way'!AM231-'OddsRatio_working_3-way'!R231/3)</f>
        <v>-0.66479940593262477</v>
      </c>
      <c r="AT231" s="11">
        <f>IF(('OddsRatio_working_3-way'!X231=0),IF(Q231&gt;0,-Q231^(1/3),(-Q231)^(1/3)),'OddsRatio_working_3-way'!AN231-'OddsRatio_working_3-way'!R231/3)</f>
        <v>-0.42278766799094625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1.5</v>
      </c>
      <c r="B2" s="4">
        <f>IF('True_Odds_Calculator_2-way'!B3="","",'True_Odds_Calculator_2-way'!B3)</f>
        <v>2.64</v>
      </c>
      <c r="C2" s="4">
        <f t="shared" ref="C2:C65" si="0">IF(A2="","",((1/A2)+(1/B2))-1)</f>
        <v>4.5454545454545414E-2</v>
      </c>
      <c r="D2" s="4">
        <f>IF(A2="","",(2*A2)/(2-($C2*A2)))</f>
        <v>1.5529411764705883</v>
      </c>
      <c r="E2" s="4">
        <f>IF(B2="","",(2*B2)/(2-($C2*B2)))</f>
        <v>2.8085106382978724</v>
      </c>
      <c r="G2" s="4">
        <f t="shared" ref="G2:G65" si="1">IF(A2="","",C2+1)</f>
        <v>1.0454545454545454</v>
      </c>
    </row>
    <row r="3" spans="1:7" x14ac:dyDescent="0.2">
      <c r="A3" s="4">
        <f>IF('True_Odds_Calculator_2-way'!A4="","",'True_Odds_Calculator_2-way'!A4)</f>
        <v>2.17</v>
      </c>
      <c r="B3" s="4">
        <f>IF('True_Odds_Calculator_2-way'!B4="","",'True_Odds_Calculator_2-way'!B4)</f>
        <v>1.76</v>
      </c>
      <c r="C3" s="4">
        <f t="shared" si="0"/>
        <v>2.9011311269375728E-2</v>
      </c>
      <c r="D3" s="4">
        <f t="shared" ref="D3:D66" si="2">IF(A3="","",(2*A3)/(2-($C3*A3)))</f>
        <v>2.2405256365129644</v>
      </c>
      <c r="E3" s="4">
        <f t="shared" ref="E3:E66" si="3">IF(B3="","",(2*B3)/(2-($C3*B3)))</f>
        <v>1.8061099025820484</v>
      </c>
      <c r="G3" s="4">
        <f t="shared" si="1"/>
        <v>1.0290113112693757</v>
      </c>
    </row>
    <row r="4" spans="1:7" x14ac:dyDescent="0.2">
      <c r="A4" s="4">
        <f>IF('True_Odds_Calculator_2-way'!A5="","",'True_Odds_Calculator_2-way'!A5)</f>
        <v>1.93</v>
      </c>
      <c r="B4" s="4">
        <f>IF('True_Odds_Calculator_2-way'!B5="","",'True_Odds_Calculator_2-way'!B5)</f>
        <v>1.95</v>
      </c>
      <c r="C4" s="4">
        <f t="shared" si="0"/>
        <v>3.0955227846419575E-2</v>
      </c>
      <c r="D4" s="4">
        <f t="shared" si="2"/>
        <v>1.9894277785119598</v>
      </c>
      <c r="E4" s="4">
        <f t="shared" si="3"/>
        <v>2.0106851876586083</v>
      </c>
      <c r="G4" s="4">
        <f t="shared" si="1"/>
        <v>1.0309552278464196</v>
      </c>
    </row>
    <row r="5" spans="1:7" x14ac:dyDescent="0.2">
      <c r="A5" s="4">
        <f>IF('True_Odds_Calculator_2-way'!A6="","",'True_Odds_Calculator_2-way'!A6)</f>
        <v>1.89</v>
      </c>
      <c r="B5" s="4">
        <f>IF('True_Odds_Calculator_2-way'!B6="","",'True_Odds_Calculator_2-way'!B6)</f>
        <v>2</v>
      </c>
      <c r="C5" s="4">
        <f t="shared" si="0"/>
        <v>2.9100529100529293E-2</v>
      </c>
      <c r="D5" s="4">
        <f t="shared" si="2"/>
        <v>1.9434447300771212</v>
      </c>
      <c r="E5" s="4">
        <f t="shared" si="3"/>
        <v>2.0599455040871937</v>
      </c>
      <c r="G5" s="4">
        <f t="shared" si="1"/>
        <v>1.0291005291005293</v>
      </c>
    </row>
    <row r="6" spans="1:7" x14ac:dyDescent="0.2">
      <c r="A6" s="4">
        <f>IF('True_Odds_Calculator_2-way'!A7="","",'True_Odds_Calculator_2-way'!A7)</f>
        <v>2.31</v>
      </c>
      <c r="B6" s="4">
        <f>IF('True_Odds_Calculator_2-way'!B7="","",'True_Odds_Calculator_2-way'!B7)</f>
        <v>1.67</v>
      </c>
      <c r="C6" s="4">
        <f t="shared" si="0"/>
        <v>3.1702828110013792E-2</v>
      </c>
      <c r="D6" s="4">
        <f t="shared" si="2"/>
        <v>2.397799670572148</v>
      </c>
      <c r="E6" s="4">
        <f t="shared" si="3"/>
        <v>1.7154100984947862</v>
      </c>
      <c r="G6" s="4">
        <f t="shared" si="1"/>
        <v>1.0317028281100138</v>
      </c>
    </row>
    <row r="7" spans="1:7" x14ac:dyDescent="0.2">
      <c r="A7" s="4">
        <f>IF('True_Odds_Calculator_2-way'!A8="","",'True_Odds_Calculator_2-way'!A8)</f>
        <v>1.87</v>
      </c>
      <c r="B7" s="4">
        <f>IF('True_Odds_Calculator_2-way'!B8="","",'True_Odds_Calculator_2-way'!B8)</f>
        <v>2.02</v>
      </c>
      <c r="C7" s="4">
        <f t="shared" si="0"/>
        <v>2.9808863239265015E-2</v>
      </c>
      <c r="D7" s="4">
        <f t="shared" si="2"/>
        <v>1.9236135865967305</v>
      </c>
      <c r="E7" s="4">
        <f t="shared" si="3"/>
        <v>2.082703865027292</v>
      </c>
      <c r="G7" s="4">
        <f t="shared" si="1"/>
        <v>1.029808863239265</v>
      </c>
    </row>
    <row r="8" spans="1:7" x14ac:dyDescent="0.2">
      <c r="A8" s="4">
        <f>IF('True_Odds_Calculator_2-way'!A9="","",'True_Odds_Calculator_2-way'!A9)</f>
        <v>2.4700000000000002</v>
      </c>
      <c r="B8" s="4">
        <f>IF('True_Odds_Calculator_2-way'!B9="","",'True_Odds_Calculator_2-way'!B9)</f>
        <v>1.56</v>
      </c>
      <c r="C8" s="4">
        <f t="shared" si="0"/>
        <v>4.5883940620782715E-2</v>
      </c>
      <c r="D8" s="4">
        <f t="shared" si="2"/>
        <v>2.6183745583038869</v>
      </c>
      <c r="E8" s="4">
        <f t="shared" si="3"/>
        <v>1.6179039301310043</v>
      </c>
      <c r="G8" s="4">
        <f t="shared" si="1"/>
        <v>1.0458839406207827</v>
      </c>
    </row>
    <row r="9" spans="1:7" x14ac:dyDescent="0.2">
      <c r="A9" s="4">
        <f>IF('True_Odds_Calculator_2-way'!A10="","",'True_Odds_Calculator_2-way'!A10)</f>
        <v>2.54</v>
      </c>
      <c r="B9" s="4">
        <f>IF('True_Odds_Calculator_2-way'!B10="","",'True_Odds_Calculator_2-way'!B10)</f>
        <v>1.53</v>
      </c>
      <c r="C9" s="4">
        <f t="shared" si="0"/>
        <v>4.7295558643404956E-2</v>
      </c>
      <c r="D9" s="4">
        <f t="shared" si="2"/>
        <v>2.7023155552465061</v>
      </c>
      <c r="E9" s="4">
        <f t="shared" si="3"/>
        <v>1.5874351537927374</v>
      </c>
      <c r="G9" s="4">
        <f t="shared" si="1"/>
        <v>1.047295558643405</v>
      </c>
    </row>
    <row r="10" spans="1:7" x14ac:dyDescent="0.2">
      <c r="A10" s="4">
        <f>IF('True_Odds_Calculator_2-way'!A11="","",'True_Odds_Calculator_2-way'!A11)</f>
        <v>1.85</v>
      </c>
      <c r="B10" s="4">
        <f>IF('True_Odds_Calculator_2-way'!B11="","",'True_Odds_Calculator_2-way'!B11)</f>
        <v>1.97</v>
      </c>
      <c r="C10" s="4">
        <f t="shared" si="0"/>
        <v>4.8154753738510081E-2</v>
      </c>
      <c r="D10" s="4">
        <f t="shared" si="2"/>
        <v>1.9362465134812061</v>
      </c>
      <c r="E10" s="4">
        <f t="shared" si="3"/>
        <v>2.0680947652149242</v>
      </c>
      <c r="G10" s="4">
        <f t="shared" si="1"/>
        <v>1.0481547537385101</v>
      </c>
    </row>
    <row r="11" spans="1:7" x14ac:dyDescent="0.2">
      <c r="A11" s="4">
        <f>IF('True_Odds_Calculator_2-way'!A12="","",'True_Odds_Calculator_2-way'!A12)</f>
        <v>2.25</v>
      </c>
      <c r="B11" s="4">
        <f>IF('True_Odds_Calculator_2-way'!B12="","",'True_Odds_Calculator_2-way'!B12)</f>
        <v>1.7</v>
      </c>
      <c r="C11" s="4">
        <f t="shared" si="0"/>
        <v>3.2679738562091387E-2</v>
      </c>
      <c r="D11" s="4">
        <f t="shared" si="2"/>
        <v>2.3358778625954195</v>
      </c>
      <c r="E11" s="4">
        <f t="shared" si="3"/>
        <v>1.7485714285714284</v>
      </c>
      <c r="G11" s="4">
        <f t="shared" si="1"/>
        <v>1.0326797385620914</v>
      </c>
    </row>
    <row r="12" spans="1:7" x14ac:dyDescent="0.2">
      <c r="A12" s="4">
        <f>IF('True_Odds_Calculator_2-way'!A13="","",'True_Odds_Calculator_2-way'!A13)</f>
        <v>1.89</v>
      </c>
      <c r="B12" s="4">
        <f>IF('True_Odds_Calculator_2-way'!B13="","",'True_Odds_Calculator_2-way'!B13)</f>
        <v>1.94</v>
      </c>
      <c r="C12" s="4">
        <f t="shared" si="0"/>
        <v>4.4564446626302434E-2</v>
      </c>
      <c r="D12" s="4">
        <f t="shared" si="2"/>
        <v>1.9730936877791532</v>
      </c>
      <c r="E12" s="4">
        <f t="shared" si="3"/>
        <v>2.0276502792678208</v>
      </c>
      <c r="G12" s="4">
        <f t="shared" si="1"/>
        <v>1.0445644466263024</v>
      </c>
    </row>
    <row r="13" spans="1:7" x14ac:dyDescent="0.2">
      <c r="A13" s="4">
        <f>IF('True_Odds_Calculator_2-way'!A14="","",'True_Odds_Calculator_2-way'!A14)</f>
        <v>1.67</v>
      </c>
      <c r="B13" s="4">
        <f>IF('True_Odds_Calculator_2-way'!B14="","",'True_Odds_Calculator_2-way'!B14)</f>
        <v>2.23</v>
      </c>
      <c r="C13" s="4">
        <f t="shared" si="0"/>
        <v>4.7232888483123459E-2</v>
      </c>
      <c r="D13" s="4">
        <f t="shared" si="2"/>
        <v>1.7385681940197473</v>
      </c>
      <c r="E13" s="4">
        <f t="shared" si="3"/>
        <v>2.3539711134287793</v>
      </c>
      <c r="G13" s="4">
        <f t="shared" si="1"/>
        <v>1.0472328884831235</v>
      </c>
    </row>
    <row r="14" spans="1:7" x14ac:dyDescent="0.2">
      <c r="A14" s="4">
        <f>IF('True_Odds_Calculator_2-way'!A15="","",'True_Odds_Calculator_2-way'!A15)</f>
        <v>1.77</v>
      </c>
      <c r="B14" s="4">
        <f>IF('True_Odds_Calculator_2-way'!B15="","",'True_Odds_Calculator_2-way'!B15)</f>
        <v>2.08</v>
      </c>
      <c r="C14" s="4">
        <f t="shared" si="0"/>
        <v>4.5740982181660117E-2</v>
      </c>
      <c r="D14" s="4">
        <f t="shared" si="2"/>
        <v>1.8446738150115241</v>
      </c>
      <c r="E14" s="4">
        <f t="shared" si="3"/>
        <v>2.1838889547989084</v>
      </c>
      <c r="G14" s="4">
        <f t="shared" si="1"/>
        <v>1.0457409821816601</v>
      </c>
    </row>
    <row r="15" spans="1:7" x14ac:dyDescent="0.2">
      <c r="A15" s="4">
        <f>IF('True_Odds_Calculator_2-way'!A16="","",'True_Odds_Calculator_2-way'!A16)</f>
        <v>1.68</v>
      </c>
      <c r="B15" s="4">
        <f>IF('True_Odds_Calculator_2-way'!B16="","",'True_Odds_Calculator_2-way'!B16)</f>
        <v>2.2000000000000002</v>
      </c>
      <c r="C15" s="4">
        <f t="shared" si="0"/>
        <v>4.9783549783549708E-2</v>
      </c>
      <c r="D15" s="4">
        <f t="shared" si="2"/>
        <v>1.7533206831119543</v>
      </c>
      <c r="E15" s="4">
        <f t="shared" si="3"/>
        <v>2.327455919395466</v>
      </c>
      <c r="G15" s="4">
        <f t="shared" si="1"/>
        <v>1.0497835497835497</v>
      </c>
    </row>
    <row r="16" spans="1:7" x14ac:dyDescent="0.2">
      <c r="A16" s="4">
        <f>IF('True_Odds_Calculator_2-way'!A17="","",'True_Odds_Calculator_2-way'!A17)</f>
        <v>2.0299999999999998</v>
      </c>
      <c r="B16" s="4">
        <f>IF('True_Odds_Calculator_2-way'!B17="","",'True_Odds_Calculator_2-way'!B17)</f>
        <v>1.88</v>
      </c>
      <c r="C16" s="4">
        <f t="shared" si="0"/>
        <v>2.4525731055444977E-2</v>
      </c>
      <c r="D16" s="4">
        <f t="shared" si="2"/>
        <v>2.0818241326641935</v>
      </c>
      <c r="E16" s="4">
        <f t="shared" si="3"/>
        <v>1.9243646631706333</v>
      </c>
      <c r="G16" s="4">
        <f t="shared" si="1"/>
        <v>1.024525731055445</v>
      </c>
    </row>
    <row r="17" spans="1:7" x14ac:dyDescent="0.2">
      <c r="A17" s="4">
        <f>IF('True_Odds_Calculator_2-way'!A18="","",'True_Odds_Calculator_2-way'!A18)</f>
        <v>1.63</v>
      </c>
      <c r="B17" s="4">
        <f>IF('True_Odds_Calculator_2-way'!B18="","",'True_Odds_Calculator_2-way'!B18)</f>
        <v>2.42</v>
      </c>
      <c r="C17" s="4">
        <f t="shared" si="0"/>
        <v>2.6720073011205159E-2</v>
      </c>
      <c r="D17" s="4">
        <f t="shared" si="2"/>
        <v>1.6662864867148226</v>
      </c>
      <c r="E17" s="4">
        <f t="shared" si="3"/>
        <v>2.5008558929816775</v>
      </c>
      <c r="G17" s="4">
        <f t="shared" si="1"/>
        <v>1.0267200730112052</v>
      </c>
    </row>
    <row r="18" spans="1:7" x14ac:dyDescent="0.2">
      <c r="A18" s="4">
        <f>IF('True_Odds_Calculator_2-way'!A19="","",'True_Odds_Calculator_2-way'!A19)</f>
        <v>1.46</v>
      </c>
      <c r="B18" s="4">
        <f>IF('True_Odds_Calculator_2-way'!B19="","",'True_Odds_Calculator_2-way'!B19)</f>
        <v>2.86</v>
      </c>
      <c r="C18" s="4">
        <f t="shared" si="0"/>
        <v>3.458185649966472E-2</v>
      </c>
      <c r="D18" s="4">
        <f t="shared" si="2"/>
        <v>1.4978118946839802</v>
      </c>
      <c r="E18" s="4">
        <f t="shared" si="3"/>
        <v>3.0087908920593742</v>
      </c>
      <c r="G18" s="4">
        <f t="shared" si="1"/>
        <v>1.0345818564996647</v>
      </c>
    </row>
    <row r="19" spans="1:7" x14ac:dyDescent="0.2">
      <c r="A19" s="4">
        <f>IF('True_Odds_Calculator_2-way'!A20="","",'True_Odds_Calculator_2-way'!A20)</f>
        <v>1.62</v>
      </c>
      <c r="B19" s="4">
        <f>IF('True_Odds_Calculator_2-way'!B20="","",'True_Odds_Calculator_2-way'!B20)</f>
        <v>2.4300000000000002</v>
      </c>
      <c r="C19" s="4">
        <f t="shared" si="0"/>
        <v>2.8806584362139898E-2</v>
      </c>
      <c r="D19" s="4">
        <f t="shared" si="2"/>
        <v>1.658703071672355</v>
      </c>
      <c r="E19" s="4">
        <f t="shared" si="3"/>
        <v>2.5181347150259068</v>
      </c>
      <c r="G19" s="4">
        <f t="shared" si="1"/>
        <v>1.0288065843621399</v>
      </c>
    </row>
    <row r="20" spans="1:7" x14ac:dyDescent="0.2">
      <c r="A20" s="4">
        <f>IF('True_Odds_Calculator_2-way'!A21="","",'True_Odds_Calculator_2-way'!A21)</f>
        <v>1.49</v>
      </c>
      <c r="B20" s="4">
        <f>IF('True_Odds_Calculator_2-way'!B21="","",'True_Odds_Calculator_2-way'!B21)</f>
        <v>2.77</v>
      </c>
      <c r="C20" s="4">
        <f t="shared" si="0"/>
        <v>3.2151769922225348E-2</v>
      </c>
      <c r="D20" s="4">
        <f t="shared" si="2"/>
        <v>1.5265659386385075</v>
      </c>
      <c r="E20" s="4">
        <f t="shared" si="3"/>
        <v>2.8990973905103088</v>
      </c>
      <c r="G20" s="4">
        <f t="shared" si="1"/>
        <v>1.0321517699222253</v>
      </c>
    </row>
    <row r="21" spans="1:7" x14ac:dyDescent="0.2">
      <c r="A21" s="4">
        <f>IF('True_Odds_Calculator_2-way'!A22="","",'True_Odds_Calculator_2-way'!A22)</f>
        <v>1.55</v>
      </c>
      <c r="B21" s="4">
        <f>IF('True_Odds_Calculator_2-way'!B22="","",'True_Odds_Calculator_2-way'!B22)</f>
        <v>2.61</v>
      </c>
      <c r="C21" s="4">
        <f t="shared" si="0"/>
        <v>2.830305277468792E-2</v>
      </c>
      <c r="D21" s="4">
        <f t="shared" si="2"/>
        <v>1.58476153168152</v>
      </c>
      <c r="E21" s="4">
        <f t="shared" si="3"/>
        <v>2.7100988109194435</v>
      </c>
      <c r="G21" s="4">
        <f t="shared" si="1"/>
        <v>1.0283030527746879</v>
      </c>
    </row>
    <row r="22" spans="1:7" x14ac:dyDescent="0.2">
      <c r="A22" s="4">
        <f>IF('True_Odds_Calculator_2-way'!A23="","",'True_Odds_Calculator_2-way'!A23)</f>
        <v>1.57</v>
      </c>
      <c r="B22" s="4">
        <f>IF('True_Odds_Calculator_2-way'!B23="","",'True_Odds_Calculator_2-way'!B23)</f>
        <v>2.5099999999999998</v>
      </c>
      <c r="C22" s="4">
        <f t="shared" si="0"/>
        <v>3.5349049661227649E-2</v>
      </c>
      <c r="D22" s="4">
        <f t="shared" si="2"/>
        <v>1.6148093511176675</v>
      </c>
      <c r="E22" s="4">
        <f t="shared" si="3"/>
        <v>2.6265204785550034</v>
      </c>
      <c r="G22" s="4">
        <f t="shared" si="1"/>
        <v>1.0353490496612276</v>
      </c>
    </row>
    <row r="23" spans="1:7" x14ac:dyDescent="0.2">
      <c r="A23" s="4">
        <f>IF('True_Odds_Calculator_2-way'!A24="","",'True_Odds_Calculator_2-way'!A24)</f>
        <v>1.6</v>
      </c>
      <c r="B23" s="4">
        <f>IF('True_Odds_Calculator_2-way'!B24="","",'True_Odds_Calculator_2-way'!B24)</f>
        <v>2.46</v>
      </c>
      <c r="C23" s="4">
        <f t="shared" si="0"/>
        <v>3.1504065040650397E-2</v>
      </c>
      <c r="D23" s="4">
        <f t="shared" si="2"/>
        <v>1.6413678065054211</v>
      </c>
      <c r="E23" s="4">
        <f t="shared" si="3"/>
        <v>2.5591677503250976</v>
      </c>
      <c r="G23" s="4">
        <f t="shared" si="1"/>
        <v>1.0315040650406504</v>
      </c>
    </row>
    <row r="24" spans="1:7" x14ac:dyDescent="0.2">
      <c r="A24" s="4">
        <f>IF('True_Odds_Calculator_2-way'!A25="","",'True_Odds_Calculator_2-way'!A25)</f>
        <v>1.92</v>
      </c>
      <c r="B24" s="4">
        <f>IF('True_Odds_Calculator_2-way'!B25="","",'True_Odds_Calculator_2-way'!B25)</f>
        <v>1.97</v>
      </c>
      <c r="C24" s="4">
        <f t="shared" si="0"/>
        <v>2.844754653130277E-2</v>
      </c>
      <c r="D24" s="4">
        <f t="shared" si="2"/>
        <v>1.9739066903246005</v>
      </c>
      <c r="E24" s="4">
        <f t="shared" si="3"/>
        <v>2.0267924123888115</v>
      </c>
      <c r="G24" s="4">
        <f t="shared" si="1"/>
        <v>1.0284475465313028</v>
      </c>
    </row>
    <row r="25" spans="1:7" x14ac:dyDescent="0.2">
      <c r="A25" s="4">
        <f>IF('True_Odds_Calculator_2-way'!A26="","",'True_Odds_Calculator_2-way'!A26)</f>
        <v>1.73</v>
      </c>
      <c r="B25" s="4">
        <f>IF('True_Odds_Calculator_2-way'!B26="","",'True_Odds_Calculator_2-way'!B26)</f>
        <v>2.19</v>
      </c>
      <c r="C25" s="4">
        <f t="shared" si="0"/>
        <v>3.4655686647135031E-2</v>
      </c>
      <c r="D25" s="4">
        <f t="shared" si="2"/>
        <v>1.7834631769717797</v>
      </c>
      <c r="E25" s="4">
        <f t="shared" si="3"/>
        <v>2.2763841740018629</v>
      </c>
      <c r="G25" s="4">
        <f t="shared" si="1"/>
        <v>1.034655686647135</v>
      </c>
    </row>
    <row r="26" spans="1:7" x14ac:dyDescent="0.2">
      <c r="A26" s="4">
        <f>IF('True_Odds_Calculator_2-way'!A27="","",'True_Odds_Calculator_2-way'!A27)</f>
        <v>1.36</v>
      </c>
      <c r="B26" s="4">
        <f>IF('True_Odds_Calculator_2-way'!B27="","",'True_Odds_Calculator_2-way'!B27)</f>
        <v>3.29</v>
      </c>
      <c r="C26" s="4">
        <f t="shared" si="0"/>
        <v>3.9245485428213822E-2</v>
      </c>
      <c r="D26" s="4">
        <f t="shared" si="2"/>
        <v>1.3972893635625507</v>
      </c>
      <c r="E26" s="4">
        <f t="shared" si="3"/>
        <v>3.5170570664989782</v>
      </c>
      <c r="G26" s="4">
        <f t="shared" si="1"/>
        <v>1.0392454854282138</v>
      </c>
    </row>
    <row r="27" spans="1:7" x14ac:dyDescent="0.2">
      <c r="A27" s="4">
        <f>IF('True_Odds_Calculator_2-way'!A28="","",'True_Odds_Calculator_2-way'!A28)</f>
        <v>2.09</v>
      </c>
      <c r="B27" s="4">
        <f>IF('True_Odds_Calculator_2-way'!B28="","",'True_Odds_Calculator_2-way'!B28)</f>
        <v>1.82</v>
      </c>
      <c r="C27" s="4">
        <f t="shared" si="0"/>
        <v>2.7919448972080652E-2</v>
      </c>
      <c r="D27" s="4">
        <f t="shared" si="2"/>
        <v>2.152810006225593</v>
      </c>
      <c r="E27" s="4">
        <f t="shared" si="3"/>
        <v>1.8674456281604401</v>
      </c>
      <c r="G27" s="4">
        <f t="shared" si="1"/>
        <v>1.0279194489720807</v>
      </c>
    </row>
    <row r="28" spans="1:7" x14ac:dyDescent="0.2">
      <c r="A28" s="4">
        <f>IF('True_Odds_Calculator_2-way'!A29="","",'True_Odds_Calculator_2-way'!A29)</f>
        <v>1.62</v>
      </c>
      <c r="B28" s="4">
        <f>IF('True_Odds_Calculator_2-way'!B29="","",'True_Odds_Calculator_2-way'!B29)</f>
        <v>2.41</v>
      </c>
      <c r="C28" s="4">
        <f t="shared" si="0"/>
        <v>3.2221709953383471E-2</v>
      </c>
      <c r="D28" s="4">
        <f t="shared" si="2"/>
        <v>1.6634144263133228</v>
      </c>
      <c r="E28" s="4">
        <f t="shared" si="3"/>
        <v>2.5073534133966988</v>
      </c>
      <c r="G28" s="4">
        <f t="shared" si="1"/>
        <v>1.0322217099533835</v>
      </c>
    </row>
    <row r="29" spans="1:7" x14ac:dyDescent="0.2">
      <c r="A29" s="4">
        <f>IF('True_Odds_Calculator_2-way'!A30="","",'True_Odds_Calculator_2-way'!A30)</f>
        <v>1.94</v>
      </c>
      <c r="B29" s="4">
        <f>IF('True_Odds_Calculator_2-way'!B30="","",'True_Odds_Calculator_2-way'!B30)</f>
        <v>1.96</v>
      </c>
      <c r="C29" s="4">
        <f t="shared" si="0"/>
        <v>2.5667999158426325E-2</v>
      </c>
      <c r="D29" s="4">
        <f t="shared" si="2"/>
        <v>1.9895353704478862</v>
      </c>
      <c r="E29" s="4">
        <f t="shared" si="3"/>
        <v>2.0105752961082914</v>
      </c>
      <c r="G29" s="4">
        <f t="shared" si="1"/>
        <v>1.0256679991584263</v>
      </c>
    </row>
    <row r="30" spans="1:7" x14ac:dyDescent="0.2">
      <c r="A30" s="4">
        <f>IF('True_Odds_Calculator_2-way'!A31="","",'True_Odds_Calculator_2-way'!A31)</f>
        <v>1.65</v>
      </c>
      <c r="B30" s="4">
        <f>IF('True_Odds_Calculator_2-way'!B31="","",'True_Odds_Calculator_2-way'!B31)</f>
        <v>2.36</v>
      </c>
      <c r="C30" s="4">
        <f t="shared" si="0"/>
        <v>2.9789419619928204E-2</v>
      </c>
      <c r="D30" s="4">
        <f t="shared" si="2"/>
        <v>1.691572545612511</v>
      </c>
      <c r="E30" s="4">
        <f t="shared" si="3"/>
        <v>2.4459798994974875</v>
      </c>
      <c r="G30" s="4">
        <f t="shared" si="1"/>
        <v>1.0297894196199282</v>
      </c>
    </row>
    <row r="31" spans="1:7" x14ac:dyDescent="0.2">
      <c r="A31" s="4">
        <f>IF('True_Odds_Calculator_2-way'!A32="","",'True_Odds_Calculator_2-way'!A32)</f>
        <v>2.48</v>
      </c>
      <c r="B31" s="4">
        <f>IF('True_Odds_Calculator_2-way'!B32="","",'True_Odds_Calculator_2-way'!B32)</f>
        <v>1.6</v>
      </c>
      <c r="C31" s="4">
        <f t="shared" si="0"/>
        <v>2.8225806451612989E-2</v>
      </c>
      <c r="D31" s="4">
        <f t="shared" si="2"/>
        <v>2.5699481865284977</v>
      </c>
      <c r="E31" s="4">
        <f t="shared" si="3"/>
        <v>1.6369636963696372</v>
      </c>
      <c r="G31" s="4">
        <f t="shared" si="1"/>
        <v>1.028225806451613</v>
      </c>
    </row>
    <row r="32" spans="1:7" x14ac:dyDescent="0.2">
      <c r="A32" s="4">
        <f>IF('True_Odds_Calculator_2-way'!A33="","",'True_Odds_Calculator_2-way'!A33)</f>
        <v>1.58</v>
      </c>
      <c r="B32" s="4">
        <f>IF('True_Odds_Calculator_2-way'!B33="","",'True_Odds_Calculator_2-way'!B33)</f>
        <v>2.5299999999999998</v>
      </c>
      <c r="C32" s="4">
        <f t="shared" si="0"/>
        <v>2.8168309401110703E-2</v>
      </c>
      <c r="D32" s="4">
        <f t="shared" si="2"/>
        <v>1.6159598981283099</v>
      </c>
      <c r="E32" s="4">
        <f t="shared" si="3"/>
        <v>2.6234823127912317</v>
      </c>
      <c r="G32" s="4">
        <f t="shared" si="1"/>
        <v>1.0281683094011107</v>
      </c>
    </row>
    <row r="33" spans="1:7" x14ac:dyDescent="0.2">
      <c r="A33" s="4">
        <f>IF('True_Odds_Calculator_2-way'!A34="","",'True_Odds_Calculator_2-way'!A34)</f>
        <v>2.19</v>
      </c>
      <c r="B33" s="4">
        <f>IF('True_Odds_Calculator_2-way'!B34="","",'True_Odds_Calculator_2-way'!B34)</f>
        <v>1.73</v>
      </c>
      <c r="C33" s="4">
        <f t="shared" si="0"/>
        <v>3.4655686647135031E-2</v>
      </c>
      <c r="D33" s="4">
        <f t="shared" si="2"/>
        <v>2.2763841740018629</v>
      </c>
      <c r="E33" s="4">
        <f t="shared" si="3"/>
        <v>1.7834631769717797</v>
      </c>
      <c r="G33" s="4">
        <f t="shared" si="1"/>
        <v>1.034655686647135</v>
      </c>
    </row>
    <row r="34" spans="1:7" x14ac:dyDescent="0.2">
      <c r="A34" s="4">
        <f>IF('True_Odds_Calculator_2-way'!A35="","",'True_Odds_Calculator_2-way'!A35)</f>
        <v>2.11</v>
      </c>
      <c r="B34" s="4">
        <f>IF('True_Odds_Calculator_2-way'!B35="","",'True_Odds_Calculator_2-way'!B35)</f>
        <v>1.79</v>
      </c>
      <c r="C34" s="4">
        <f t="shared" si="0"/>
        <v>3.2592867166194583E-2</v>
      </c>
      <c r="D34" s="4">
        <f t="shared" si="2"/>
        <v>2.1851369724319478</v>
      </c>
      <c r="E34" s="4">
        <f t="shared" si="3"/>
        <v>1.8437843247333352</v>
      </c>
      <c r="G34" s="4">
        <f t="shared" si="1"/>
        <v>1.0325928671661946</v>
      </c>
    </row>
    <row r="35" spans="1:7" x14ac:dyDescent="0.2">
      <c r="A35" s="4">
        <f>IF('True_Odds_Calculator_2-way'!A36="","",'True_Odds_Calculator_2-way'!A36)</f>
        <v>1.71</v>
      </c>
      <c r="B35" s="4">
        <f>IF('True_Odds_Calculator_2-way'!B36="","",'True_Odds_Calculator_2-way'!B36)</f>
        <v>2.23</v>
      </c>
      <c r="C35" s="4">
        <f t="shared" si="0"/>
        <v>3.3225814910969431E-2</v>
      </c>
      <c r="D35" s="4">
        <f t="shared" si="2"/>
        <v>1.7599981538319522</v>
      </c>
      <c r="E35" s="4">
        <f t="shared" si="3"/>
        <v>2.315792669966295</v>
      </c>
      <c r="G35" s="4">
        <f t="shared" si="1"/>
        <v>1.0332258149109694</v>
      </c>
    </row>
    <row r="36" spans="1:7" x14ac:dyDescent="0.2">
      <c r="A36" s="4">
        <f>IF('True_Odds_Calculator_2-way'!A37="","",'True_Odds_Calculator_2-way'!A37)</f>
        <v>2.3199999999999998</v>
      </c>
      <c r="B36" s="4">
        <f>IF('True_Odds_Calculator_2-way'!B37="","",'True_Odds_Calculator_2-way'!B37)</f>
        <v>1.66</v>
      </c>
      <c r="C36" s="4">
        <f t="shared" si="0"/>
        <v>3.3444121312837582E-2</v>
      </c>
      <c r="D36" s="4">
        <f t="shared" si="2"/>
        <v>2.4136375031336175</v>
      </c>
      <c r="E36" s="4">
        <f t="shared" si="3"/>
        <v>1.707394928178755</v>
      </c>
      <c r="G36" s="4">
        <f t="shared" si="1"/>
        <v>1.0334441213128376</v>
      </c>
    </row>
    <row r="37" spans="1:7" x14ac:dyDescent="0.2">
      <c r="A37" s="4">
        <f>IF('True_Odds_Calculator_2-way'!A38="","",'True_Odds_Calculator_2-way'!A38)</f>
        <v>2.36</v>
      </c>
      <c r="B37" s="4">
        <f>IF('True_Odds_Calculator_2-way'!B38="","",'True_Odds_Calculator_2-way'!B38)</f>
        <v>1.64</v>
      </c>
      <c r="C37" s="4">
        <f t="shared" si="0"/>
        <v>3.3484911120297722E-2</v>
      </c>
      <c r="D37" s="4">
        <f t="shared" si="2"/>
        <v>2.4570848146267141</v>
      </c>
      <c r="E37" s="4">
        <f t="shared" si="3"/>
        <v>1.6863018473335656</v>
      </c>
      <c r="G37" s="4">
        <f t="shared" si="1"/>
        <v>1.0334849111202977</v>
      </c>
    </row>
    <row r="38" spans="1:7" x14ac:dyDescent="0.2">
      <c r="A38" s="4">
        <f>IF('True_Odds_Calculator_2-way'!A39="","",'True_Odds_Calculator_2-way'!A39)</f>
        <v>2.4700000000000002</v>
      </c>
      <c r="B38" s="4">
        <f>IF('True_Odds_Calculator_2-way'!B39="","",'True_Odds_Calculator_2-way'!B39)</f>
        <v>1.59</v>
      </c>
      <c r="C38" s="4">
        <f t="shared" si="0"/>
        <v>3.37891172052045E-2</v>
      </c>
      <c r="D38" s="4">
        <f t="shared" si="2"/>
        <v>2.5775604633610079</v>
      </c>
      <c r="E38" s="4">
        <f t="shared" si="3"/>
        <v>1.6338901254342355</v>
      </c>
      <c r="G38" s="4">
        <f t="shared" si="1"/>
        <v>1.0337891172052045</v>
      </c>
    </row>
    <row r="39" spans="1:7" x14ac:dyDescent="0.2">
      <c r="A39" s="4">
        <f>IF('True_Odds_Calculator_2-way'!A40="","",'True_Odds_Calculator_2-way'!A40)</f>
        <v>2.46</v>
      </c>
      <c r="B39" s="4">
        <f>IF('True_Odds_Calculator_2-way'!B40="","",'True_Odds_Calculator_2-way'!B40)</f>
        <v>1.6</v>
      </c>
      <c r="C39" s="4">
        <f t="shared" si="0"/>
        <v>3.1504065040650397E-2</v>
      </c>
      <c r="D39" s="4">
        <f t="shared" si="2"/>
        <v>2.5591677503250976</v>
      </c>
      <c r="E39" s="4">
        <f t="shared" si="3"/>
        <v>1.6413678065054211</v>
      </c>
      <c r="G39" s="4">
        <f t="shared" si="1"/>
        <v>1.0315040650406504</v>
      </c>
    </row>
    <row r="40" spans="1:7" x14ac:dyDescent="0.2">
      <c r="A40" s="4">
        <f>IF('True_Odds_Calculator_2-way'!A41="","",'True_Odds_Calculator_2-way'!A41)</f>
        <v>1.87</v>
      </c>
      <c r="B40" s="4">
        <f>IF('True_Odds_Calculator_2-way'!B41="","",'True_Odds_Calculator_2-way'!B41)</f>
        <v>2.02</v>
      </c>
      <c r="C40" s="4">
        <f t="shared" si="0"/>
        <v>2.9808863239265015E-2</v>
      </c>
      <c r="D40" s="4">
        <f t="shared" si="2"/>
        <v>1.9236135865967305</v>
      </c>
      <c r="E40" s="4">
        <f t="shared" si="3"/>
        <v>2.082703865027292</v>
      </c>
      <c r="G40" s="4">
        <f t="shared" si="1"/>
        <v>1.029808863239265</v>
      </c>
    </row>
    <row r="41" spans="1:7" x14ac:dyDescent="0.2">
      <c r="A41" s="4">
        <f>IF('True_Odds_Calculator_2-way'!A42="","",'True_Odds_Calculator_2-way'!A42)</f>
        <v>1.79</v>
      </c>
      <c r="B41" s="4">
        <f>IF('True_Odds_Calculator_2-way'!B42="","",'True_Odds_Calculator_2-way'!B42)</f>
        <v>2.11</v>
      </c>
      <c r="C41" s="4">
        <f t="shared" si="0"/>
        <v>3.2592867166194583E-2</v>
      </c>
      <c r="D41" s="4">
        <f t="shared" si="2"/>
        <v>1.8437843247333352</v>
      </c>
      <c r="E41" s="4">
        <f t="shared" si="3"/>
        <v>2.1851369724319478</v>
      </c>
      <c r="G41" s="4">
        <f t="shared" si="1"/>
        <v>1.0325928671661946</v>
      </c>
    </row>
    <row r="42" spans="1:7" x14ac:dyDescent="0.2">
      <c r="A42" s="4">
        <f>IF('True_Odds_Calculator_2-way'!A43="","",'True_Odds_Calculator_2-way'!A43)</f>
        <v>2.16</v>
      </c>
      <c r="B42" s="4">
        <f>IF('True_Odds_Calculator_2-way'!B43="","",'True_Odds_Calculator_2-way'!B43)</f>
        <v>1.75</v>
      </c>
      <c r="C42" s="4">
        <f t="shared" si="0"/>
        <v>3.4391534391534417E-2</v>
      </c>
      <c r="D42" s="4">
        <f t="shared" si="2"/>
        <v>2.2433234421364987</v>
      </c>
      <c r="E42" s="4">
        <f t="shared" si="3"/>
        <v>1.8042959427207637</v>
      </c>
      <c r="G42" s="4">
        <f t="shared" si="1"/>
        <v>1.0343915343915344</v>
      </c>
    </row>
    <row r="43" spans="1:7" x14ac:dyDescent="0.2">
      <c r="A43" s="4">
        <f>IF('True_Odds_Calculator_2-way'!A44="","",'True_Odds_Calculator_2-way'!A44)</f>
        <v>2.16</v>
      </c>
      <c r="B43" s="4">
        <f>IF('True_Odds_Calculator_2-way'!B44="","",'True_Odds_Calculator_2-way'!B44)</f>
        <v>1.74</v>
      </c>
      <c r="C43" s="4">
        <f t="shared" si="0"/>
        <v>3.7675606641123682E-2</v>
      </c>
      <c r="D43" s="4">
        <f t="shared" si="2"/>
        <v>2.2516175413371671</v>
      </c>
      <c r="E43" s="4">
        <f t="shared" si="3"/>
        <v>1.7989661114302122</v>
      </c>
      <c r="G43" s="4">
        <f t="shared" si="1"/>
        <v>1.0376756066411237</v>
      </c>
    </row>
    <row r="44" spans="1:7" x14ac:dyDescent="0.2">
      <c r="A44" s="4">
        <f>IF('True_Odds_Calculator_2-way'!A45="","",'True_Odds_Calculator_2-way'!A45)</f>
        <v>1.82</v>
      </c>
      <c r="B44" s="4">
        <f>IF('True_Odds_Calculator_2-way'!B45="","",'True_Odds_Calculator_2-way'!B45)</f>
        <v>2.02</v>
      </c>
      <c r="C44" s="4">
        <f t="shared" si="0"/>
        <v>4.450005440104432E-2</v>
      </c>
      <c r="D44" s="4">
        <f t="shared" si="2"/>
        <v>1.8968114745640281</v>
      </c>
      <c r="E44" s="4">
        <f t="shared" si="3"/>
        <v>2.1150615579334939</v>
      </c>
      <c r="G44" s="4">
        <f t="shared" si="1"/>
        <v>1.0445000544010443</v>
      </c>
    </row>
    <row r="45" spans="1:7" x14ac:dyDescent="0.2">
      <c r="A45" s="4">
        <f>IF('True_Odds_Calculator_2-way'!A46="","",'True_Odds_Calculator_2-way'!A46)</f>
        <v>2.0099999999999998</v>
      </c>
      <c r="B45" s="4">
        <f>IF('True_Odds_Calculator_2-way'!B46="","",'True_Odds_Calculator_2-way'!B46)</f>
        <v>1.83</v>
      </c>
      <c r="C45" s="4">
        <f t="shared" si="0"/>
        <v>4.3960525242639381E-2</v>
      </c>
      <c r="D45" s="4">
        <f t="shared" si="2"/>
        <v>2.1029071263184975</v>
      </c>
      <c r="E45" s="4">
        <f t="shared" si="3"/>
        <v>1.9066946582691862</v>
      </c>
      <c r="G45" s="4">
        <f t="shared" si="1"/>
        <v>1.0439605252426394</v>
      </c>
    </row>
    <row r="46" spans="1:7" x14ac:dyDescent="0.2">
      <c r="A46" s="4">
        <f>IF('True_Odds_Calculator_2-way'!A47="","",'True_Odds_Calculator_2-way'!A47)</f>
        <v>2.06</v>
      </c>
      <c r="B46" s="4">
        <f>IF('True_Odds_Calculator_2-way'!B47="","",'True_Odds_Calculator_2-way'!B47)</f>
        <v>1.78</v>
      </c>
      <c r="C46" s="4">
        <f t="shared" si="0"/>
        <v>4.7234646012872306E-2</v>
      </c>
      <c r="D46" s="4">
        <f t="shared" si="2"/>
        <v>2.165347820951931</v>
      </c>
      <c r="E46" s="4">
        <f t="shared" si="3"/>
        <v>1.8581129015911626</v>
      </c>
      <c r="G46" s="4">
        <f t="shared" si="1"/>
        <v>1.0472346460128723</v>
      </c>
    </row>
    <row r="47" spans="1:7" x14ac:dyDescent="0.2">
      <c r="A47" s="4">
        <f>IF('True_Odds_Calculator_2-way'!A48="","",'True_Odds_Calculator_2-way'!A48)</f>
        <v>2.04</v>
      </c>
      <c r="B47" s="4">
        <f>IF('True_Odds_Calculator_2-way'!B48="","",'True_Odds_Calculator_2-way'!B48)</f>
        <v>1.81</v>
      </c>
      <c r="C47" s="4">
        <f t="shared" si="0"/>
        <v>4.2682266276676373E-2</v>
      </c>
      <c r="D47" s="4">
        <f t="shared" si="2"/>
        <v>2.1328558225508316</v>
      </c>
      <c r="E47" s="4">
        <f t="shared" si="3"/>
        <v>1.8827248623291861</v>
      </c>
      <c r="G47" s="4">
        <f t="shared" si="1"/>
        <v>1.0426822662766764</v>
      </c>
    </row>
    <row r="48" spans="1:7" x14ac:dyDescent="0.2">
      <c r="A48" s="4">
        <f>IF('True_Odds_Calculator_2-way'!A49="","",'True_Odds_Calculator_2-way'!A49)</f>
        <v>2.37</v>
      </c>
      <c r="B48" s="4">
        <f>IF('True_Odds_Calculator_2-way'!B49="","",'True_Odds_Calculator_2-way'!B49)</f>
        <v>1.6</v>
      </c>
      <c r="C48" s="4">
        <f t="shared" si="0"/>
        <v>4.6940928270042148E-2</v>
      </c>
      <c r="D48" s="4">
        <f t="shared" si="2"/>
        <v>2.5095962938451355</v>
      </c>
      <c r="E48" s="4">
        <f t="shared" si="3"/>
        <v>1.6624287593160894</v>
      </c>
      <c r="G48" s="4">
        <f t="shared" si="1"/>
        <v>1.0469409282700421</v>
      </c>
    </row>
    <row r="49" spans="1:7" x14ac:dyDescent="0.2">
      <c r="A49" s="4">
        <f>IF('True_Odds_Calculator_2-way'!A50="","",'True_Odds_Calculator_2-way'!A50)</f>
        <v>1.93</v>
      </c>
      <c r="B49" s="4">
        <f>IF('True_Odds_Calculator_2-way'!B50="","",'True_Odds_Calculator_2-way'!B50)</f>
        <v>1.91</v>
      </c>
      <c r="C49" s="4">
        <f t="shared" si="0"/>
        <v>4.1694924449990456E-2</v>
      </c>
      <c r="D49" s="4">
        <f t="shared" si="2"/>
        <v>2.0109101819272834</v>
      </c>
      <c r="E49" s="4">
        <f t="shared" si="3"/>
        <v>1.9892075654965866</v>
      </c>
      <c r="G49" s="4">
        <f t="shared" si="1"/>
        <v>1.0416949244499905</v>
      </c>
    </row>
    <row r="50" spans="1:7" x14ac:dyDescent="0.2">
      <c r="A50" s="4">
        <f>IF('True_Odds_Calculator_2-way'!A51="","",'True_Odds_Calculator_2-way'!A51)</f>
        <v>1.78</v>
      </c>
      <c r="B50" s="4">
        <f>IF('True_Odds_Calculator_2-way'!B51="","",'True_Odds_Calculator_2-way'!B51)</f>
        <v>2.0699999999999998</v>
      </c>
      <c r="C50" s="4">
        <f t="shared" si="0"/>
        <v>4.4889540248602255E-2</v>
      </c>
      <c r="D50" s="4">
        <f t="shared" si="2"/>
        <v>1.8540733658732955</v>
      </c>
      <c r="E50" s="4">
        <f t="shared" si="3"/>
        <v>2.1708596005420371</v>
      </c>
      <c r="G50" s="4">
        <f t="shared" si="1"/>
        <v>1.0448895402486023</v>
      </c>
    </row>
    <row r="51" spans="1:7" x14ac:dyDescent="0.2">
      <c r="A51" s="4">
        <f>IF('True_Odds_Calculator_2-way'!A52="","",'True_Odds_Calculator_2-way'!A52)</f>
        <v>1.87</v>
      </c>
      <c r="B51" s="4">
        <f>IF('True_Odds_Calculator_2-way'!B52="","",'True_Odds_Calculator_2-way'!B52)</f>
        <v>1.97</v>
      </c>
      <c r="C51" s="4">
        <f t="shared" si="0"/>
        <v>4.2373571486739481E-2</v>
      </c>
      <c r="D51" s="4">
        <f t="shared" si="2"/>
        <v>1.9471444805623825</v>
      </c>
      <c r="E51" s="4">
        <f t="shared" si="3"/>
        <v>2.0558051284913081</v>
      </c>
      <c r="G51" s="4">
        <f t="shared" si="1"/>
        <v>1.0423735714867395</v>
      </c>
    </row>
    <row r="52" spans="1:7" x14ac:dyDescent="0.2">
      <c r="A52" s="4">
        <f>IF('True_Odds_Calculator_2-way'!A53="","",'True_Odds_Calculator_2-way'!A53)</f>
        <v>1.95</v>
      </c>
      <c r="B52" s="4">
        <f>IF('True_Odds_Calculator_2-way'!B53="","",'True_Odds_Calculator_2-way'!B53)</f>
        <v>1.88</v>
      </c>
      <c r="C52" s="4">
        <f t="shared" si="0"/>
        <v>4.4735406437534042E-2</v>
      </c>
      <c r="D52" s="4">
        <f t="shared" si="2"/>
        <v>2.0389321468298109</v>
      </c>
      <c r="E52" s="4">
        <f t="shared" si="3"/>
        <v>1.9625267665952888</v>
      </c>
      <c r="G52" s="4">
        <f t="shared" si="1"/>
        <v>1.044735406437534</v>
      </c>
    </row>
    <row r="53" spans="1:7" x14ac:dyDescent="0.2">
      <c r="A53" s="4">
        <f>IF('True_Odds_Calculator_2-way'!A54="","",'True_Odds_Calculator_2-way'!A54)</f>
        <v>1.85</v>
      </c>
      <c r="B53" s="4">
        <f>IF('True_Odds_Calculator_2-way'!B54="","",'True_Odds_Calculator_2-way'!B54)</f>
        <v>1.99</v>
      </c>
      <c r="C53" s="4">
        <f t="shared" si="0"/>
        <v>4.3053103354610656E-2</v>
      </c>
      <c r="D53" s="4">
        <f t="shared" si="2"/>
        <v>1.9267303414889438</v>
      </c>
      <c r="E53" s="4">
        <f t="shared" si="3"/>
        <v>2.0790625441197226</v>
      </c>
      <c r="G53" s="4">
        <f t="shared" si="1"/>
        <v>1.0430531033546107</v>
      </c>
    </row>
    <row r="54" spans="1:7" x14ac:dyDescent="0.2">
      <c r="A54" s="4">
        <f>IF('True_Odds_Calculator_2-way'!A55="","",'True_Odds_Calculator_2-way'!A55)</f>
        <v>2.58</v>
      </c>
      <c r="B54" s="4">
        <f>IF('True_Odds_Calculator_2-way'!B55="","",'True_Odds_Calculator_2-way'!B55)</f>
        <v>1.52</v>
      </c>
      <c r="C54" s="4">
        <f t="shared" si="0"/>
        <v>4.5491636066911534E-2</v>
      </c>
      <c r="D54" s="4">
        <f t="shared" si="2"/>
        <v>2.7408442829186472</v>
      </c>
      <c r="E54" s="4">
        <f t="shared" si="3"/>
        <v>1.5744339168138752</v>
      </c>
      <c r="G54" s="4">
        <f t="shared" si="1"/>
        <v>1.0454916360669115</v>
      </c>
    </row>
    <row r="55" spans="1:7" x14ac:dyDescent="0.2">
      <c r="A55" s="4">
        <f>IF('True_Odds_Calculator_2-way'!A56="","",'True_Odds_Calculator_2-way'!A56)</f>
        <v>2.0499999999999998</v>
      </c>
      <c r="B55" s="4">
        <f>IF('True_Odds_Calculator_2-way'!B56="","",'True_Odds_Calculator_2-way'!B56)</f>
        <v>1.81</v>
      </c>
      <c r="C55" s="4">
        <f t="shared" si="0"/>
        <v>4.0291065894084488E-2</v>
      </c>
      <c r="D55" s="4">
        <f t="shared" si="2"/>
        <v>2.1383086010661287</v>
      </c>
      <c r="E55" s="4">
        <f t="shared" si="3"/>
        <v>1.8784963928616634</v>
      </c>
      <c r="G55" s="4">
        <f t="shared" si="1"/>
        <v>1.0402910658940845</v>
      </c>
    </row>
    <row r="56" spans="1:7" x14ac:dyDescent="0.2">
      <c r="A56" s="4">
        <f>IF('True_Odds_Calculator_2-way'!A57="","",'True_Odds_Calculator_2-way'!A57)</f>
        <v>1.74</v>
      </c>
      <c r="B56" s="4">
        <f>IF('True_Odds_Calculator_2-way'!B57="","",'True_Odds_Calculator_2-way'!B57)</f>
        <v>2.1</v>
      </c>
      <c r="C56" s="4">
        <f t="shared" si="0"/>
        <v>5.0903119868637159E-2</v>
      </c>
      <c r="D56" s="4">
        <f t="shared" si="2"/>
        <v>1.8206278026905831</v>
      </c>
      <c r="E56" s="4">
        <f t="shared" si="3"/>
        <v>2.2185792349726778</v>
      </c>
      <c r="G56" s="4">
        <f t="shared" si="1"/>
        <v>1.0509031198686372</v>
      </c>
    </row>
    <row r="57" spans="1:7" x14ac:dyDescent="0.2">
      <c r="A57" s="4">
        <f>IF('True_Odds_Calculator_2-way'!A58="","",'True_Odds_Calculator_2-way'!A58)</f>
        <v>2.0499999999999998</v>
      </c>
      <c r="B57" s="4">
        <f>IF('True_Odds_Calculator_2-way'!B58="","",'True_Odds_Calculator_2-way'!B58)</f>
        <v>1.79</v>
      </c>
      <c r="C57" s="4">
        <f t="shared" si="0"/>
        <v>4.6464095925875526E-2</v>
      </c>
      <c r="D57" s="4">
        <f t="shared" si="2"/>
        <v>2.1525150315295498</v>
      </c>
      <c r="E57" s="4">
        <f t="shared" si="3"/>
        <v>1.8676676421936633</v>
      </c>
      <c r="G57" s="4">
        <f t="shared" si="1"/>
        <v>1.0464640959258755</v>
      </c>
    </row>
    <row r="58" spans="1:7" x14ac:dyDescent="0.2">
      <c r="A58" s="4">
        <f>IF('True_Odds_Calculator_2-way'!A59="","",'True_Odds_Calculator_2-way'!A59)</f>
        <v>2.21</v>
      </c>
      <c r="B58" s="4">
        <f>IF('True_Odds_Calculator_2-way'!B59="","",'True_Odds_Calculator_2-way'!B59)</f>
        <v>1.68</v>
      </c>
      <c r="C58" s="4">
        <f t="shared" si="0"/>
        <v>4.772678302090072E-2</v>
      </c>
      <c r="D58" s="4">
        <f t="shared" si="2"/>
        <v>2.3330400904863642</v>
      </c>
      <c r="E58" s="4">
        <f t="shared" si="3"/>
        <v>1.7501649853870085</v>
      </c>
      <c r="G58" s="4">
        <f t="shared" si="1"/>
        <v>1.0477267830209007</v>
      </c>
    </row>
    <row r="59" spans="1:7" x14ac:dyDescent="0.2">
      <c r="A59" s="4">
        <f>IF('True_Odds_Calculator_2-way'!A60="","",'True_Odds_Calculator_2-way'!A60)</f>
        <v>2.25</v>
      </c>
      <c r="B59" s="4">
        <f>IF('True_Odds_Calculator_2-way'!B60="","",'True_Odds_Calculator_2-way'!B60)</f>
        <v>1.66</v>
      </c>
      <c r="C59" s="4">
        <f t="shared" si="0"/>
        <v>4.685408299866145E-2</v>
      </c>
      <c r="D59" s="4">
        <f t="shared" si="2"/>
        <v>2.375198728139905</v>
      </c>
      <c r="E59" s="4">
        <f t="shared" si="3"/>
        <v>1.7271676300578036</v>
      </c>
      <c r="G59" s="4">
        <f t="shared" si="1"/>
        <v>1.0468540829986615</v>
      </c>
    </row>
    <row r="60" spans="1:7" x14ac:dyDescent="0.2">
      <c r="A60" s="4">
        <f>IF('True_Odds_Calculator_2-way'!A61="","",'True_Odds_Calculator_2-way'!A61)</f>
        <v>2</v>
      </c>
      <c r="B60" s="4">
        <f>IF('True_Odds_Calculator_2-way'!B61="","",'True_Odds_Calculator_2-way'!B61)</f>
        <v>1.84</v>
      </c>
      <c r="C60" s="4">
        <f t="shared" si="0"/>
        <v>4.3478260869565188E-2</v>
      </c>
      <c r="D60" s="4">
        <f t="shared" si="2"/>
        <v>2.0909090909090908</v>
      </c>
      <c r="E60" s="4">
        <f t="shared" si="3"/>
        <v>1.9166666666666665</v>
      </c>
      <c r="G60" s="4">
        <f t="shared" si="1"/>
        <v>1.0434782608695652</v>
      </c>
    </row>
    <row r="61" spans="1:7" x14ac:dyDescent="0.2">
      <c r="A61" s="4">
        <f>IF('True_Odds_Calculator_2-way'!A62="","",'True_Odds_Calculator_2-way'!A62)</f>
        <v>1.93</v>
      </c>
      <c r="B61" s="4">
        <f>IF('True_Odds_Calculator_2-way'!B62="","",'True_Odds_Calculator_2-way'!B62)</f>
        <v>1.91</v>
      </c>
      <c r="C61" s="4">
        <f t="shared" si="0"/>
        <v>4.1694924449990456E-2</v>
      </c>
      <c r="D61" s="4">
        <f t="shared" si="2"/>
        <v>2.0109101819272834</v>
      </c>
      <c r="E61" s="4">
        <f t="shared" si="3"/>
        <v>1.9892075654965866</v>
      </c>
      <c r="G61" s="4">
        <f t="shared" si="1"/>
        <v>1.0416949244499905</v>
      </c>
    </row>
    <row r="62" spans="1:7" x14ac:dyDescent="0.2">
      <c r="A62" s="4">
        <f>IF('True_Odds_Calculator_2-way'!A63="","",'True_Odds_Calculator_2-way'!A63)</f>
        <v>2.2200000000000002</v>
      </c>
      <c r="B62" s="4">
        <f>IF('True_Odds_Calculator_2-way'!B63="","",'True_Odds_Calculator_2-way'!B63)</f>
        <v>1.68</v>
      </c>
      <c r="C62" s="4">
        <f t="shared" si="0"/>
        <v>4.5688545688545634E-2</v>
      </c>
      <c r="D62" s="4">
        <f t="shared" si="2"/>
        <v>2.3386004514672689</v>
      </c>
      <c r="E62" s="4">
        <f t="shared" si="3"/>
        <v>1.7470489038785832</v>
      </c>
      <c r="G62" s="4">
        <f t="shared" si="1"/>
        <v>1.0456885456885456</v>
      </c>
    </row>
    <row r="63" spans="1:7" x14ac:dyDescent="0.2">
      <c r="A63" s="4">
        <f>IF('True_Odds_Calculator_2-way'!A64="","",'True_Odds_Calculator_2-way'!A64)</f>
        <v>2.2999999999999998</v>
      </c>
      <c r="B63" s="4">
        <f>IF('True_Odds_Calculator_2-way'!B64="","",'True_Odds_Calculator_2-way'!B64)</f>
        <v>1.63</v>
      </c>
      <c r="C63" s="4">
        <f t="shared" si="0"/>
        <v>4.8279541210989763E-2</v>
      </c>
      <c r="D63" s="4">
        <f t="shared" si="2"/>
        <v>2.4352062357908415</v>
      </c>
      <c r="E63" s="4">
        <f t="shared" si="3"/>
        <v>1.6967639737497173</v>
      </c>
      <c r="G63" s="4">
        <f t="shared" si="1"/>
        <v>1.0482795412109898</v>
      </c>
    </row>
    <row r="64" spans="1:7" x14ac:dyDescent="0.2">
      <c r="A64" s="4">
        <f>IF('True_Odds_Calculator_2-way'!A65="","",'True_Odds_Calculator_2-way'!A65)</f>
        <v>2.44</v>
      </c>
      <c r="B64" s="4">
        <f>IF('True_Odds_Calculator_2-way'!B65="","",'True_Odds_Calculator_2-way'!B65)</f>
        <v>1.57</v>
      </c>
      <c r="C64" s="4">
        <f t="shared" si="0"/>
        <v>4.6778740733006252E-2</v>
      </c>
      <c r="D64" s="4">
        <f t="shared" si="2"/>
        <v>2.5876790056741421</v>
      </c>
      <c r="E64" s="4">
        <f t="shared" si="3"/>
        <v>1.6298502382573181</v>
      </c>
      <c r="G64" s="4">
        <f t="shared" si="1"/>
        <v>1.0467787407330063</v>
      </c>
    </row>
    <row r="65" spans="1:7" x14ac:dyDescent="0.2">
      <c r="A65" s="4">
        <f>IF('True_Odds_Calculator_2-way'!A66="","",'True_Odds_Calculator_2-way'!A66)</f>
        <v>2.23</v>
      </c>
      <c r="B65" s="4">
        <f>IF('True_Odds_Calculator_2-way'!B66="","",'True_Odds_Calculator_2-way'!B66)</f>
        <v>1.65</v>
      </c>
      <c r="C65" s="4">
        <f t="shared" si="0"/>
        <v>5.4491099334148752E-2</v>
      </c>
      <c r="D65" s="4">
        <f t="shared" si="2"/>
        <v>2.374253911921278</v>
      </c>
      <c r="E65" s="4">
        <f t="shared" si="3"/>
        <v>1.7276675666158001</v>
      </c>
      <c r="G65" s="4">
        <f t="shared" si="1"/>
        <v>1.0544910993341488</v>
      </c>
    </row>
    <row r="66" spans="1:7" x14ac:dyDescent="0.2">
      <c r="A66" s="4">
        <f>IF('True_Odds_Calculator_2-way'!A67="","",'True_Odds_Calculator_2-way'!A67)</f>
        <v>2.17</v>
      </c>
      <c r="B66" s="4">
        <f>IF('True_Odds_Calculator_2-way'!B67="","",'True_Odds_Calculator_2-way'!B67)</f>
        <v>1.68</v>
      </c>
      <c r="C66" s="4">
        <f t="shared" ref="C66:C129" si="4">IF(A66="","",((1/A66)+(1/B66))-1)</f>
        <v>5.6067588325652729E-2</v>
      </c>
      <c r="D66" s="4">
        <f t="shared" si="2"/>
        <v>2.3105590062111796</v>
      </c>
      <c r="E66" s="4">
        <f t="shared" si="3"/>
        <v>1.76303317535545</v>
      </c>
      <c r="G66" s="4">
        <f t="shared" ref="G66:G129" si="5">IF(A66="","",C66+1)</f>
        <v>1.0560675883256527</v>
      </c>
    </row>
    <row r="67" spans="1:7" x14ac:dyDescent="0.2">
      <c r="A67" s="4">
        <f>IF('True_Odds_Calculator_2-way'!A68="","",'True_Odds_Calculator_2-way'!A68)</f>
        <v>2.38</v>
      </c>
      <c r="B67" s="4">
        <f>IF('True_Odds_Calculator_2-way'!B68="","",'True_Odds_Calculator_2-way'!B68)</f>
        <v>1.57</v>
      </c>
      <c r="C67" s="4">
        <f t="shared" si="4"/>
        <v>5.7110742386126345E-2</v>
      </c>
      <c r="D67" s="4">
        <f t="shared" ref="D67:D130" si="6">IF(A67="","",(2*A67)/(2-($C67*A67)))</f>
        <v>2.5535433608966032</v>
      </c>
      <c r="E67" s="4">
        <f t="shared" ref="E67:E130" si="7">IF(B67="","",(2*B67)/(2-($C67*B67)))</f>
        <v>1.6436897901728764</v>
      </c>
      <c r="G67" s="4">
        <f t="shared" si="5"/>
        <v>1.0571107423861263</v>
      </c>
    </row>
    <row r="68" spans="1:7" x14ac:dyDescent="0.2">
      <c r="A68" s="4">
        <f>IF('True_Odds_Calculator_2-way'!A69="","",'True_Odds_Calculator_2-way'!A69)</f>
        <v>1.83</v>
      </c>
      <c r="B68" s="4">
        <f>IF('True_Odds_Calculator_2-way'!B69="","",'True_Odds_Calculator_2-way'!B69)</f>
        <v>1.98</v>
      </c>
      <c r="C68" s="4">
        <f t="shared" si="4"/>
        <v>5.1498592482198902E-2</v>
      </c>
      <c r="D68" s="4">
        <f t="shared" si="6"/>
        <v>1.9204961043091109</v>
      </c>
      <c r="E68" s="4">
        <f t="shared" si="7"/>
        <v>2.0863707030575225</v>
      </c>
      <c r="G68" s="4">
        <f t="shared" si="5"/>
        <v>1.0514985924821989</v>
      </c>
    </row>
    <row r="69" spans="1:7" x14ac:dyDescent="0.2">
      <c r="A69" s="4">
        <f>IF('True_Odds_Calculator_2-way'!A70="","",'True_Odds_Calculator_2-way'!A70)</f>
        <v>1.92</v>
      </c>
      <c r="B69" s="4">
        <f>IF('True_Odds_Calculator_2-way'!B70="","",'True_Odds_Calculator_2-way'!B70)</f>
        <v>1.88</v>
      </c>
      <c r="C69" s="4">
        <f t="shared" si="4"/>
        <v>5.2748226950354749E-2</v>
      </c>
      <c r="D69" s="4">
        <f t="shared" si="6"/>
        <v>2.0224114746750339</v>
      </c>
      <c r="E69" s="4">
        <f t="shared" si="7"/>
        <v>1.9780797895659799</v>
      </c>
      <c r="G69" s="4">
        <f t="shared" si="5"/>
        <v>1.0527482269503547</v>
      </c>
    </row>
    <row r="70" spans="1:7" x14ac:dyDescent="0.2">
      <c r="A70" s="4">
        <f>IF('True_Odds_Calculator_2-way'!A71="","",'True_Odds_Calculator_2-way'!A71)</f>
        <v>1.76</v>
      </c>
      <c r="B70" s="4">
        <f>IF('True_Odds_Calculator_2-way'!B71="","",'True_Odds_Calculator_2-way'!B71)</f>
        <v>2.0499999999999998</v>
      </c>
      <c r="C70" s="4">
        <f t="shared" si="4"/>
        <v>5.598669623059882E-2</v>
      </c>
      <c r="D70" s="4">
        <f t="shared" si="6"/>
        <v>1.8512057465366858</v>
      </c>
      <c r="E70" s="4">
        <f t="shared" si="7"/>
        <v>2.1748040988547319</v>
      </c>
      <c r="G70" s="4">
        <f t="shared" si="5"/>
        <v>1.0559866962305988</v>
      </c>
    </row>
    <row r="71" spans="1:7" x14ac:dyDescent="0.2">
      <c r="A71" s="4">
        <f>IF('True_Odds_Calculator_2-way'!A72="","",'True_Odds_Calculator_2-way'!A72)</f>
        <v>2.11</v>
      </c>
      <c r="B71" s="4">
        <f>IF('True_Odds_Calculator_2-way'!B72="","",'True_Odds_Calculator_2-way'!B72)</f>
        <v>1.71</v>
      </c>
      <c r="C71" s="4">
        <f t="shared" si="4"/>
        <v>5.8728970926526403E-2</v>
      </c>
      <c r="D71" s="4">
        <f t="shared" si="6"/>
        <v>2.2493687852623045</v>
      </c>
      <c r="E71" s="4">
        <f t="shared" si="7"/>
        <v>1.8004041815323968</v>
      </c>
      <c r="G71" s="4">
        <f t="shared" si="5"/>
        <v>1.0587289709265264</v>
      </c>
    </row>
    <row r="72" spans="1:7" x14ac:dyDescent="0.2">
      <c r="A72" s="4">
        <f>IF('True_Odds_Calculator_2-way'!A73="","",'True_Odds_Calculator_2-way'!A73)</f>
        <v>2.23</v>
      </c>
      <c r="B72" s="4">
        <f>IF('True_Odds_Calculator_2-way'!B73="","",'True_Odds_Calculator_2-way'!B73)</f>
        <v>1.65</v>
      </c>
      <c r="C72" s="4">
        <f t="shared" si="4"/>
        <v>5.4491099334148752E-2</v>
      </c>
      <c r="D72" s="4">
        <f t="shared" si="6"/>
        <v>2.374253911921278</v>
      </c>
      <c r="E72" s="4">
        <f t="shared" si="7"/>
        <v>1.7276675666158001</v>
      </c>
      <c r="G72" s="4">
        <f t="shared" si="5"/>
        <v>1.0544910993341488</v>
      </c>
    </row>
    <row r="73" spans="1:7" x14ac:dyDescent="0.2">
      <c r="A73" s="4">
        <f>IF('True_Odds_Calculator_2-way'!A74="","",'True_Odds_Calculator_2-way'!A74)</f>
        <v>2</v>
      </c>
      <c r="B73" s="4">
        <f>IF('True_Odds_Calculator_2-way'!B74="","",'True_Odds_Calculator_2-way'!B74)</f>
        <v>1.91</v>
      </c>
      <c r="C73" s="4">
        <f t="shared" si="4"/>
        <v>2.3560209424083656E-2</v>
      </c>
      <c r="D73" s="4">
        <f t="shared" si="6"/>
        <v>2.0482573726541551</v>
      </c>
      <c r="E73" s="4">
        <f t="shared" si="7"/>
        <v>1.9539641943734012</v>
      </c>
      <c r="G73" s="4">
        <f t="shared" si="5"/>
        <v>1.0235602094240837</v>
      </c>
    </row>
    <row r="74" spans="1:7" x14ac:dyDescent="0.2">
      <c r="A74" s="4">
        <f>IF('True_Odds_Calculator_2-way'!A75="","",'True_Odds_Calculator_2-way'!A75)</f>
        <v>1.79</v>
      </c>
      <c r="B74" s="4">
        <f>IF('True_Odds_Calculator_2-way'!B75="","",'True_Odds_Calculator_2-way'!B75)</f>
        <v>2.12</v>
      </c>
      <c r="C74" s="4">
        <f t="shared" si="4"/>
        <v>3.0357331084642114E-2</v>
      </c>
      <c r="D74" s="4">
        <f t="shared" si="6"/>
        <v>1.8399922420480992</v>
      </c>
      <c r="E74" s="4">
        <f t="shared" si="7"/>
        <v>2.1904871854075272</v>
      </c>
      <c r="G74" s="4">
        <f t="shared" si="5"/>
        <v>1.0303573310846421</v>
      </c>
    </row>
    <row r="75" spans="1:7" x14ac:dyDescent="0.2">
      <c r="A75" s="4">
        <f>IF('True_Odds_Calculator_2-way'!A76="","",'True_Odds_Calculator_2-way'!A76)</f>
        <v>2.09</v>
      </c>
      <c r="B75" s="4">
        <f>IF('True_Odds_Calculator_2-way'!B76="","",'True_Odds_Calculator_2-way'!B76)</f>
        <v>1.82</v>
      </c>
      <c r="C75" s="4">
        <f t="shared" si="4"/>
        <v>2.7919448972080652E-2</v>
      </c>
      <c r="D75" s="4">
        <f t="shared" si="6"/>
        <v>2.152810006225593</v>
      </c>
      <c r="E75" s="4">
        <f t="shared" si="7"/>
        <v>1.8674456281604401</v>
      </c>
      <c r="G75" s="4">
        <f t="shared" si="5"/>
        <v>1.0279194489720807</v>
      </c>
    </row>
    <row r="76" spans="1:7" x14ac:dyDescent="0.2">
      <c r="A76" s="4">
        <f>IF('True_Odds_Calculator_2-way'!A77="","",'True_Odds_Calculator_2-way'!A77)</f>
        <v>1.91</v>
      </c>
      <c r="B76" s="4">
        <f>IF('True_Odds_Calculator_2-way'!B77="","",'True_Odds_Calculator_2-way'!B77)</f>
        <v>1.96</v>
      </c>
      <c r="C76" s="4">
        <f t="shared" si="4"/>
        <v>3.3764291056736839E-2</v>
      </c>
      <c r="D76" s="4">
        <f t="shared" si="6"/>
        <v>1.9736398144242935</v>
      </c>
      <c r="E76" s="4">
        <f t="shared" si="7"/>
        <v>2.0270738574832143</v>
      </c>
      <c r="G76" s="4">
        <f t="shared" si="5"/>
        <v>1.0337642910567368</v>
      </c>
    </row>
    <row r="77" spans="1:7" x14ac:dyDescent="0.2">
      <c r="A77" s="4">
        <f>IF('True_Odds_Calculator_2-way'!A78="","",'True_Odds_Calculator_2-way'!A78)</f>
        <v>2.2999999999999998</v>
      </c>
      <c r="B77" s="4">
        <f>IF('True_Odds_Calculator_2-way'!B78="","",'True_Odds_Calculator_2-way'!B78)</f>
        <v>1.63</v>
      </c>
      <c r="C77" s="4">
        <f t="shared" si="4"/>
        <v>4.8279541210989763E-2</v>
      </c>
      <c r="D77" s="4">
        <f t="shared" si="6"/>
        <v>2.4352062357908415</v>
      </c>
      <c r="E77" s="4">
        <f t="shared" si="7"/>
        <v>1.6967639737497173</v>
      </c>
      <c r="G77" s="4">
        <f t="shared" si="5"/>
        <v>1.0482795412109898</v>
      </c>
    </row>
    <row r="78" spans="1:7" x14ac:dyDescent="0.2">
      <c r="A78" s="4">
        <f>IF('True_Odds_Calculator_2-way'!A79="","",'True_Odds_Calculator_2-way'!A79)</f>
        <v>2.38</v>
      </c>
      <c r="B78" s="4">
        <f>IF('True_Odds_Calculator_2-way'!B79="","",'True_Odds_Calculator_2-way'!B79)</f>
        <v>1.6</v>
      </c>
      <c r="C78" s="4">
        <f t="shared" si="4"/>
        <v>4.5168067226890818E-2</v>
      </c>
      <c r="D78" s="4">
        <f t="shared" si="6"/>
        <v>2.5151915455746368</v>
      </c>
      <c r="E78" s="4">
        <f t="shared" si="7"/>
        <v>1.65998256320837</v>
      </c>
      <c r="G78" s="4">
        <f t="shared" si="5"/>
        <v>1.0451680672268908</v>
      </c>
    </row>
    <row r="79" spans="1:7" x14ac:dyDescent="0.2">
      <c r="A79" s="4">
        <f>IF('True_Odds_Calculator_2-way'!A80="","",'True_Odds_Calculator_2-way'!A80)</f>
        <v>2.46</v>
      </c>
      <c r="B79" s="4">
        <f>IF('True_Odds_Calculator_2-way'!B80="","",'True_Odds_Calculator_2-way'!B80)</f>
        <v>1.56</v>
      </c>
      <c r="C79" s="4">
        <f t="shared" si="4"/>
        <v>4.7529706066291366E-2</v>
      </c>
      <c r="D79" s="4">
        <f t="shared" si="6"/>
        <v>2.6127450980392153</v>
      </c>
      <c r="E79" s="4">
        <f t="shared" si="7"/>
        <v>1.6200607902735562</v>
      </c>
      <c r="G79" s="4">
        <f t="shared" si="5"/>
        <v>1.0475297060662914</v>
      </c>
    </row>
    <row r="80" spans="1:7" x14ac:dyDescent="0.2">
      <c r="A80" s="4">
        <f>IF('True_Odds_Calculator_2-way'!A81="","",'True_Odds_Calculator_2-way'!A81)</f>
        <v>2.4300000000000002</v>
      </c>
      <c r="B80" s="4">
        <f>IF('True_Odds_Calculator_2-way'!B81="","",'True_Odds_Calculator_2-way'!B81)</f>
        <v>1.57</v>
      </c>
      <c r="C80" s="4">
        <f t="shared" si="4"/>
        <v>4.846530890409162E-2</v>
      </c>
      <c r="D80" s="4">
        <f t="shared" si="6"/>
        <v>2.5820446008595312</v>
      </c>
      <c r="E80" s="4">
        <f t="shared" si="7"/>
        <v>1.6320934311565529</v>
      </c>
      <c r="G80" s="4">
        <f t="shared" si="5"/>
        <v>1.0484653089040916</v>
      </c>
    </row>
    <row r="81" spans="1:7" x14ac:dyDescent="0.2">
      <c r="A81" s="4">
        <f>IF('True_Odds_Calculator_2-way'!A82="","",'True_Odds_Calculator_2-way'!A82)</f>
        <v>2.71</v>
      </c>
      <c r="B81" s="4">
        <f>IF('True_Odds_Calculator_2-way'!B82="","",'True_Odds_Calculator_2-way'!B82)</f>
        <v>1.47</v>
      </c>
      <c r="C81" s="4">
        <f t="shared" si="4"/>
        <v>4.927579888043776E-2</v>
      </c>
      <c r="D81" s="4">
        <f t="shared" si="6"/>
        <v>2.9038889091372959</v>
      </c>
      <c r="E81" s="4">
        <f t="shared" si="7"/>
        <v>1.5252407297509427</v>
      </c>
      <c r="G81" s="4">
        <f t="shared" si="5"/>
        <v>1.0492757988804378</v>
      </c>
    </row>
    <row r="82" spans="1:7" x14ac:dyDescent="0.2">
      <c r="A82" s="4">
        <f>IF('True_Odds_Calculator_2-way'!A83="","",'True_Odds_Calculator_2-way'!A83)</f>
        <v>2.48</v>
      </c>
      <c r="B82" s="4">
        <f>IF('True_Odds_Calculator_2-way'!B83="","",'True_Odds_Calculator_2-way'!B83)</f>
        <v>1.55</v>
      </c>
      <c r="C82" s="4">
        <f t="shared" si="4"/>
        <v>4.8387096774193505E-2</v>
      </c>
      <c r="D82" s="4">
        <f t="shared" si="6"/>
        <v>2.6382978723404253</v>
      </c>
      <c r="E82" s="4">
        <f t="shared" si="7"/>
        <v>1.6103896103896105</v>
      </c>
      <c r="G82" s="4">
        <f t="shared" si="5"/>
        <v>1.0483870967741935</v>
      </c>
    </row>
    <row r="83" spans="1:7" x14ac:dyDescent="0.2">
      <c r="A83" s="4">
        <f>IF('True_Odds_Calculator_2-way'!A84="","",'True_Odds_Calculator_2-way'!A84)</f>
        <v>2.82</v>
      </c>
      <c r="B83" s="4">
        <f>IF('True_Odds_Calculator_2-way'!B84="","",'True_Odds_Calculator_2-way'!B84)</f>
        <v>1.43</v>
      </c>
      <c r="C83" s="4">
        <f t="shared" si="4"/>
        <v>5.3910628378713632E-2</v>
      </c>
      <c r="D83" s="4">
        <f t="shared" si="6"/>
        <v>3.0519942480890037</v>
      </c>
      <c r="E83" s="4">
        <f t="shared" si="7"/>
        <v>1.4873308007229005</v>
      </c>
      <c r="G83" s="4">
        <f t="shared" si="5"/>
        <v>1.0539106283787136</v>
      </c>
    </row>
    <row r="84" spans="1:7" x14ac:dyDescent="0.2">
      <c r="A84" s="4">
        <f>IF('True_Odds_Calculator_2-way'!A85="","",'True_Odds_Calculator_2-way'!A85)</f>
        <v>2.35</v>
      </c>
      <c r="B84" s="4">
        <f>IF('True_Odds_Calculator_2-way'!B85="","",'True_Odds_Calculator_2-way'!B85)</f>
        <v>1.61</v>
      </c>
      <c r="C84" s="4">
        <f t="shared" si="4"/>
        <v>4.664992731597728E-2</v>
      </c>
      <c r="D84" s="4">
        <f t="shared" si="6"/>
        <v>2.4862822408411369</v>
      </c>
      <c r="E84" s="4">
        <f t="shared" si="7"/>
        <v>1.6728197192439485</v>
      </c>
      <c r="G84" s="4">
        <f t="shared" si="5"/>
        <v>1.0466499273159773</v>
      </c>
    </row>
    <row r="85" spans="1:7" x14ac:dyDescent="0.2">
      <c r="A85" s="4">
        <f>IF('True_Odds_Calculator_2-way'!A86="","",'True_Odds_Calculator_2-way'!A86)</f>
        <v>2.39</v>
      </c>
      <c r="B85" s="4">
        <f>IF('True_Odds_Calculator_2-way'!B86="","",'True_Odds_Calculator_2-way'!B86)</f>
        <v>1.59</v>
      </c>
      <c r="C85" s="4">
        <f t="shared" si="4"/>
        <v>4.7340859451066919E-2</v>
      </c>
      <c r="D85" s="4">
        <f t="shared" si="6"/>
        <v>2.533315556148128</v>
      </c>
      <c r="E85" s="4">
        <f t="shared" si="7"/>
        <v>1.6521814743157757</v>
      </c>
      <c r="G85" s="4">
        <f t="shared" si="5"/>
        <v>1.0473408594510669</v>
      </c>
    </row>
    <row r="86" spans="1:7" x14ac:dyDescent="0.2">
      <c r="A86" s="4">
        <f>IF('True_Odds_Calculator_2-way'!A87="","",'True_Odds_Calculator_2-way'!A87)</f>
        <v>2.34</v>
      </c>
      <c r="B86" s="4">
        <f>IF('True_Odds_Calculator_2-way'!B87="","",'True_Odds_Calculator_2-way'!B87)</f>
        <v>1.59</v>
      </c>
      <c r="C86" s="4">
        <f t="shared" si="4"/>
        <v>5.6281244960490362E-2</v>
      </c>
      <c r="D86" s="4">
        <f t="shared" si="6"/>
        <v>2.5049484952534842</v>
      </c>
      <c r="E86" s="4">
        <f t="shared" si="7"/>
        <v>1.6644745671721919</v>
      </c>
      <c r="G86" s="4">
        <f t="shared" si="5"/>
        <v>1.0562812449604904</v>
      </c>
    </row>
    <row r="87" spans="1:7" x14ac:dyDescent="0.2">
      <c r="A87" s="4">
        <f>IF('True_Odds_Calculator_2-way'!A88="","",'True_Odds_Calculator_2-way'!A88)</f>
        <v>2.1800000000000002</v>
      </c>
      <c r="B87" s="4">
        <f>IF('True_Odds_Calculator_2-way'!B88="","",'True_Odds_Calculator_2-way'!B88)</f>
        <v>1.68</v>
      </c>
      <c r="C87" s="4">
        <f t="shared" si="4"/>
        <v>5.3953691568370488E-2</v>
      </c>
      <c r="D87" s="4">
        <f t="shared" si="6"/>
        <v>2.3162155325069569</v>
      </c>
      <c r="E87" s="4">
        <f t="shared" si="7"/>
        <v>1.7597539880837978</v>
      </c>
      <c r="G87" s="4">
        <f t="shared" si="5"/>
        <v>1.0539536915683705</v>
      </c>
    </row>
    <row r="88" spans="1:7" x14ac:dyDescent="0.2">
      <c r="A88" s="4">
        <f>IF('True_Odds_Calculator_2-way'!A89="","",'True_Odds_Calculator_2-way'!A89)</f>
        <v>2.46</v>
      </c>
      <c r="B88" s="4">
        <f>IF('True_Odds_Calculator_2-way'!B89="","",'True_Odds_Calculator_2-way'!B89)</f>
        <v>1.54</v>
      </c>
      <c r="C88" s="4">
        <f t="shared" si="4"/>
        <v>5.5854714391299742E-2</v>
      </c>
      <c r="D88" s="4">
        <f t="shared" si="6"/>
        <v>2.6414725979640217</v>
      </c>
      <c r="E88" s="4">
        <f t="shared" si="7"/>
        <v>1.609209073145867</v>
      </c>
      <c r="G88" s="4">
        <f t="shared" si="5"/>
        <v>1.0558547143912997</v>
      </c>
    </row>
    <row r="89" spans="1:7" x14ac:dyDescent="0.2">
      <c r="A89" s="4">
        <f>IF('True_Odds_Calculator_2-way'!A90="","",'True_Odds_Calculator_2-way'!A90)</f>
        <v>2.08</v>
      </c>
      <c r="B89" s="4">
        <f>IF('True_Odds_Calculator_2-way'!B90="","",'True_Odds_Calculator_2-way'!B90)</f>
        <v>1.84</v>
      </c>
      <c r="C89" s="4">
        <f t="shared" si="4"/>
        <v>2.4247491638795804E-2</v>
      </c>
      <c r="D89" s="4">
        <f t="shared" si="6"/>
        <v>2.1338090990187331</v>
      </c>
      <c r="E89" s="4">
        <f t="shared" si="7"/>
        <v>1.8819826907946497</v>
      </c>
      <c r="G89" s="4">
        <f t="shared" si="5"/>
        <v>1.0242474916387958</v>
      </c>
    </row>
    <row r="90" spans="1:7" x14ac:dyDescent="0.2">
      <c r="A90" s="4">
        <f>IF('True_Odds_Calculator_2-way'!A91="","",'True_Odds_Calculator_2-way'!A91)</f>
        <v>1.51</v>
      </c>
      <c r="B90" s="4">
        <f>IF('True_Odds_Calculator_2-way'!B91="","",'True_Odds_Calculator_2-way'!B91)</f>
        <v>2.69</v>
      </c>
      <c r="C90" s="4">
        <f t="shared" si="4"/>
        <v>3.3998867525049992E-2</v>
      </c>
      <c r="D90" s="4">
        <f t="shared" si="6"/>
        <v>1.5497815677521511</v>
      </c>
      <c r="E90" s="4">
        <f t="shared" si="7"/>
        <v>2.8189041951490341</v>
      </c>
      <c r="G90" s="4">
        <f t="shared" si="5"/>
        <v>1.03399886752505</v>
      </c>
    </row>
    <row r="91" spans="1:7" x14ac:dyDescent="0.2">
      <c r="A91" s="4">
        <f>IF('True_Odds_Calculator_2-way'!A92="","",'True_Odds_Calculator_2-way'!A92)</f>
        <v>2.0699999999999998</v>
      </c>
      <c r="B91" s="4">
        <f>IF('True_Odds_Calculator_2-way'!B92="","",'True_Odds_Calculator_2-way'!B92)</f>
        <v>1.85</v>
      </c>
      <c r="C91" s="4">
        <f t="shared" si="4"/>
        <v>2.3632327980154022E-2</v>
      </c>
      <c r="D91" s="4">
        <f t="shared" si="6"/>
        <v>2.1219005402410303</v>
      </c>
      <c r="E91" s="4">
        <f t="shared" si="7"/>
        <v>1.8913446104457341</v>
      </c>
      <c r="G91" s="4">
        <f t="shared" si="5"/>
        <v>1.023632327980154</v>
      </c>
    </row>
    <row r="92" spans="1:7" x14ac:dyDescent="0.2">
      <c r="A92" s="4">
        <f>IF('True_Odds_Calculator_2-way'!A93="","",'True_Odds_Calculator_2-way'!A93)</f>
        <v>2.2799999999999998</v>
      </c>
      <c r="B92" s="4">
        <f>IF('True_Odds_Calculator_2-way'!B93="","",'True_Odds_Calculator_2-way'!B93)</f>
        <v>1.68</v>
      </c>
      <c r="C92" s="4">
        <f t="shared" si="4"/>
        <v>3.383458646616555E-2</v>
      </c>
      <c r="D92" s="4">
        <f t="shared" si="6"/>
        <v>2.3714710252600297</v>
      </c>
      <c r="E92" s="4">
        <f t="shared" si="7"/>
        <v>1.7291440953412784</v>
      </c>
      <c r="G92" s="4">
        <f t="shared" si="5"/>
        <v>1.0338345864661656</v>
      </c>
    </row>
    <row r="93" spans="1:7" x14ac:dyDescent="0.2">
      <c r="A93" s="4">
        <f>IF('True_Odds_Calculator_2-way'!A94="","",'True_Odds_Calculator_2-way'!A94)</f>
        <v>2.16</v>
      </c>
      <c r="B93" s="4">
        <f>IF('True_Odds_Calculator_2-way'!B94="","",'True_Odds_Calculator_2-way'!B94)</f>
        <v>1.75</v>
      </c>
      <c r="C93" s="4">
        <f t="shared" si="4"/>
        <v>3.4391534391534417E-2</v>
      </c>
      <c r="D93" s="4">
        <f t="shared" si="6"/>
        <v>2.2433234421364987</v>
      </c>
      <c r="E93" s="4">
        <f t="shared" si="7"/>
        <v>1.8042959427207637</v>
      </c>
      <c r="G93" s="4">
        <f t="shared" si="5"/>
        <v>1.0343915343915344</v>
      </c>
    </row>
    <row r="94" spans="1:7" x14ac:dyDescent="0.2">
      <c r="A94" s="4">
        <f>IF('True_Odds_Calculator_2-way'!A95="","",'True_Odds_Calculator_2-way'!A95)</f>
        <v>2.0499999999999998</v>
      </c>
      <c r="B94" s="4">
        <f>IF('True_Odds_Calculator_2-way'!B95="","",'True_Odds_Calculator_2-way'!B95)</f>
        <v>1.85</v>
      </c>
      <c r="C94" s="4">
        <f t="shared" si="4"/>
        <v>2.8345418589321048E-2</v>
      </c>
      <c r="D94" s="4">
        <f t="shared" si="6"/>
        <v>2.1113430758524703</v>
      </c>
      <c r="E94" s="4">
        <f t="shared" si="7"/>
        <v>1.8998121477770822</v>
      </c>
      <c r="G94" s="4">
        <f t="shared" si="5"/>
        <v>1.028345418589321</v>
      </c>
    </row>
    <row r="95" spans="1:7" x14ac:dyDescent="0.2">
      <c r="A95" s="4">
        <f>IF('True_Odds_Calculator_2-way'!A96="","",'True_Odds_Calculator_2-way'!A96)</f>
        <v>2.1800000000000002</v>
      </c>
      <c r="B95" s="4">
        <f>IF('True_Odds_Calculator_2-way'!B96="","",'True_Odds_Calculator_2-way'!B96)</f>
        <v>1.74</v>
      </c>
      <c r="C95" s="4">
        <f t="shared" si="4"/>
        <v>3.3428240008436028E-2</v>
      </c>
      <c r="D95" s="4">
        <f t="shared" si="6"/>
        <v>2.2624358821424311</v>
      </c>
      <c r="E95" s="4">
        <f t="shared" si="7"/>
        <v>1.7921194368326561</v>
      </c>
      <c r="G95" s="4">
        <f t="shared" si="5"/>
        <v>1.033428240008436</v>
      </c>
    </row>
    <row r="96" spans="1:7" x14ac:dyDescent="0.2">
      <c r="A96" s="4">
        <f>IF('True_Odds_Calculator_2-way'!A97="","",'True_Odds_Calculator_2-way'!A97)</f>
        <v>2.09</v>
      </c>
      <c r="B96" s="4">
        <f>IF('True_Odds_Calculator_2-way'!B97="","",'True_Odds_Calculator_2-way'!B97)</f>
        <v>1.8</v>
      </c>
      <c r="C96" s="4">
        <f t="shared" si="4"/>
        <v>3.4024455077086735E-2</v>
      </c>
      <c r="D96" s="4">
        <f t="shared" si="6"/>
        <v>2.1670506912442398</v>
      </c>
      <c r="E96" s="4">
        <f t="shared" si="7"/>
        <v>1.8568608094768018</v>
      </c>
      <c r="G96" s="4">
        <f t="shared" si="5"/>
        <v>1.0340244550770867</v>
      </c>
    </row>
    <row r="97" spans="1:7" x14ac:dyDescent="0.2">
      <c r="A97" s="4">
        <f>IF('True_Odds_Calculator_2-way'!A98="","",'True_Odds_Calculator_2-way'!A98)</f>
        <v>2.0499999999999998</v>
      </c>
      <c r="B97" s="4">
        <f>IF('True_Odds_Calculator_2-way'!B98="","",'True_Odds_Calculator_2-way'!B98)</f>
        <v>1.85</v>
      </c>
      <c r="C97" s="4">
        <f t="shared" si="4"/>
        <v>2.8345418589321048E-2</v>
      </c>
      <c r="D97" s="4">
        <f t="shared" si="6"/>
        <v>2.1113430758524703</v>
      </c>
      <c r="E97" s="4">
        <f t="shared" si="7"/>
        <v>1.8998121477770822</v>
      </c>
      <c r="G97" s="4">
        <f t="shared" si="5"/>
        <v>1.028345418589321</v>
      </c>
    </row>
    <row r="98" spans="1:7" x14ac:dyDescent="0.2">
      <c r="A98" s="4">
        <f>IF('True_Odds_Calculator_2-way'!A99="","",'True_Odds_Calculator_2-way'!A99)</f>
        <v>2.2799999999999998</v>
      </c>
      <c r="B98" s="4">
        <f>IF('True_Odds_Calculator_2-way'!B99="","",'True_Odds_Calculator_2-way'!B99)</f>
        <v>1.68</v>
      </c>
      <c r="C98" s="4">
        <f t="shared" si="4"/>
        <v>3.383458646616555E-2</v>
      </c>
      <c r="D98" s="4">
        <f t="shared" si="6"/>
        <v>2.3714710252600297</v>
      </c>
      <c r="E98" s="4">
        <f t="shared" si="7"/>
        <v>1.7291440953412784</v>
      </c>
      <c r="G98" s="4">
        <f t="shared" si="5"/>
        <v>1.0338345864661656</v>
      </c>
    </row>
    <row r="99" spans="1:7" x14ac:dyDescent="0.2">
      <c r="A99" s="4">
        <f>IF('True_Odds_Calculator_2-way'!A100="","",'True_Odds_Calculator_2-way'!A100)</f>
        <v>1.5</v>
      </c>
      <c r="B99" s="4">
        <f>IF('True_Odds_Calculator_2-way'!B100="","",'True_Odds_Calculator_2-way'!B100)</f>
        <v>2.67</v>
      </c>
      <c r="C99" s="4">
        <f t="shared" si="4"/>
        <v>4.1198501872659055E-2</v>
      </c>
      <c r="D99" s="4">
        <f t="shared" si="6"/>
        <v>1.5478260869565217</v>
      </c>
      <c r="E99" s="4">
        <f t="shared" si="7"/>
        <v>2.8253968253968247</v>
      </c>
      <c r="G99" s="4">
        <f t="shared" si="5"/>
        <v>1.0411985018726591</v>
      </c>
    </row>
    <row r="100" spans="1:7" x14ac:dyDescent="0.2">
      <c r="A100" s="4">
        <f>IF('True_Odds_Calculator_2-way'!A101="","",'True_Odds_Calculator_2-way'!A101)</f>
        <v>1.88</v>
      </c>
      <c r="B100" s="4">
        <f>IF('True_Odds_Calculator_2-way'!B101="","",'True_Odds_Calculator_2-way'!B101)</f>
        <v>2</v>
      </c>
      <c r="C100" s="4">
        <f t="shared" si="4"/>
        <v>3.1914893617021267E-2</v>
      </c>
      <c r="D100" s="4">
        <f t="shared" si="6"/>
        <v>1.9381443298969072</v>
      </c>
      <c r="E100" s="4">
        <f t="shared" si="7"/>
        <v>2.0659340659340657</v>
      </c>
      <c r="G100" s="4">
        <f t="shared" si="5"/>
        <v>1.0319148936170213</v>
      </c>
    </row>
    <row r="101" spans="1:7" x14ac:dyDescent="0.2">
      <c r="A101" s="4">
        <f>IF('True_Odds_Calculator_2-way'!A102="","",'True_Odds_Calculator_2-way'!A102)</f>
        <v>1.81</v>
      </c>
      <c r="B101" s="4">
        <f>IF('True_Odds_Calculator_2-way'!B102="","",'True_Odds_Calculator_2-way'!B102)</f>
        <v>2.09</v>
      </c>
      <c r="C101" s="4">
        <f t="shared" si="4"/>
        <v>3.0955087366835166E-2</v>
      </c>
      <c r="D101" s="4">
        <f t="shared" si="6"/>
        <v>1.8621674173619833</v>
      </c>
      <c r="E101" s="4">
        <f t="shared" si="7"/>
        <v>2.159867538325388</v>
      </c>
      <c r="G101" s="4">
        <f t="shared" si="5"/>
        <v>1.0309550873668352</v>
      </c>
    </row>
    <row r="102" spans="1:7" x14ac:dyDescent="0.2">
      <c r="A102" s="4">
        <f>IF('True_Odds_Calculator_2-way'!A103="","",'True_Odds_Calculator_2-way'!A103)</f>
        <v>1.81</v>
      </c>
      <c r="B102" s="4">
        <f>IF('True_Odds_Calculator_2-way'!B103="","",'True_Odds_Calculator_2-way'!B103)</f>
        <v>2.08</v>
      </c>
      <c r="C102" s="4">
        <f t="shared" si="4"/>
        <v>3.3255418614534626E-2</v>
      </c>
      <c r="D102" s="4">
        <f t="shared" si="6"/>
        <v>1.8661643699811639</v>
      </c>
      <c r="E102" s="4">
        <f t="shared" si="7"/>
        <v>2.1545152798443401</v>
      </c>
      <c r="G102" s="4">
        <f t="shared" si="5"/>
        <v>1.0332554186145346</v>
      </c>
    </row>
    <row r="103" spans="1:7" x14ac:dyDescent="0.2">
      <c r="A103" s="4">
        <f>IF('True_Odds_Calculator_2-way'!A104="","",'True_Odds_Calculator_2-way'!A104)</f>
        <v>1.43</v>
      </c>
      <c r="B103" s="4">
        <f>IF('True_Odds_Calculator_2-way'!B104="","",'True_Odds_Calculator_2-way'!B104)</f>
        <v>2.93</v>
      </c>
      <c r="C103" s="4">
        <f t="shared" si="4"/>
        <v>4.0597627628344402E-2</v>
      </c>
      <c r="D103" s="4">
        <f t="shared" si="6"/>
        <v>1.4727499604562471</v>
      </c>
      <c r="E103" s="4">
        <f t="shared" si="7"/>
        <v>3.1152830960258751</v>
      </c>
      <c r="G103" s="4">
        <f t="shared" si="5"/>
        <v>1.0405976276283444</v>
      </c>
    </row>
    <row r="104" spans="1:7" x14ac:dyDescent="0.2">
      <c r="A104" s="4">
        <f>IF('True_Odds_Calculator_2-way'!A105="","",'True_Odds_Calculator_2-way'!A105)</f>
        <v>2.61</v>
      </c>
      <c r="B104" s="4">
        <f>IF('True_Odds_Calculator_2-way'!B105="","",'True_Odds_Calculator_2-way'!B105)</f>
        <v>1.54</v>
      </c>
      <c r="C104" s="4">
        <f t="shared" si="4"/>
        <v>3.2492411802756749E-2</v>
      </c>
      <c r="D104" s="4">
        <f t="shared" si="6"/>
        <v>2.725571302637825</v>
      </c>
      <c r="E104" s="4">
        <f t="shared" si="7"/>
        <v>1.5795182143278188</v>
      </c>
      <c r="G104" s="4">
        <f t="shared" si="5"/>
        <v>1.0324924118027567</v>
      </c>
    </row>
    <row r="105" spans="1:7" x14ac:dyDescent="0.2">
      <c r="A105" s="4">
        <f>IF('True_Odds_Calculator_2-way'!A106="","",'True_Odds_Calculator_2-way'!A106)</f>
        <v>2.19</v>
      </c>
      <c r="B105" s="4">
        <f>IF('True_Odds_Calculator_2-way'!B106="","",'True_Odds_Calculator_2-way'!B106)</f>
        <v>1.73</v>
      </c>
      <c r="C105" s="4">
        <f t="shared" si="4"/>
        <v>3.4655686647135031E-2</v>
      </c>
      <c r="D105" s="4">
        <f t="shared" si="6"/>
        <v>2.2763841740018629</v>
      </c>
      <c r="E105" s="4">
        <f t="shared" si="7"/>
        <v>1.7834631769717797</v>
      </c>
      <c r="G105" s="4">
        <f t="shared" si="5"/>
        <v>1.034655686647135</v>
      </c>
    </row>
    <row r="106" spans="1:7" x14ac:dyDescent="0.2">
      <c r="A106" s="4">
        <f>IF('True_Odds_Calculator_2-way'!A107="","",'True_Odds_Calculator_2-way'!A107)</f>
        <v>2.0499999999999998</v>
      </c>
      <c r="B106" s="4">
        <f>IF('True_Odds_Calculator_2-way'!B107="","",'True_Odds_Calculator_2-way'!B107)</f>
        <v>1.85</v>
      </c>
      <c r="C106" s="4">
        <f t="shared" si="4"/>
        <v>2.8345418589321048E-2</v>
      </c>
      <c r="D106" s="4">
        <f t="shared" si="6"/>
        <v>2.1113430758524703</v>
      </c>
      <c r="E106" s="4">
        <f t="shared" si="7"/>
        <v>1.8998121477770822</v>
      </c>
      <c r="G106" s="4">
        <f t="shared" si="5"/>
        <v>1.028345418589321</v>
      </c>
    </row>
    <row r="107" spans="1:7" x14ac:dyDescent="0.2">
      <c r="A107" s="4">
        <f>IF('True_Odds_Calculator_2-way'!A108="","",'True_Odds_Calculator_2-way'!A108)</f>
        <v>2.29</v>
      </c>
      <c r="B107" s="4">
        <f>IF('True_Odds_Calculator_2-way'!B108="","",'True_Odds_Calculator_2-way'!B108)</f>
        <v>1.68</v>
      </c>
      <c r="C107" s="4">
        <f t="shared" si="4"/>
        <v>3.1919317945518833E-2</v>
      </c>
      <c r="D107" s="4">
        <f t="shared" si="6"/>
        <v>2.3768688990485605</v>
      </c>
      <c r="E107" s="4">
        <f t="shared" si="7"/>
        <v>1.7262855604415328</v>
      </c>
      <c r="G107" s="4">
        <f t="shared" si="5"/>
        <v>1.0319193179455188</v>
      </c>
    </row>
    <row r="108" spans="1:7" x14ac:dyDescent="0.2">
      <c r="A108" s="4">
        <f>IF('True_Odds_Calculator_2-way'!A109="","",'True_Odds_Calculator_2-way'!A109)</f>
        <v>2.4900000000000002</v>
      </c>
      <c r="B108" s="4">
        <f>IF('True_Odds_Calculator_2-way'!B109="","",'True_Odds_Calculator_2-way'!B109)</f>
        <v>1.58</v>
      </c>
      <c r="C108" s="4">
        <f t="shared" si="4"/>
        <v>3.4517818107874465E-2</v>
      </c>
      <c r="D108" s="4">
        <f t="shared" si="6"/>
        <v>2.6018120494676276</v>
      </c>
      <c r="E108" s="4">
        <f t="shared" si="7"/>
        <v>1.6242929689112753</v>
      </c>
      <c r="G108" s="4">
        <f t="shared" si="5"/>
        <v>1.0345178181078745</v>
      </c>
    </row>
    <row r="109" spans="1:7" x14ac:dyDescent="0.2">
      <c r="A109" s="4">
        <f>IF('True_Odds_Calculator_2-way'!A110="","",'True_Odds_Calculator_2-way'!A110)</f>
        <v>2.39</v>
      </c>
      <c r="B109" s="4">
        <f>IF('True_Odds_Calculator_2-way'!B110="","",'True_Odds_Calculator_2-way'!B110)</f>
        <v>1.63</v>
      </c>
      <c r="C109" s="4">
        <f t="shared" si="4"/>
        <v>3.19069743563416E-2</v>
      </c>
      <c r="D109" s="4">
        <f t="shared" si="6"/>
        <v>2.4847402493861024</v>
      </c>
      <c r="E109" s="4">
        <f t="shared" si="7"/>
        <v>1.6735184827201064</v>
      </c>
      <c r="G109" s="4">
        <f t="shared" si="5"/>
        <v>1.0319069743563416</v>
      </c>
    </row>
    <row r="110" spans="1:7" x14ac:dyDescent="0.2">
      <c r="A110" s="4">
        <f>IF('True_Odds_Calculator_2-way'!A111="","",'True_Odds_Calculator_2-way'!A111)</f>
        <v>2.5499999999999998</v>
      </c>
      <c r="B110" s="4">
        <f>IF('True_Odds_Calculator_2-way'!B111="","",'True_Odds_Calculator_2-way'!B111)</f>
        <v>1.56</v>
      </c>
      <c r="C110" s="4">
        <f t="shared" si="4"/>
        <v>3.3182503770738947E-2</v>
      </c>
      <c r="D110" s="4">
        <f t="shared" si="6"/>
        <v>2.6626506024096379</v>
      </c>
      <c r="E110" s="4">
        <f t="shared" si="7"/>
        <v>1.6014492753623186</v>
      </c>
      <c r="G110" s="4">
        <f t="shared" si="5"/>
        <v>1.0331825037707389</v>
      </c>
    </row>
    <row r="111" spans="1:7" x14ac:dyDescent="0.2">
      <c r="A111" s="4">
        <f>IF('True_Odds_Calculator_2-way'!A112="","",'True_Odds_Calculator_2-way'!A112)</f>
        <v>2.09</v>
      </c>
      <c r="B111" s="4">
        <f>IF('True_Odds_Calculator_2-way'!B112="","",'True_Odds_Calculator_2-way'!B112)</f>
        <v>1.8</v>
      </c>
      <c r="C111" s="4">
        <f t="shared" si="4"/>
        <v>3.4024455077086735E-2</v>
      </c>
      <c r="D111" s="4">
        <f t="shared" si="6"/>
        <v>2.1670506912442398</v>
      </c>
      <c r="E111" s="4">
        <f t="shared" si="7"/>
        <v>1.8568608094768018</v>
      </c>
      <c r="G111" s="4">
        <f t="shared" si="5"/>
        <v>1.0340244550770867</v>
      </c>
    </row>
    <row r="112" spans="1:7" x14ac:dyDescent="0.2">
      <c r="A112" s="4">
        <f>IF('True_Odds_Calculator_2-way'!A113="","",'True_Odds_Calculator_2-way'!A113)</f>
        <v>2.97</v>
      </c>
      <c r="B112" s="4">
        <f>IF('True_Odds_Calculator_2-way'!B113="","",'True_Odds_Calculator_2-way'!B113)</f>
        <v>1.43</v>
      </c>
      <c r="C112" s="4">
        <f t="shared" si="4"/>
        <v>3.6001036001036102E-2</v>
      </c>
      <c r="D112" s="4">
        <f t="shared" si="6"/>
        <v>3.1377488825680628</v>
      </c>
      <c r="E112" s="4">
        <f t="shared" si="7"/>
        <v>1.4677817905341191</v>
      </c>
      <c r="G112" s="4">
        <f t="shared" si="5"/>
        <v>1.0360010360010361</v>
      </c>
    </row>
    <row r="113" spans="1:7" x14ac:dyDescent="0.2">
      <c r="A113" s="4">
        <f>IF('True_Odds_Calculator_2-way'!A114="","",'True_Odds_Calculator_2-way'!A114)</f>
        <v>2.31</v>
      </c>
      <c r="B113" s="4">
        <f>IF('True_Odds_Calculator_2-way'!B114="","",'True_Odds_Calculator_2-way'!B114)</f>
        <v>1.6</v>
      </c>
      <c r="C113" s="4">
        <f t="shared" si="4"/>
        <v>5.7900432900432897E-2</v>
      </c>
      <c r="D113" s="4">
        <f t="shared" si="6"/>
        <v>2.475552578700603</v>
      </c>
      <c r="E113" s="4">
        <f t="shared" si="7"/>
        <v>1.6777122106218794</v>
      </c>
      <c r="G113" s="4">
        <f t="shared" si="5"/>
        <v>1.0579004329004329</v>
      </c>
    </row>
    <row r="114" spans="1:7" x14ac:dyDescent="0.2">
      <c r="A114" s="4">
        <f>IF('True_Odds_Calculator_2-way'!A115="","",'True_Odds_Calculator_2-way'!A115)</f>
        <v>1.74</v>
      </c>
      <c r="B114" s="4">
        <f>IF('True_Odds_Calculator_2-way'!B115="","",'True_Odds_Calculator_2-way'!B115)</f>
        <v>2.08</v>
      </c>
      <c r="C114" s="4">
        <f t="shared" si="4"/>
        <v>5.5481874447391721E-2</v>
      </c>
      <c r="D114" s="4">
        <f t="shared" si="6"/>
        <v>1.8282481309355427</v>
      </c>
      <c r="E114" s="4">
        <f t="shared" si="7"/>
        <v>2.2073676506464994</v>
      </c>
      <c r="G114" s="4">
        <f t="shared" si="5"/>
        <v>1.0554818744473917</v>
      </c>
    </row>
    <row r="115" spans="1:7" x14ac:dyDescent="0.2">
      <c r="A115" s="4">
        <f>IF('True_Odds_Calculator_2-way'!A116="","",'True_Odds_Calculator_2-way'!A116)</f>
        <v>1.83</v>
      </c>
      <c r="B115" s="4">
        <f>IF('True_Odds_Calculator_2-way'!B116="","",'True_Odds_Calculator_2-way'!B116)</f>
        <v>1.99</v>
      </c>
      <c r="C115" s="4">
        <f t="shared" si="4"/>
        <v>4.8960650245764237E-2</v>
      </c>
      <c r="D115" s="4">
        <f t="shared" si="6"/>
        <v>1.9158271299681719</v>
      </c>
      <c r="E115" s="4">
        <f t="shared" si="7"/>
        <v>2.0919091248528017</v>
      </c>
      <c r="G115" s="4">
        <f t="shared" si="5"/>
        <v>1.0489606502457642</v>
      </c>
    </row>
    <row r="116" spans="1:7" x14ac:dyDescent="0.2">
      <c r="A116" s="4">
        <f>IF('True_Odds_Calculator_2-way'!A117="","",'True_Odds_Calculator_2-way'!A117)</f>
        <v>1.83</v>
      </c>
      <c r="B116" s="4">
        <f>IF('True_Odds_Calculator_2-way'!B117="","",'True_Odds_Calculator_2-way'!B117)</f>
        <v>1.99</v>
      </c>
      <c r="C116" s="4">
        <f t="shared" si="4"/>
        <v>4.8960650245764237E-2</v>
      </c>
      <c r="D116" s="4">
        <f t="shared" si="6"/>
        <v>1.9158271299681719</v>
      </c>
      <c r="E116" s="4">
        <f t="shared" si="7"/>
        <v>2.0919091248528017</v>
      </c>
      <c r="G116" s="4">
        <f t="shared" si="5"/>
        <v>1.0489606502457642</v>
      </c>
    </row>
    <row r="117" spans="1:7" x14ac:dyDescent="0.2">
      <c r="A117" s="4">
        <f>IF('True_Odds_Calculator_2-way'!A118="","",'True_Odds_Calculator_2-way'!A118)</f>
        <v>1.85</v>
      </c>
      <c r="B117" s="4">
        <f>IF('True_Odds_Calculator_2-way'!B118="","",'True_Odds_Calculator_2-way'!B118)</f>
        <v>1.97</v>
      </c>
      <c r="C117" s="4">
        <f t="shared" si="4"/>
        <v>4.8154753738510081E-2</v>
      </c>
      <c r="D117" s="4">
        <f t="shared" si="6"/>
        <v>1.9362465134812061</v>
      </c>
      <c r="E117" s="4">
        <f t="shared" si="7"/>
        <v>2.0680947652149242</v>
      </c>
      <c r="G117" s="4">
        <f t="shared" si="5"/>
        <v>1.0481547537385101</v>
      </c>
    </row>
    <row r="118" spans="1:7" x14ac:dyDescent="0.2">
      <c r="A118" s="4">
        <f>IF('True_Odds_Calculator_2-way'!A119="","",'True_Odds_Calculator_2-way'!A119)</f>
        <v>1.92</v>
      </c>
      <c r="B118" s="4">
        <f>IF('True_Odds_Calculator_2-way'!B119="","",'True_Odds_Calculator_2-way'!B119)</f>
        <v>1.9</v>
      </c>
      <c r="C118" s="4">
        <f t="shared" si="4"/>
        <v>4.7149122807017552E-2</v>
      </c>
      <c r="D118" s="4">
        <f t="shared" si="6"/>
        <v>2.0110253583241455</v>
      </c>
      <c r="E118" s="4">
        <f t="shared" si="7"/>
        <v>1.9890948745910577</v>
      </c>
      <c r="G118" s="4">
        <f t="shared" si="5"/>
        <v>1.0471491228070176</v>
      </c>
    </row>
    <row r="119" spans="1:7" x14ac:dyDescent="0.2">
      <c r="A119" s="4">
        <f>IF('True_Odds_Calculator_2-way'!A120="","",'True_Odds_Calculator_2-way'!A120)</f>
        <v>2.0299999999999998</v>
      </c>
      <c r="B119" s="4">
        <f>IF('True_Odds_Calculator_2-way'!B120="","",'True_Odds_Calculator_2-way'!B120)</f>
        <v>1.69</v>
      </c>
      <c r="C119" s="4">
        <f t="shared" si="4"/>
        <v>8.4326813769784792E-2</v>
      </c>
      <c r="D119" s="4">
        <f t="shared" si="6"/>
        <v>2.2200148833597568</v>
      </c>
      <c r="E119" s="4">
        <f t="shared" si="7"/>
        <v>1.8196621316996846</v>
      </c>
      <c r="G119" s="4">
        <f t="shared" si="5"/>
        <v>1.0843268137697848</v>
      </c>
    </row>
    <row r="120" spans="1:7" x14ac:dyDescent="0.2">
      <c r="A120" s="4">
        <f>IF('True_Odds_Calculator_2-way'!A121="","",'True_Odds_Calculator_2-way'!A121)</f>
        <v>1.89</v>
      </c>
      <c r="B120" s="4">
        <f>IF('True_Odds_Calculator_2-way'!B121="","",'True_Odds_Calculator_2-way'!B121)</f>
        <v>1.93</v>
      </c>
      <c r="C120" s="4">
        <f t="shared" si="4"/>
        <v>4.7235244126436093E-2</v>
      </c>
      <c r="D120" s="4">
        <f t="shared" si="6"/>
        <v>1.9783062613553166</v>
      </c>
      <c r="E120" s="4">
        <f t="shared" si="7"/>
        <v>2.0221747928042801</v>
      </c>
      <c r="G120" s="4">
        <f t="shared" si="5"/>
        <v>1.0472352441264361</v>
      </c>
    </row>
    <row r="121" spans="1:7" x14ac:dyDescent="0.2">
      <c r="A121" s="4">
        <f>IF('True_Odds_Calculator_2-way'!A122="","",'True_Odds_Calculator_2-way'!A122)</f>
        <v>2</v>
      </c>
      <c r="B121" s="4">
        <f>IF('True_Odds_Calculator_2-way'!B122="","",'True_Odds_Calculator_2-way'!B122)</f>
        <v>1.83</v>
      </c>
      <c r="C121" s="4">
        <f t="shared" si="4"/>
        <v>4.644808743169393E-2</v>
      </c>
      <c r="D121" s="4">
        <f t="shared" si="6"/>
        <v>2.0974212034383952</v>
      </c>
      <c r="E121" s="4">
        <f t="shared" si="7"/>
        <v>1.9112271540469974</v>
      </c>
      <c r="G121" s="4">
        <f t="shared" si="5"/>
        <v>1.0464480874316939</v>
      </c>
    </row>
    <row r="122" spans="1:7" x14ac:dyDescent="0.2">
      <c r="A122" s="4">
        <f>IF('True_Odds_Calculator_2-way'!A123="","",'True_Odds_Calculator_2-way'!A123)</f>
        <v>2.74</v>
      </c>
      <c r="B122" s="4">
        <f>IF('True_Odds_Calculator_2-way'!B123="","",'True_Odds_Calculator_2-way'!B123)</f>
        <v>1.51</v>
      </c>
      <c r="C122" s="4">
        <f t="shared" si="4"/>
        <v>2.7215159278774159E-2</v>
      </c>
      <c r="D122" s="4">
        <f t="shared" si="6"/>
        <v>2.8461168053931352</v>
      </c>
      <c r="E122" s="4">
        <f t="shared" si="7"/>
        <v>1.5416775347468048</v>
      </c>
      <c r="G122" s="4">
        <f t="shared" si="5"/>
        <v>1.0272151592787742</v>
      </c>
    </row>
    <row r="123" spans="1:7" x14ac:dyDescent="0.2">
      <c r="A123" s="4">
        <f>IF('True_Odds_Calculator_2-way'!A124="","",'True_Odds_Calculator_2-way'!A124)</f>
        <v>1.75</v>
      </c>
      <c r="B123" s="4">
        <f>IF('True_Odds_Calculator_2-way'!B124="","",'True_Odds_Calculator_2-way'!B124)</f>
        <v>2.19</v>
      </c>
      <c r="C123" s="4">
        <f t="shared" si="4"/>
        <v>2.8049575994781417E-2</v>
      </c>
      <c r="D123" s="4">
        <f t="shared" si="6"/>
        <v>1.7940315974253949</v>
      </c>
      <c r="E123" s="4">
        <f t="shared" si="7"/>
        <v>2.2593957258658803</v>
      </c>
      <c r="G123" s="4">
        <f t="shared" si="5"/>
        <v>1.0280495759947814</v>
      </c>
    </row>
    <row r="124" spans="1:7" x14ac:dyDescent="0.2">
      <c r="A124" s="4">
        <f>IF('True_Odds_Calculator_2-way'!A125="","",'True_Odds_Calculator_2-way'!A125)</f>
        <v>1.95</v>
      </c>
      <c r="B124" s="4">
        <f>IF('True_Odds_Calculator_2-way'!B125="","",'True_Odds_Calculator_2-way'!B125)</f>
        <v>1.95</v>
      </c>
      <c r="C124" s="4">
        <f t="shared" si="4"/>
        <v>2.5641025641025772E-2</v>
      </c>
      <c r="D124" s="4">
        <f t="shared" si="6"/>
        <v>2.0000000000000004</v>
      </c>
      <c r="E124" s="4">
        <f t="shared" si="7"/>
        <v>2.0000000000000004</v>
      </c>
      <c r="G124" s="4">
        <f t="shared" si="5"/>
        <v>1.0256410256410258</v>
      </c>
    </row>
    <row r="125" spans="1:7" x14ac:dyDescent="0.2">
      <c r="A125" s="4">
        <f>IF('True_Odds_Calculator_2-way'!A126="","",'True_Odds_Calculator_2-way'!A126)</f>
        <v>2</v>
      </c>
      <c r="B125" s="4">
        <f>IF('True_Odds_Calculator_2-way'!B126="","",'True_Odds_Calculator_2-way'!B126)</f>
        <v>1.91</v>
      </c>
      <c r="C125" s="4">
        <f t="shared" si="4"/>
        <v>2.3560209424083656E-2</v>
      </c>
      <c r="D125" s="4">
        <f t="shared" si="6"/>
        <v>2.0482573726541551</v>
      </c>
      <c r="E125" s="4">
        <f t="shared" si="7"/>
        <v>1.9539641943734012</v>
      </c>
      <c r="G125" s="4">
        <f t="shared" si="5"/>
        <v>1.0235602094240837</v>
      </c>
    </row>
    <row r="126" spans="1:7" x14ac:dyDescent="0.2">
      <c r="A126" s="4">
        <f>IF('True_Odds_Calculator_2-way'!A127="","",'True_Odds_Calculator_2-way'!A127)</f>
        <v>2.25</v>
      </c>
      <c r="B126" s="4">
        <f>IF('True_Odds_Calculator_2-way'!B127="","",'True_Odds_Calculator_2-way'!B127)</f>
        <v>1.67</v>
      </c>
      <c r="C126" s="4">
        <f t="shared" si="4"/>
        <v>4.3246839654025315E-2</v>
      </c>
      <c r="D126" s="4">
        <f t="shared" si="6"/>
        <v>2.3650668764752165</v>
      </c>
      <c r="E126" s="4">
        <f t="shared" si="7"/>
        <v>1.732564841498559</v>
      </c>
      <c r="G126" s="4">
        <f t="shared" si="5"/>
        <v>1.0432468396540253</v>
      </c>
    </row>
    <row r="127" spans="1:7" x14ac:dyDescent="0.2">
      <c r="A127" s="4">
        <f>IF('True_Odds_Calculator_2-way'!A128="","",'True_Odds_Calculator_2-way'!A128)</f>
        <v>1.83</v>
      </c>
      <c r="B127" s="4">
        <f>IF('True_Odds_Calculator_2-way'!B128="","",'True_Odds_Calculator_2-way'!B128)</f>
        <v>2.0299999999999998</v>
      </c>
      <c r="C127" s="4">
        <f t="shared" si="4"/>
        <v>3.9058924870117639E-2</v>
      </c>
      <c r="D127" s="4">
        <f t="shared" si="6"/>
        <v>1.8978262535441519</v>
      </c>
      <c r="E127" s="4">
        <f t="shared" si="7"/>
        <v>2.1138012461236451</v>
      </c>
      <c r="G127" s="4">
        <f t="shared" si="5"/>
        <v>1.0390589248701176</v>
      </c>
    </row>
    <row r="128" spans="1:7" x14ac:dyDescent="0.2">
      <c r="A128" s="4">
        <f>IF('True_Odds_Calculator_2-way'!A129="","",'True_Odds_Calculator_2-way'!A129)</f>
        <v>2.33</v>
      </c>
      <c r="B128" s="4">
        <f>IF('True_Odds_Calculator_2-way'!B129="","",'True_Odds_Calculator_2-way'!B129)</f>
        <v>1.63</v>
      </c>
      <c r="C128" s="4">
        <f t="shared" si="4"/>
        <v>4.2681481871560623E-2</v>
      </c>
      <c r="D128" s="4">
        <f t="shared" si="6"/>
        <v>2.4519190419316312</v>
      </c>
      <c r="E128" s="4">
        <f t="shared" si="7"/>
        <v>1.6887436359189842</v>
      </c>
      <c r="G128" s="4">
        <f t="shared" si="5"/>
        <v>1.0426814818715606</v>
      </c>
    </row>
    <row r="129" spans="1:7" x14ac:dyDescent="0.2">
      <c r="A129" s="4">
        <f>IF('True_Odds_Calculator_2-way'!A130="","",'True_Odds_Calculator_2-way'!A130)</f>
        <v>2.62</v>
      </c>
      <c r="B129" s="4">
        <f>IF('True_Odds_Calculator_2-way'!B130="","",'True_Odds_Calculator_2-way'!B130)</f>
        <v>1.51</v>
      </c>
      <c r="C129" s="4">
        <f t="shared" si="4"/>
        <v>4.3931044942116193E-2</v>
      </c>
      <c r="D129" s="4">
        <f t="shared" si="6"/>
        <v>2.7799873515564615</v>
      </c>
      <c r="E129" s="4">
        <f t="shared" si="7"/>
        <v>1.5618017448975565</v>
      </c>
      <c r="G129" s="4">
        <f t="shared" si="5"/>
        <v>1.0439310449421162</v>
      </c>
    </row>
    <row r="130" spans="1:7" x14ac:dyDescent="0.2">
      <c r="A130" s="4">
        <f>IF('True_Odds_Calculator_2-way'!A131="","",'True_Odds_Calculator_2-way'!A131)</f>
        <v>1.51</v>
      </c>
      <c r="B130" s="4">
        <f>IF('True_Odds_Calculator_2-way'!B131="","",'True_Odds_Calculator_2-way'!B131)</f>
        <v>2.2200000000000002</v>
      </c>
      <c r="C130" s="4">
        <f t="shared" ref="C130:C193" si="8">IF(A130="","",((1/A130)+(1/B130))-1)</f>
        <v>0.11270210607958964</v>
      </c>
      <c r="D130" s="4">
        <f t="shared" si="6"/>
        <v>1.6504357244842698</v>
      </c>
      <c r="E130" s="4">
        <f t="shared" si="7"/>
        <v>2.5374309287714789</v>
      </c>
      <c r="G130" s="4">
        <f t="shared" ref="G130:G193" si="9">IF(A130="","",C130+1)</f>
        <v>1.1127021060795896</v>
      </c>
    </row>
    <row r="131" spans="1:7" x14ac:dyDescent="0.2">
      <c r="A131" s="4">
        <f>IF('True_Odds_Calculator_2-way'!A132="","",'True_Odds_Calculator_2-way'!A132)</f>
        <v>2.14</v>
      </c>
      <c r="B131" s="4">
        <f>IF('True_Odds_Calculator_2-way'!B132="","",'True_Odds_Calculator_2-way'!B132)</f>
        <v>1.77</v>
      </c>
      <c r="C131" s="4">
        <f t="shared" si="8"/>
        <v>3.2261471038597556E-2</v>
      </c>
      <c r="D131" s="4">
        <f t="shared" ref="D131:D194" si="10">IF(A131="","",(2*A131)/(2-($C131*A131)))</f>
        <v>2.216513546725964</v>
      </c>
      <c r="E131" s="4">
        <f t="shared" ref="E131:E194" si="11">IF(B131="","",(2*B131)/(2-($C131*B131)))</f>
        <v>1.822021261243927</v>
      </c>
      <c r="G131" s="4">
        <f t="shared" si="9"/>
        <v>1.0322614710385976</v>
      </c>
    </row>
    <row r="132" spans="1:7" x14ac:dyDescent="0.2">
      <c r="A132" s="4">
        <f>IF('True_Odds_Calculator_2-way'!A133="","",'True_Odds_Calculator_2-way'!A133)</f>
        <v>1.75</v>
      </c>
      <c r="B132" s="4">
        <f>IF('True_Odds_Calculator_2-way'!B133="","",'True_Odds_Calculator_2-way'!B133)</f>
        <v>2.16</v>
      </c>
      <c r="C132" s="4">
        <f t="shared" si="8"/>
        <v>3.4391534391534417E-2</v>
      </c>
      <c r="D132" s="4">
        <f t="shared" si="10"/>
        <v>1.8042959427207637</v>
      </c>
      <c r="E132" s="4">
        <f t="shared" si="11"/>
        <v>2.2433234421364987</v>
      </c>
      <c r="G132" s="4">
        <f t="shared" si="9"/>
        <v>1.0343915343915344</v>
      </c>
    </row>
    <row r="133" spans="1:7" x14ac:dyDescent="0.2">
      <c r="A133" s="4">
        <f>IF('True_Odds_Calculator_2-way'!A134="","",'True_Odds_Calculator_2-way'!A134)</f>
        <v>1.77</v>
      </c>
      <c r="B133" s="4">
        <f>IF('True_Odds_Calculator_2-way'!B134="","",'True_Odds_Calculator_2-way'!B134)</f>
        <v>2.14</v>
      </c>
      <c r="C133" s="4">
        <f t="shared" si="8"/>
        <v>3.2261471038597556E-2</v>
      </c>
      <c r="D133" s="4">
        <f t="shared" si="10"/>
        <v>1.822021261243927</v>
      </c>
      <c r="E133" s="4">
        <f t="shared" si="11"/>
        <v>2.216513546725964</v>
      </c>
      <c r="G133" s="4">
        <f t="shared" si="9"/>
        <v>1.0322614710385976</v>
      </c>
    </row>
    <row r="134" spans="1:7" x14ac:dyDescent="0.2">
      <c r="A134" s="4">
        <f>IF('True_Odds_Calculator_2-way'!A135="","",'True_Odds_Calculator_2-way'!A135)</f>
        <v>1.97</v>
      </c>
      <c r="B134" s="4">
        <f>IF('True_Odds_Calculator_2-way'!B135="","",'True_Odds_Calculator_2-way'!B135)</f>
        <v>1.87</v>
      </c>
      <c r="C134" s="4">
        <f t="shared" si="8"/>
        <v>4.2373571486739481E-2</v>
      </c>
      <c r="D134" s="4">
        <f t="shared" si="10"/>
        <v>2.0558051284913081</v>
      </c>
      <c r="E134" s="4">
        <f t="shared" si="11"/>
        <v>1.9471444805623825</v>
      </c>
      <c r="G134" s="4">
        <f t="shared" si="9"/>
        <v>1.0423735714867395</v>
      </c>
    </row>
    <row r="135" spans="1:7" x14ac:dyDescent="0.2">
      <c r="A135" s="4">
        <f>IF('True_Odds_Calculator_2-way'!A136="","",'True_Odds_Calculator_2-way'!A136)</f>
        <v>1.94</v>
      </c>
      <c r="B135" s="4">
        <f>IF('True_Odds_Calculator_2-way'!B136="","",'True_Odds_Calculator_2-way'!B136)</f>
        <v>1.88</v>
      </c>
      <c r="C135" s="4">
        <f t="shared" si="8"/>
        <v>4.7378811142794408E-2</v>
      </c>
      <c r="D135" s="4">
        <f t="shared" si="10"/>
        <v>2.033452274754683</v>
      </c>
      <c r="E135" s="4">
        <f t="shared" si="11"/>
        <v>1.9676305567544234</v>
      </c>
      <c r="G135" s="4">
        <f t="shared" si="9"/>
        <v>1.0473788111427944</v>
      </c>
    </row>
    <row r="136" spans="1:7" x14ac:dyDescent="0.2">
      <c r="A136" s="4">
        <f>IF('True_Odds_Calculator_2-way'!A137="","",'True_Odds_Calculator_2-way'!A137)</f>
        <v>1.65</v>
      </c>
      <c r="B136" s="4">
        <f>IF('True_Odds_Calculator_2-way'!B137="","",'True_Odds_Calculator_2-way'!B137)</f>
        <v>2.2799999999999998</v>
      </c>
      <c r="C136" s="4">
        <f t="shared" si="8"/>
        <v>4.4657097288676173E-2</v>
      </c>
      <c r="D136" s="4">
        <f t="shared" si="10"/>
        <v>1.7131147540983604</v>
      </c>
      <c r="E136" s="4">
        <f t="shared" si="11"/>
        <v>2.402298850574712</v>
      </c>
      <c r="G136" s="4">
        <f t="shared" si="9"/>
        <v>1.0446570972886762</v>
      </c>
    </row>
    <row r="137" spans="1:7" x14ac:dyDescent="0.2">
      <c r="A137" s="4">
        <f>IF('True_Odds_Calculator_2-way'!A138="","",'True_Odds_Calculator_2-way'!A138)</f>
        <v>1.6</v>
      </c>
      <c r="B137" s="4">
        <f>IF('True_Odds_Calculator_2-way'!B138="","",'True_Odds_Calculator_2-way'!B138)</f>
        <v>2.37</v>
      </c>
      <c r="C137" s="4">
        <f t="shared" si="8"/>
        <v>4.6940928270042148E-2</v>
      </c>
      <c r="D137" s="4">
        <f t="shared" si="10"/>
        <v>1.6624287593160894</v>
      </c>
      <c r="E137" s="4">
        <f t="shared" si="11"/>
        <v>2.5095962938451355</v>
      </c>
      <c r="G137" s="4">
        <f t="shared" si="9"/>
        <v>1.0469409282700421</v>
      </c>
    </row>
    <row r="138" spans="1:7" x14ac:dyDescent="0.2">
      <c r="A138" s="4">
        <f>IF('True_Odds_Calculator_2-way'!A139="","",'True_Odds_Calculator_2-way'!A139)</f>
        <v>2.15</v>
      </c>
      <c r="B138" s="4">
        <f>IF('True_Odds_Calculator_2-way'!B139="","",'True_Odds_Calculator_2-way'!B139)</f>
        <v>1.78</v>
      </c>
      <c r="C138" s="4">
        <f t="shared" si="8"/>
        <v>2.6914031878756184E-2</v>
      </c>
      <c r="D138" s="4">
        <f t="shared" si="10"/>
        <v>2.2140584321666186</v>
      </c>
      <c r="E138" s="4">
        <f t="shared" si="11"/>
        <v>1.8236835835120324</v>
      </c>
      <c r="G138" s="4">
        <f t="shared" si="9"/>
        <v>1.0269140318787562</v>
      </c>
    </row>
    <row r="139" spans="1:7" x14ac:dyDescent="0.2">
      <c r="A139" s="4">
        <f>IF('True_Odds_Calculator_2-way'!A140="","",'True_Odds_Calculator_2-way'!A140)</f>
        <v>1.8</v>
      </c>
      <c r="B139" s="4">
        <f>IF('True_Odds_Calculator_2-way'!B140="","",'True_Odds_Calculator_2-way'!B140)</f>
        <v>2.11</v>
      </c>
      <c r="C139" s="4">
        <f t="shared" si="8"/>
        <v>2.9489204844655115E-2</v>
      </c>
      <c r="D139" s="4">
        <f t="shared" si="10"/>
        <v>1.8490749756572542</v>
      </c>
      <c r="E139" s="4">
        <f t="shared" si="11"/>
        <v>2.1777522935779814</v>
      </c>
      <c r="G139" s="4">
        <f t="shared" si="9"/>
        <v>1.0294892048446551</v>
      </c>
    </row>
    <row r="140" spans="1:7" x14ac:dyDescent="0.2">
      <c r="A140" s="4">
        <f>IF('True_Odds_Calculator_2-way'!A141="","",'True_Odds_Calculator_2-way'!A141)</f>
        <v>1.94</v>
      </c>
      <c r="B140" s="4">
        <f>IF('True_Odds_Calculator_2-way'!B141="","",'True_Odds_Calculator_2-way'!B141)</f>
        <v>1.94</v>
      </c>
      <c r="C140" s="4">
        <f t="shared" si="8"/>
        <v>3.0927835051546504E-2</v>
      </c>
      <c r="D140" s="4">
        <f t="shared" si="10"/>
        <v>2.0000000000000004</v>
      </c>
      <c r="E140" s="4">
        <f t="shared" si="11"/>
        <v>2.0000000000000004</v>
      </c>
      <c r="G140" s="4">
        <f t="shared" si="9"/>
        <v>1.0309278350515465</v>
      </c>
    </row>
    <row r="141" spans="1:7" x14ac:dyDescent="0.2">
      <c r="A141" s="4">
        <f>IF('True_Odds_Calculator_2-way'!A142="","",'True_Odds_Calculator_2-way'!A142)</f>
        <v>1.82</v>
      </c>
      <c r="B141" s="4">
        <f>IF('True_Odds_Calculator_2-way'!B142="","",'True_Odds_Calculator_2-way'!B142)</f>
        <v>2.0699999999999998</v>
      </c>
      <c r="C141" s="4">
        <f t="shared" si="8"/>
        <v>3.2542336890162948E-2</v>
      </c>
      <c r="D141" s="4">
        <f t="shared" si="10"/>
        <v>1.8755413949320454</v>
      </c>
      <c r="E141" s="4">
        <f t="shared" si="11"/>
        <v>2.1421504520384373</v>
      </c>
      <c r="G141" s="4">
        <f t="shared" si="9"/>
        <v>1.0325423368901629</v>
      </c>
    </row>
    <row r="142" spans="1:7" x14ac:dyDescent="0.2">
      <c r="A142" s="4">
        <f>IF('True_Odds_Calculator_2-way'!A143="","",'True_Odds_Calculator_2-way'!A143)</f>
        <v>1.63</v>
      </c>
      <c r="B142" s="4">
        <f>IF('True_Odds_Calculator_2-way'!B143="","",'True_Odds_Calculator_2-way'!B143)</f>
        <v>2.38</v>
      </c>
      <c r="C142" s="4">
        <f t="shared" si="8"/>
        <v>3.3664999742228252E-2</v>
      </c>
      <c r="D142" s="4">
        <f t="shared" si="10"/>
        <v>1.6759839288028686</v>
      </c>
      <c r="E142" s="4">
        <f t="shared" si="11"/>
        <v>2.4793251102447753</v>
      </c>
      <c r="G142" s="4">
        <f t="shared" si="9"/>
        <v>1.0336649997422283</v>
      </c>
    </row>
    <row r="143" spans="1:7" x14ac:dyDescent="0.2">
      <c r="A143" s="4">
        <f>IF('True_Odds_Calculator_2-way'!A144="","",'True_Odds_Calculator_2-way'!A144)</f>
        <v>1.99</v>
      </c>
      <c r="B143" s="4">
        <f>IF('True_Odds_Calculator_2-way'!B144="","",'True_Odds_Calculator_2-way'!B144)</f>
        <v>1.92</v>
      </c>
      <c r="C143" s="4">
        <f t="shared" si="8"/>
        <v>2.3345896147403788E-2</v>
      </c>
      <c r="D143" s="4">
        <f t="shared" si="10"/>
        <v>2.0373253705876082</v>
      </c>
      <c r="E143" s="4">
        <f t="shared" si="11"/>
        <v>1.9640176827387685</v>
      </c>
      <c r="G143" s="4">
        <f t="shared" si="9"/>
        <v>1.0233458961474038</v>
      </c>
    </row>
    <row r="144" spans="1:7" x14ac:dyDescent="0.2">
      <c r="A144" s="4">
        <f>IF('True_Odds_Calculator_2-way'!A145="","",'True_Odds_Calculator_2-way'!A145)</f>
        <v>1.85</v>
      </c>
      <c r="B144" s="4">
        <f>IF('True_Odds_Calculator_2-way'!B145="","",'True_Odds_Calculator_2-way'!B145)</f>
        <v>2.06</v>
      </c>
      <c r="C144" s="4">
        <f t="shared" si="8"/>
        <v>2.5977433744424072E-2</v>
      </c>
      <c r="D144" s="4">
        <f t="shared" si="10"/>
        <v>1.8955483710519774</v>
      </c>
      <c r="E144" s="4">
        <f t="shared" si="11"/>
        <v>2.1166342682588173</v>
      </c>
      <c r="G144" s="4">
        <f t="shared" si="9"/>
        <v>1.0259774337444241</v>
      </c>
    </row>
    <row r="145" spans="1:7" x14ac:dyDescent="0.2">
      <c r="A145" s="4">
        <f>IF('True_Odds_Calculator_2-way'!A146="","",'True_Odds_Calculator_2-way'!A146)</f>
        <v>2.1800000000000002</v>
      </c>
      <c r="B145" s="4">
        <f>IF('True_Odds_Calculator_2-way'!B146="","",'True_Odds_Calculator_2-way'!B146)</f>
        <v>1.73</v>
      </c>
      <c r="C145" s="4">
        <f t="shared" si="8"/>
        <v>3.6750278411200155E-2</v>
      </c>
      <c r="D145" s="4">
        <f t="shared" si="10"/>
        <v>2.2709700728608424</v>
      </c>
      <c r="E145" s="4">
        <f t="shared" si="11"/>
        <v>1.7868005874828257</v>
      </c>
      <c r="G145" s="4">
        <f t="shared" si="9"/>
        <v>1.0367502784112002</v>
      </c>
    </row>
    <row r="146" spans="1:7" x14ac:dyDescent="0.2">
      <c r="A146" s="4">
        <f>IF('True_Odds_Calculator_2-way'!A147="","",'True_Odds_Calculator_2-way'!A147)</f>
        <v>2.11</v>
      </c>
      <c r="B146" s="4">
        <f>IF('True_Odds_Calculator_2-way'!B147="","",'True_Odds_Calculator_2-way'!B147)</f>
        <v>1.8</v>
      </c>
      <c r="C146" s="4">
        <f t="shared" si="8"/>
        <v>2.9489204844655115E-2</v>
      </c>
      <c r="D146" s="4">
        <f t="shared" si="10"/>
        <v>2.1777522935779814</v>
      </c>
      <c r="E146" s="4">
        <f t="shared" si="11"/>
        <v>1.8490749756572542</v>
      </c>
      <c r="G146" s="4">
        <f t="shared" si="9"/>
        <v>1.0294892048446551</v>
      </c>
    </row>
    <row r="147" spans="1:7" x14ac:dyDescent="0.2">
      <c r="A147" s="4">
        <f>IF('True_Odds_Calculator_2-way'!A148="","",'True_Odds_Calculator_2-way'!A148)</f>
        <v>2.41</v>
      </c>
      <c r="B147" s="4">
        <f>IF('True_Odds_Calculator_2-way'!B148="","",'True_Odds_Calculator_2-way'!B148)</f>
        <v>1.63</v>
      </c>
      <c r="C147" s="4">
        <f t="shared" si="8"/>
        <v>2.8434691851436877E-2</v>
      </c>
      <c r="D147" s="4">
        <f t="shared" si="10"/>
        <v>2.4955055109106499</v>
      </c>
      <c r="E147" s="4">
        <f t="shared" si="11"/>
        <v>1.6686702206741284</v>
      </c>
      <c r="G147" s="4">
        <f t="shared" si="9"/>
        <v>1.0284346918514369</v>
      </c>
    </row>
    <row r="148" spans="1:7" x14ac:dyDescent="0.2">
      <c r="A148" s="4">
        <f>IF('True_Odds_Calculator_2-way'!A149="","",'True_Odds_Calculator_2-way'!A149)</f>
        <v>2.02</v>
      </c>
      <c r="B148" s="4">
        <f>IF('True_Odds_Calculator_2-way'!B149="","",'True_Odds_Calculator_2-way'!B149)</f>
        <v>1.88</v>
      </c>
      <c r="C148" s="4">
        <f t="shared" si="8"/>
        <v>2.6964398567516312E-2</v>
      </c>
      <c r="D148" s="4">
        <f t="shared" si="10"/>
        <v>2.0765529308836395</v>
      </c>
      <c r="E148" s="4">
        <f t="shared" si="11"/>
        <v>1.9288906948394962</v>
      </c>
      <c r="G148" s="4">
        <f t="shared" si="9"/>
        <v>1.0269643985675163</v>
      </c>
    </row>
    <row r="149" spans="1:7" x14ac:dyDescent="0.2">
      <c r="A149" s="4">
        <f>IF('True_Odds_Calculator_2-way'!A150="","",'True_Odds_Calculator_2-way'!A150)</f>
        <v>1.84</v>
      </c>
      <c r="B149" s="4">
        <f>IF('True_Odds_Calculator_2-way'!B150="","",'True_Odds_Calculator_2-way'!B150)</f>
        <v>2.06</v>
      </c>
      <c r="C149" s="4">
        <f t="shared" si="8"/>
        <v>2.891515407344869E-2</v>
      </c>
      <c r="D149" s="4">
        <f t="shared" si="10"/>
        <v>1.8902852583283463</v>
      </c>
      <c r="E149" s="4">
        <f t="shared" si="11"/>
        <v>2.1232354918216445</v>
      </c>
      <c r="G149" s="4">
        <f t="shared" si="9"/>
        <v>1.0289151540734487</v>
      </c>
    </row>
    <row r="150" spans="1:7" x14ac:dyDescent="0.2">
      <c r="A150" s="4">
        <f>IF('True_Odds_Calculator_2-way'!A151="","",'True_Odds_Calculator_2-way'!A151)</f>
        <v>2.63</v>
      </c>
      <c r="B150" s="4">
        <f>IF('True_Odds_Calculator_2-way'!B151="","",'True_Odds_Calculator_2-way'!B151)</f>
        <v>1.54</v>
      </c>
      <c r="C150" s="4">
        <f t="shared" si="8"/>
        <v>2.9578786232778764E-2</v>
      </c>
      <c r="D150" s="4">
        <f t="shared" si="10"/>
        <v>2.7364367272481593</v>
      </c>
      <c r="E150" s="4">
        <f t="shared" si="11"/>
        <v>1.5758919886385747</v>
      </c>
      <c r="G150" s="4">
        <f t="shared" si="9"/>
        <v>1.0295787862327788</v>
      </c>
    </row>
    <row r="151" spans="1:7" x14ac:dyDescent="0.2">
      <c r="A151" s="4">
        <f>IF('True_Odds_Calculator_2-way'!A152="","",'True_Odds_Calculator_2-way'!A152)</f>
        <v>1.74</v>
      </c>
      <c r="B151" s="4">
        <f>IF('True_Odds_Calculator_2-way'!B152="","",'True_Odds_Calculator_2-way'!B152)</f>
        <v>2.2000000000000002</v>
      </c>
      <c r="C151" s="4">
        <f t="shared" si="8"/>
        <v>2.925809822361547E-2</v>
      </c>
      <c r="D151" s="4">
        <f t="shared" si="10"/>
        <v>1.78544776119403</v>
      </c>
      <c r="E151" s="4">
        <f t="shared" si="11"/>
        <v>2.2731591448931119</v>
      </c>
      <c r="G151" s="4">
        <f t="shared" si="9"/>
        <v>1.0292580982236155</v>
      </c>
    </row>
    <row r="152" spans="1:7" x14ac:dyDescent="0.2">
      <c r="A152" s="4">
        <f>IF('True_Odds_Calculator_2-way'!A153="","",'True_Odds_Calculator_2-way'!A153)</f>
        <v>1.39</v>
      </c>
      <c r="B152" s="4">
        <f>IF('True_Odds_Calculator_2-way'!B153="","",'True_Odds_Calculator_2-way'!B153)</f>
        <v>3.14</v>
      </c>
      <c r="C152" s="4">
        <f t="shared" si="8"/>
        <v>3.789579801127263E-2</v>
      </c>
      <c r="D152" s="4">
        <f t="shared" si="10"/>
        <v>1.4275995159127335</v>
      </c>
      <c r="E152" s="4">
        <f t="shared" si="11"/>
        <v>3.3386368851832029</v>
      </c>
      <c r="G152" s="4">
        <f t="shared" si="9"/>
        <v>1.0378957980112726</v>
      </c>
    </row>
    <row r="153" spans="1:7" x14ac:dyDescent="0.2">
      <c r="A153" s="4">
        <f>IF('True_Odds_Calculator_2-way'!A154="","",'True_Odds_Calculator_2-way'!A154)</f>
        <v>2.42</v>
      </c>
      <c r="B153" s="4">
        <f>IF('True_Odds_Calculator_2-way'!B154="","",'True_Odds_Calculator_2-way'!B154)</f>
        <v>1.55</v>
      </c>
      <c r="C153" s="4">
        <f t="shared" si="8"/>
        <v>5.8384430818448463E-2</v>
      </c>
      <c r="D153" s="4">
        <f t="shared" si="10"/>
        <v>2.6039569593891012</v>
      </c>
      <c r="E153" s="4">
        <f t="shared" si="11"/>
        <v>1.6234581259467649</v>
      </c>
      <c r="G153" s="4">
        <f t="shared" si="9"/>
        <v>1.0583844308184485</v>
      </c>
    </row>
    <row r="154" spans="1:7" x14ac:dyDescent="0.2">
      <c r="A154" s="4">
        <f>IF('True_Odds_Calculator_2-way'!A155="","",'True_Odds_Calculator_2-way'!A155)</f>
        <v>2.41</v>
      </c>
      <c r="B154" s="4">
        <f>IF('True_Odds_Calculator_2-way'!B155="","",'True_Odds_Calculator_2-way'!B155)</f>
        <v>1.56</v>
      </c>
      <c r="C154" s="4">
        <f t="shared" si="8"/>
        <v>5.5963400361740412E-2</v>
      </c>
      <c r="D154" s="4">
        <f t="shared" si="10"/>
        <v>2.5842727522683524</v>
      </c>
      <c r="E154" s="4">
        <f t="shared" si="11"/>
        <v>1.63120444290177</v>
      </c>
      <c r="G154" s="4">
        <f t="shared" si="9"/>
        <v>1.0559634003617404</v>
      </c>
    </row>
    <row r="155" spans="1:7" x14ac:dyDescent="0.2">
      <c r="A155" s="4">
        <f>IF('True_Odds_Calculator_2-way'!A156="","",'True_Odds_Calculator_2-way'!A156)</f>
        <v>1.99</v>
      </c>
      <c r="B155" s="4">
        <f>IF('True_Odds_Calculator_2-way'!B156="","",'True_Odds_Calculator_2-way'!B156)</f>
        <v>1.82</v>
      </c>
      <c r="C155" s="4">
        <f t="shared" si="8"/>
        <v>5.1963112264619582E-2</v>
      </c>
      <c r="D155" s="4">
        <f t="shared" si="10"/>
        <v>2.0984993336809774</v>
      </c>
      <c r="E155" s="4">
        <f t="shared" si="11"/>
        <v>1.9103328234611527</v>
      </c>
      <c r="G155" s="4">
        <f t="shared" si="9"/>
        <v>1.0519631122646196</v>
      </c>
    </row>
    <row r="156" spans="1:7" x14ac:dyDescent="0.2">
      <c r="A156" s="4">
        <f>IF('True_Odds_Calculator_2-way'!A157="","",'True_Odds_Calculator_2-way'!A157)</f>
        <v>1.63</v>
      </c>
      <c r="B156" s="4">
        <f>IF('True_Odds_Calculator_2-way'!B157="","",'True_Odds_Calculator_2-way'!B157)</f>
        <v>2.4</v>
      </c>
      <c r="C156" s="4">
        <f t="shared" si="8"/>
        <v>3.0163599182004175E-2</v>
      </c>
      <c r="D156" s="4">
        <f t="shared" si="10"/>
        <v>1.6710807347287484</v>
      </c>
      <c r="E156" s="4">
        <f t="shared" si="11"/>
        <v>2.49013367281986</v>
      </c>
      <c r="G156" s="4">
        <f t="shared" si="9"/>
        <v>1.0301635991820042</v>
      </c>
    </row>
    <row r="157" spans="1:7" x14ac:dyDescent="0.2">
      <c r="A157" s="4">
        <f>IF('True_Odds_Calculator_2-way'!A158="","",'True_Odds_Calculator_2-way'!A158)</f>
        <v>1.93</v>
      </c>
      <c r="B157" s="4">
        <f>IF('True_Odds_Calculator_2-way'!B158="","",'True_Odds_Calculator_2-way'!B158)</f>
        <v>1.98</v>
      </c>
      <c r="C157" s="4">
        <f t="shared" si="8"/>
        <v>2.3185220076411994E-2</v>
      </c>
      <c r="D157" s="4">
        <f t="shared" si="10"/>
        <v>1.974169551066798</v>
      </c>
      <c r="E157" s="4">
        <f t="shared" si="11"/>
        <v>2.0265153523890338</v>
      </c>
      <c r="G157" s="4">
        <f t="shared" si="9"/>
        <v>1.023185220076412</v>
      </c>
    </row>
    <row r="158" spans="1:7" x14ac:dyDescent="0.2">
      <c r="A158" s="4">
        <f>IF('True_Odds_Calculator_2-way'!A159="","",'True_Odds_Calculator_2-way'!A159)</f>
        <v>2.12</v>
      </c>
      <c r="B158" s="4">
        <f>IF('True_Odds_Calculator_2-way'!B159="","",'True_Odds_Calculator_2-way'!B159)</f>
        <v>1.79</v>
      </c>
      <c r="C158" s="4">
        <f t="shared" si="8"/>
        <v>3.0357331084642114E-2</v>
      </c>
      <c r="D158" s="4">
        <f t="shared" si="10"/>
        <v>2.1904871854075272</v>
      </c>
      <c r="E158" s="4">
        <f t="shared" si="11"/>
        <v>1.8399922420480992</v>
      </c>
      <c r="G158" s="4">
        <f t="shared" si="9"/>
        <v>1.0303573310846421</v>
      </c>
    </row>
    <row r="159" spans="1:7" x14ac:dyDescent="0.2">
      <c r="A159" s="4">
        <f>IF('True_Odds_Calculator_2-way'!A160="","",'True_Odds_Calculator_2-way'!A160)</f>
        <v>1.91</v>
      </c>
      <c r="B159" s="4">
        <f>IF('True_Odds_Calculator_2-way'!B160="","",'True_Odds_Calculator_2-way'!B160)</f>
        <v>2</v>
      </c>
      <c r="C159" s="4">
        <f t="shared" si="8"/>
        <v>2.3560209424083656E-2</v>
      </c>
      <c r="D159" s="4">
        <f t="shared" si="10"/>
        <v>1.9539641943734012</v>
      </c>
      <c r="E159" s="4">
        <f t="shared" si="11"/>
        <v>2.0482573726541551</v>
      </c>
      <c r="G159" s="4">
        <f t="shared" si="9"/>
        <v>1.0235602094240837</v>
      </c>
    </row>
    <row r="160" spans="1:7" x14ac:dyDescent="0.2">
      <c r="A160" s="4">
        <f>IF('True_Odds_Calculator_2-way'!A161="","",'True_Odds_Calculator_2-way'!A161)</f>
        <v>2.0499999999999998</v>
      </c>
      <c r="B160" s="4">
        <f>IF('True_Odds_Calculator_2-way'!B161="","",'True_Odds_Calculator_2-way'!B161)</f>
        <v>1.86</v>
      </c>
      <c r="C160" s="4">
        <f t="shared" si="8"/>
        <v>2.5439286650930981E-2</v>
      </c>
      <c r="D160" s="4">
        <f t="shared" si="10"/>
        <v>2.1048854540436102</v>
      </c>
      <c r="E160" s="4">
        <f t="shared" si="11"/>
        <v>1.905071196602548</v>
      </c>
      <c r="G160" s="4">
        <f t="shared" si="9"/>
        <v>1.025439286650931</v>
      </c>
    </row>
    <row r="161" spans="1:7" x14ac:dyDescent="0.2">
      <c r="A161" s="4">
        <f>IF('True_Odds_Calculator_2-way'!A162="","",'True_Odds_Calculator_2-way'!A162)</f>
        <v>1.92</v>
      </c>
      <c r="B161" s="4">
        <f>IF('True_Odds_Calculator_2-way'!B162="","",'True_Odds_Calculator_2-way'!B162)</f>
        <v>1.97</v>
      </c>
      <c r="C161" s="4">
        <f t="shared" si="8"/>
        <v>2.844754653130277E-2</v>
      </c>
      <c r="D161" s="4">
        <f t="shared" si="10"/>
        <v>1.9739066903246005</v>
      </c>
      <c r="E161" s="4">
        <f t="shared" si="11"/>
        <v>2.0267924123888115</v>
      </c>
      <c r="G161" s="4">
        <f t="shared" si="9"/>
        <v>1.0284475465313028</v>
      </c>
    </row>
    <row r="162" spans="1:7" x14ac:dyDescent="0.2">
      <c r="A162" s="4">
        <f>IF('True_Odds_Calculator_2-way'!A163="","",'True_Odds_Calculator_2-way'!A163)</f>
        <v>1.93</v>
      </c>
      <c r="B162" s="4">
        <f>IF('True_Odds_Calculator_2-way'!B163="","",'True_Odds_Calculator_2-way'!B163)</f>
        <v>1.96</v>
      </c>
      <c r="C162" s="4">
        <f t="shared" si="8"/>
        <v>2.8338796658559762E-2</v>
      </c>
      <c r="D162" s="4">
        <f t="shared" si="10"/>
        <v>1.9842635333613092</v>
      </c>
      <c r="E162" s="4">
        <f t="shared" si="11"/>
        <v>2.0159880622468553</v>
      </c>
      <c r="G162" s="4">
        <f t="shared" si="9"/>
        <v>1.0283387966585598</v>
      </c>
    </row>
    <row r="163" spans="1:7" x14ac:dyDescent="0.2">
      <c r="A163" s="4">
        <f>IF('True_Odds_Calculator_2-way'!A164="","",'True_Odds_Calculator_2-way'!A164)</f>
        <v>2.2400000000000002</v>
      </c>
      <c r="B163" s="4">
        <f>IF('True_Odds_Calculator_2-way'!B164="","",'True_Odds_Calculator_2-way'!B164)</f>
        <v>1.7</v>
      </c>
      <c r="C163" s="4">
        <f t="shared" si="8"/>
        <v>3.4663865546218364E-2</v>
      </c>
      <c r="D163" s="4">
        <f t="shared" si="10"/>
        <v>2.3304773561811505</v>
      </c>
      <c r="E163" s="4">
        <f t="shared" si="11"/>
        <v>1.7516099356025756</v>
      </c>
      <c r="G163" s="4">
        <f t="shared" si="9"/>
        <v>1.0346638655462184</v>
      </c>
    </row>
    <row r="164" spans="1:7" x14ac:dyDescent="0.2">
      <c r="A164" s="4">
        <f>IF('True_Odds_Calculator_2-way'!A165="","",'True_Odds_Calculator_2-way'!A165)</f>
        <v>2.1</v>
      </c>
      <c r="B164" s="4">
        <f>IF('True_Odds_Calculator_2-way'!B165="","",'True_Odds_Calculator_2-way'!B165)</f>
        <v>1.79</v>
      </c>
      <c r="C164" s="4">
        <f t="shared" si="8"/>
        <v>3.4849694067571102E-2</v>
      </c>
      <c r="D164" s="4">
        <f t="shared" si="10"/>
        <v>2.1797622499275153</v>
      </c>
      <c r="E164" s="4">
        <f t="shared" si="11"/>
        <v>1.8476284099287292</v>
      </c>
      <c r="G164" s="4">
        <f t="shared" si="9"/>
        <v>1.0348496940675711</v>
      </c>
    </row>
    <row r="165" spans="1:7" x14ac:dyDescent="0.2">
      <c r="A165" s="4">
        <f>IF('True_Odds_Calculator_2-way'!A166="","",'True_Odds_Calculator_2-way'!A166)</f>
        <v>2.0299999999999998</v>
      </c>
      <c r="B165" s="4">
        <f>IF('True_Odds_Calculator_2-way'!B166="","",'True_Odds_Calculator_2-way'!B166)</f>
        <v>1.86</v>
      </c>
      <c r="C165" s="4">
        <f t="shared" si="8"/>
        <v>3.0245246040574214E-2</v>
      </c>
      <c r="D165" s="4">
        <f t="shared" si="10"/>
        <v>2.0942925287037548</v>
      </c>
      <c r="E165" s="4">
        <f t="shared" si="11"/>
        <v>1.9138324294186226</v>
      </c>
      <c r="G165" s="4">
        <f t="shared" si="9"/>
        <v>1.0302452460405742</v>
      </c>
    </row>
    <row r="166" spans="1:7" x14ac:dyDescent="0.2">
      <c r="A166" s="4">
        <f>IF('True_Odds_Calculator_2-way'!A167="","",'True_Odds_Calculator_2-way'!A167)</f>
        <v>2.37</v>
      </c>
      <c r="B166" s="4">
        <f>IF('True_Odds_Calculator_2-way'!B167="","",'True_Odds_Calculator_2-way'!B167)</f>
        <v>1.63</v>
      </c>
      <c r="C166" s="4">
        <f t="shared" si="8"/>
        <v>3.5437860785379582E-2</v>
      </c>
      <c r="D166" s="4">
        <f t="shared" si="10"/>
        <v>2.4738881239793793</v>
      </c>
      <c r="E166" s="4">
        <f t="shared" si="11"/>
        <v>1.6784775477395666</v>
      </c>
      <c r="G166" s="4">
        <f t="shared" si="9"/>
        <v>1.0354378607853796</v>
      </c>
    </row>
    <row r="167" spans="1:7" x14ac:dyDescent="0.2">
      <c r="A167" s="4">
        <f>IF('True_Odds_Calculator_2-way'!A168="","",'True_Odds_Calculator_2-way'!A168)</f>
        <v>1.76</v>
      </c>
      <c r="B167" s="4">
        <f>IF('True_Odds_Calculator_2-way'!B168="","",'True_Odds_Calculator_2-way'!B168)</f>
        <v>2.14</v>
      </c>
      <c r="C167" s="4">
        <f t="shared" si="8"/>
        <v>3.5471537807986397E-2</v>
      </c>
      <c r="D167" s="4">
        <f t="shared" si="10"/>
        <v>1.8167084699980707</v>
      </c>
      <c r="E167" s="4">
        <f t="shared" si="11"/>
        <v>2.2244271202456889</v>
      </c>
      <c r="G167" s="4">
        <f t="shared" si="9"/>
        <v>1.0354715378079864</v>
      </c>
    </row>
    <row r="168" spans="1:7" x14ac:dyDescent="0.2">
      <c r="A168" s="4">
        <f>IF('True_Odds_Calculator_2-way'!A169="","",'True_Odds_Calculator_2-way'!A169)</f>
        <v>2.12</v>
      </c>
      <c r="B168" s="4">
        <f>IF('True_Odds_Calculator_2-way'!B169="","",'True_Odds_Calculator_2-way'!B169)</f>
        <v>1.78</v>
      </c>
      <c r="C168" s="4">
        <f t="shared" si="8"/>
        <v>3.3495866016535869E-2</v>
      </c>
      <c r="D168" s="4">
        <f t="shared" si="10"/>
        <v>2.1980428704566637</v>
      </c>
      <c r="E168" s="4">
        <f t="shared" si="11"/>
        <v>1.8346946713341112</v>
      </c>
      <c r="G168" s="4">
        <f t="shared" si="9"/>
        <v>1.0334958660165359</v>
      </c>
    </row>
    <row r="169" spans="1:7" x14ac:dyDescent="0.2">
      <c r="A169" s="4">
        <f>IF('True_Odds_Calculator_2-way'!A170="","",'True_Odds_Calculator_2-way'!A170)</f>
        <v>2.1</v>
      </c>
      <c r="B169" s="4">
        <f>IF('True_Odds_Calculator_2-way'!B170="","",'True_Odds_Calculator_2-way'!B170)</f>
        <v>1.78</v>
      </c>
      <c r="C169" s="4">
        <f t="shared" si="8"/>
        <v>3.7988228999465079E-2</v>
      </c>
      <c r="D169" s="4">
        <f t="shared" si="10"/>
        <v>2.1872440023405506</v>
      </c>
      <c r="E169" s="4">
        <f t="shared" si="11"/>
        <v>1.8422868408082802</v>
      </c>
      <c r="G169" s="4">
        <f t="shared" si="9"/>
        <v>1.0379882289994651</v>
      </c>
    </row>
    <row r="170" spans="1:7" x14ac:dyDescent="0.2">
      <c r="A170" s="4">
        <f>IF('True_Odds_Calculator_2-way'!A171="","",'True_Odds_Calculator_2-way'!A171)</f>
        <v>1.76</v>
      </c>
      <c r="B170" s="4">
        <f>IF('True_Odds_Calculator_2-way'!B171="","",'True_Odds_Calculator_2-way'!B171)</f>
        <v>2.13</v>
      </c>
      <c r="C170" s="4">
        <f t="shared" si="8"/>
        <v>3.7665386256935607E-2</v>
      </c>
      <c r="D170" s="4">
        <f t="shared" si="10"/>
        <v>1.8203360202000585</v>
      </c>
      <c r="E170" s="4">
        <f t="shared" si="11"/>
        <v>2.2190126672191313</v>
      </c>
      <c r="G170" s="4">
        <f t="shared" si="9"/>
        <v>1.0376653862569356</v>
      </c>
    </row>
    <row r="171" spans="1:7" x14ac:dyDescent="0.2">
      <c r="A171" s="4">
        <f>IF('True_Odds_Calculator_2-way'!A172="","",'True_Odds_Calculator_2-way'!A172)</f>
        <v>2</v>
      </c>
      <c r="B171" s="4">
        <f>IF('True_Odds_Calculator_2-way'!B172="","",'True_Odds_Calculator_2-way'!B172)</f>
        <v>1.88</v>
      </c>
      <c r="C171" s="4">
        <f t="shared" si="8"/>
        <v>3.1914893617021267E-2</v>
      </c>
      <c r="D171" s="4">
        <f t="shared" si="10"/>
        <v>2.0659340659340657</v>
      </c>
      <c r="E171" s="4">
        <f t="shared" si="11"/>
        <v>1.9381443298969072</v>
      </c>
      <c r="G171" s="4">
        <f t="shared" si="9"/>
        <v>1.0319148936170213</v>
      </c>
    </row>
    <row r="172" spans="1:7" x14ac:dyDescent="0.2">
      <c r="A172" s="4">
        <f>IF('True_Odds_Calculator_2-way'!A173="","",'True_Odds_Calculator_2-way'!A173)</f>
        <v>1.98</v>
      </c>
      <c r="B172" s="4">
        <f>IF('True_Odds_Calculator_2-way'!B173="","",'True_Odds_Calculator_2-way'!B173)</f>
        <v>1.92</v>
      </c>
      <c r="C172" s="4">
        <f t="shared" si="8"/>
        <v>2.5883838383838453E-2</v>
      </c>
      <c r="D172" s="4">
        <f t="shared" si="10"/>
        <v>2.0320718409236691</v>
      </c>
      <c r="E172" s="4">
        <f t="shared" si="11"/>
        <v>1.968924798011187</v>
      </c>
      <c r="G172" s="4">
        <f t="shared" si="9"/>
        <v>1.0258838383838385</v>
      </c>
    </row>
    <row r="173" spans="1:7" x14ac:dyDescent="0.2">
      <c r="A173" s="4">
        <f>IF('True_Odds_Calculator_2-way'!A174="","",'True_Odds_Calculator_2-way'!A174)</f>
        <v>2.04</v>
      </c>
      <c r="B173" s="4">
        <f>IF('True_Odds_Calculator_2-way'!B174="","",'True_Odds_Calculator_2-way'!B174)</f>
        <v>1.88</v>
      </c>
      <c r="C173" s="4">
        <f t="shared" si="8"/>
        <v>2.2110972048393851E-2</v>
      </c>
      <c r="D173" s="4">
        <f t="shared" si="10"/>
        <v>2.087070091423596</v>
      </c>
      <c r="E173" s="4">
        <f t="shared" si="11"/>
        <v>1.9199038846615937</v>
      </c>
      <c r="G173" s="4">
        <f t="shared" si="9"/>
        <v>1.0221109720483939</v>
      </c>
    </row>
    <row r="174" spans="1:7" x14ac:dyDescent="0.2">
      <c r="A174" s="4">
        <f>IF('True_Odds_Calculator_2-way'!A175="","",'True_Odds_Calculator_2-way'!A175)</f>
        <v>2.08</v>
      </c>
      <c r="B174" s="4">
        <f>IF('True_Odds_Calculator_2-way'!B175="","",'True_Odds_Calculator_2-way'!B175)</f>
        <v>1.84</v>
      </c>
      <c r="C174" s="4">
        <f t="shared" si="8"/>
        <v>2.4247491638795804E-2</v>
      </c>
      <c r="D174" s="4">
        <f t="shared" si="10"/>
        <v>2.1338090990187331</v>
      </c>
      <c r="E174" s="4">
        <f t="shared" si="11"/>
        <v>1.8819826907946497</v>
      </c>
      <c r="G174" s="4">
        <f t="shared" si="9"/>
        <v>1.0242474916387958</v>
      </c>
    </row>
    <row r="175" spans="1:7" x14ac:dyDescent="0.2">
      <c r="A175" s="4">
        <f>IF('True_Odds_Calculator_2-way'!A176="","",'True_Odds_Calculator_2-way'!A176)</f>
        <v>2.2999999999999998</v>
      </c>
      <c r="B175" s="4">
        <f>IF('True_Odds_Calculator_2-way'!B176="","",'True_Odds_Calculator_2-way'!B176)</f>
        <v>1.68</v>
      </c>
      <c r="C175" s="4">
        <f t="shared" si="8"/>
        <v>3.002070393374745E-2</v>
      </c>
      <c r="D175" s="4">
        <f t="shared" si="10"/>
        <v>2.3822441430332923</v>
      </c>
      <c r="E175" s="4">
        <f t="shared" si="11"/>
        <v>1.7234611953612846</v>
      </c>
      <c r="G175" s="4">
        <f t="shared" si="9"/>
        <v>1.0300207039337475</v>
      </c>
    </row>
    <row r="176" spans="1:7" x14ac:dyDescent="0.2">
      <c r="A176" s="4">
        <f>IF('True_Odds_Calculator_2-way'!A177="","",'True_Odds_Calculator_2-way'!A177)</f>
        <v>2.31</v>
      </c>
      <c r="B176" s="4">
        <f>IF('True_Odds_Calculator_2-way'!B177="","",'True_Odds_Calculator_2-way'!B177)</f>
        <v>1.68</v>
      </c>
      <c r="C176" s="4">
        <f t="shared" si="8"/>
        <v>2.813852813852824E-2</v>
      </c>
      <c r="D176" s="4">
        <f t="shared" si="10"/>
        <v>2.3875968992248064</v>
      </c>
      <c r="E176" s="4">
        <f t="shared" si="11"/>
        <v>1.7206703910614525</v>
      </c>
      <c r="G176" s="4">
        <f t="shared" si="9"/>
        <v>1.0281385281385282</v>
      </c>
    </row>
    <row r="177" spans="1:7" x14ac:dyDescent="0.2">
      <c r="A177" s="4">
        <f>IF('True_Odds_Calculator_2-way'!A178="","",'True_Odds_Calculator_2-way'!A178)</f>
        <v>1.85</v>
      </c>
      <c r="B177" s="4">
        <f>IF('True_Odds_Calculator_2-way'!B178="","",'True_Odds_Calculator_2-way'!B178)</f>
        <v>2.06</v>
      </c>
      <c r="C177" s="4">
        <f t="shared" si="8"/>
        <v>2.5977433744424072E-2</v>
      </c>
      <c r="D177" s="4">
        <f t="shared" si="10"/>
        <v>1.8955483710519774</v>
      </c>
      <c r="E177" s="4">
        <f t="shared" si="11"/>
        <v>2.1166342682588173</v>
      </c>
      <c r="G177" s="4">
        <f t="shared" si="9"/>
        <v>1.0259774337444241</v>
      </c>
    </row>
    <row r="178" spans="1:7" x14ac:dyDescent="0.2">
      <c r="A178" s="4">
        <f>IF('True_Odds_Calculator_2-way'!A179="","",'True_Odds_Calculator_2-way'!A179)</f>
        <v>2.2799999999999998</v>
      </c>
      <c r="B178" s="4">
        <f>IF('True_Odds_Calculator_2-way'!B179="","",'True_Odds_Calculator_2-way'!B179)</f>
        <v>1.65</v>
      </c>
      <c r="C178" s="4">
        <f t="shared" si="8"/>
        <v>4.4657097288676173E-2</v>
      </c>
      <c r="D178" s="4">
        <f t="shared" si="10"/>
        <v>2.402298850574712</v>
      </c>
      <c r="E178" s="4">
        <f t="shared" si="11"/>
        <v>1.7131147540983604</v>
      </c>
      <c r="G178" s="4">
        <f t="shared" si="9"/>
        <v>1.0446570972886762</v>
      </c>
    </row>
    <row r="179" spans="1:7" x14ac:dyDescent="0.2">
      <c r="A179" s="4">
        <f>IF('True_Odds_Calculator_2-way'!A180="","",'True_Odds_Calculator_2-way'!A180)</f>
        <v>2.5499999999999998</v>
      </c>
      <c r="B179" s="4">
        <f>IF('True_Odds_Calculator_2-way'!B180="","",'True_Odds_Calculator_2-way'!B180)</f>
        <v>1.53</v>
      </c>
      <c r="C179" s="4">
        <f t="shared" si="8"/>
        <v>4.5751633986928164E-2</v>
      </c>
      <c r="D179" s="4">
        <f t="shared" si="10"/>
        <v>2.7079646017699113</v>
      </c>
      <c r="E179" s="4">
        <f t="shared" si="11"/>
        <v>1.5854922279792747</v>
      </c>
      <c r="G179" s="4">
        <f t="shared" si="9"/>
        <v>1.0457516339869282</v>
      </c>
    </row>
    <row r="180" spans="1:7" x14ac:dyDescent="0.2">
      <c r="A180" s="4">
        <f>IF('True_Odds_Calculator_2-way'!A181="","",'True_Odds_Calculator_2-way'!A181)</f>
        <v>2.1800000000000002</v>
      </c>
      <c r="B180" s="4">
        <f>IF('True_Odds_Calculator_2-way'!B181="","",'True_Odds_Calculator_2-way'!B181)</f>
        <v>1.71</v>
      </c>
      <c r="C180" s="4">
        <f t="shared" si="8"/>
        <v>4.3510917967702012E-2</v>
      </c>
      <c r="D180" s="4">
        <f t="shared" si="10"/>
        <v>2.2885382773650926</v>
      </c>
      <c r="E180" s="4">
        <f t="shared" si="11"/>
        <v>1.7760731811901471</v>
      </c>
      <c r="G180" s="4">
        <f t="shared" si="9"/>
        <v>1.043510917967702</v>
      </c>
    </row>
    <row r="181" spans="1:7" x14ac:dyDescent="0.2">
      <c r="A181" s="4">
        <f>IF('True_Odds_Calculator_2-way'!A182="","",'True_Odds_Calculator_2-way'!A182)</f>
        <v>2</v>
      </c>
      <c r="B181" s="4">
        <f>IF('True_Odds_Calculator_2-way'!B182="","",'True_Odds_Calculator_2-way'!B182)</f>
        <v>1.86</v>
      </c>
      <c r="C181" s="4">
        <f t="shared" si="8"/>
        <v>3.7634408602150504E-2</v>
      </c>
      <c r="D181" s="4">
        <f t="shared" si="10"/>
        <v>2.0782122905027931</v>
      </c>
      <c r="E181" s="4">
        <f t="shared" si="11"/>
        <v>1.927461139896373</v>
      </c>
      <c r="G181" s="4">
        <f t="shared" si="9"/>
        <v>1.0376344086021505</v>
      </c>
    </row>
    <row r="182" spans="1:7" x14ac:dyDescent="0.2">
      <c r="A182" s="4">
        <f>IF('True_Odds_Calculator_2-way'!A183="","",'True_Odds_Calculator_2-way'!A183)</f>
        <v>2.23</v>
      </c>
      <c r="B182" s="4">
        <f>IF('True_Odds_Calculator_2-way'!B183="","",'True_Odds_Calculator_2-way'!B183)</f>
        <v>1.68</v>
      </c>
      <c r="C182" s="4">
        <f t="shared" si="8"/>
        <v>4.3668588511637907E-2</v>
      </c>
      <c r="D182" s="4">
        <f t="shared" si="10"/>
        <v>2.3441371542985863</v>
      </c>
      <c r="E182" s="4">
        <f t="shared" si="11"/>
        <v>1.7439716972348942</v>
      </c>
      <c r="G182" s="4">
        <f t="shared" si="9"/>
        <v>1.0436685885116379</v>
      </c>
    </row>
    <row r="183" spans="1:7" x14ac:dyDescent="0.2">
      <c r="A183" s="4">
        <f>IF('True_Odds_Calculator_2-way'!A184="","",'True_Odds_Calculator_2-way'!A184)</f>
        <v>1.76</v>
      </c>
      <c r="B183" s="4">
        <f>IF('True_Odds_Calculator_2-way'!B184="","",'True_Odds_Calculator_2-way'!B184)</f>
        <v>2.15</v>
      </c>
      <c r="C183" s="4">
        <f t="shared" si="8"/>
        <v>3.3298097251585723E-2</v>
      </c>
      <c r="D183" s="4">
        <f t="shared" si="10"/>
        <v>1.8131288931480596</v>
      </c>
      <c r="E183" s="4">
        <f t="shared" si="11"/>
        <v>2.2298173246906305</v>
      </c>
      <c r="G183" s="4">
        <f t="shared" si="9"/>
        <v>1.0332980972515857</v>
      </c>
    </row>
    <row r="184" spans="1:7" x14ac:dyDescent="0.2">
      <c r="A184" s="4">
        <f>IF('True_Odds_Calculator_2-way'!A185="","",'True_Odds_Calculator_2-way'!A185)</f>
        <v>1.62</v>
      </c>
      <c r="B184" s="4">
        <f>IF('True_Odds_Calculator_2-way'!B185="","",'True_Odds_Calculator_2-way'!B185)</f>
        <v>2.4</v>
      </c>
      <c r="C184" s="4">
        <f t="shared" si="8"/>
        <v>3.3950617283950546E-2</v>
      </c>
      <c r="D184" s="4">
        <f t="shared" si="10"/>
        <v>1.6658097686375322</v>
      </c>
      <c r="E184" s="4">
        <f t="shared" si="11"/>
        <v>2.5019305019305014</v>
      </c>
      <c r="G184" s="4">
        <f t="shared" si="9"/>
        <v>1.0339506172839505</v>
      </c>
    </row>
    <row r="185" spans="1:7" x14ac:dyDescent="0.2">
      <c r="A185" s="4">
        <f>IF('True_Odds_Calculator_2-way'!A186="","",'True_Odds_Calculator_2-way'!A186)</f>
        <v>1.8</v>
      </c>
      <c r="B185" s="4">
        <f>IF('True_Odds_Calculator_2-way'!B186="","",'True_Odds_Calculator_2-way'!B186)</f>
        <v>2.09</v>
      </c>
      <c r="C185" s="4">
        <f t="shared" si="8"/>
        <v>3.4024455077086735E-2</v>
      </c>
      <c r="D185" s="4">
        <f t="shared" si="10"/>
        <v>1.8568608094768018</v>
      </c>
      <c r="E185" s="4">
        <f t="shared" si="11"/>
        <v>2.1670506912442398</v>
      </c>
      <c r="G185" s="4">
        <f t="shared" si="9"/>
        <v>1.0340244550770867</v>
      </c>
    </row>
    <row r="186" spans="1:7" x14ac:dyDescent="0.2">
      <c r="A186" s="4">
        <f>IF('True_Odds_Calculator_2-way'!A187="","",'True_Odds_Calculator_2-way'!A187)</f>
        <v>1.78</v>
      </c>
      <c r="B186" s="4">
        <f>IF('True_Odds_Calculator_2-way'!B187="","",'True_Odds_Calculator_2-way'!B187)</f>
        <v>2.12</v>
      </c>
      <c r="C186" s="4">
        <f t="shared" si="8"/>
        <v>3.3495866016535869E-2</v>
      </c>
      <c r="D186" s="4">
        <f t="shared" si="10"/>
        <v>1.8346946713341112</v>
      </c>
      <c r="E186" s="4">
        <f t="shared" si="11"/>
        <v>2.1980428704566637</v>
      </c>
      <c r="G186" s="4">
        <f t="shared" si="9"/>
        <v>1.0334958660165359</v>
      </c>
    </row>
    <row r="187" spans="1:7" x14ac:dyDescent="0.2">
      <c r="A187" s="4">
        <f>IF('True_Odds_Calculator_2-way'!A188="","",'True_Odds_Calculator_2-way'!A188)</f>
        <v>2.1800000000000002</v>
      </c>
      <c r="B187" s="4">
        <f>IF('True_Odds_Calculator_2-way'!B188="","",'True_Odds_Calculator_2-way'!B188)</f>
        <v>1.75</v>
      </c>
      <c r="C187" s="4">
        <f t="shared" si="8"/>
        <v>3.0144167758846541E-2</v>
      </c>
      <c r="D187" s="4">
        <f t="shared" si="10"/>
        <v>2.2540620384047267</v>
      </c>
      <c r="E187" s="4">
        <f t="shared" si="11"/>
        <v>1.797408716136631</v>
      </c>
      <c r="G187" s="4">
        <f t="shared" si="9"/>
        <v>1.0301441677588465</v>
      </c>
    </row>
    <row r="188" spans="1:7" x14ac:dyDescent="0.2">
      <c r="A188" s="4">
        <f>IF('True_Odds_Calculator_2-way'!A189="","",'True_Odds_Calculator_2-way'!A189)</f>
        <v>2.74</v>
      </c>
      <c r="B188" s="4">
        <f>IF('True_Odds_Calculator_2-way'!B189="","",'True_Odds_Calculator_2-way'!B189)</f>
        <v>1.46</v>
      </c>
      <c r="C188" s="4">
        <f t="shared" si="8"/>
        <v>4.9895010498949954E-2</v>
      </c>
      <c r="D188" s="4">
        <f t="shared" si="10"/>
        <v>2.9410380826349063</v>
      </c>
      <c r="E188" s="4">
        <f t="shared" si="11"/>
        <v>1.5151882433149002</v>
      </c>
      <c r="G188" s="4">
        <f t="shared" si="9"/>
        <v>1.04989501049895</v>
      </c>
    </row>
    <row r="189" spans="1:7" x14ac:dyDescent="0.2">
      <c r="A189" s="4">
        <f>IF('True_Odds_Calculator_2-way'!A190="","",'True_Odds_Calculator_2-way'!A190)</f>
        <v>2.0499999999999998</v>
      </c>
      <c r="B189" s="4">
        <f>IF('True_Odds_Calculator_2-way'!B190="","",'True_Odds_Calculator_2-way'!B190)</f>
        <v>1.86</v>
      </c>
      <c r="C189" s="4">
        <f t="shared" si="8"/>
        <v>2.5439286650930981E-2</v>
      </c>
      <c r="D189" s="4">
        <f t="shared" si="10"/>
        <v>2.1048854540436102</v>
      </c>
      <c r="E189" s="4">
        <f t="shared" si="11"/>
        <v>1.905071196602548</v>
      </c>
      <c r="G189" s="4">
        <f t="shared" si="9"/>
        <v>1.025439286650931</v>
      </c>
    </row>
    <row r="190" spans="1:7" x14ac:dyDescent="0.2">
      <c r="A190" s="4">
        <f>IF('True_Odds_Calculator_2-way'!A191="","",'True_Odds_Calculator_2-way'!A191)</f>
        <v>1.74</v>
      </c>
      <c r="B190" s="4">
        <f>IF('True_Odds_Calculator_2-way'!B191="","",'True_Odds_Calculator_2-way'!B191)</f>
        <v>2.2000000000000002</v>
      </c>
      <c r="C190" s="4">
        <f t="shared" si="8"/>
        <v>2.925809822361547E-2</v>
      </c>
      <c r="D190" s="4">
        <f t="shared" si="10"/>
        <v>1.78544776119403</v>
      </c>
      <c r="E190" s="4">
        <f t="shared" si="11"/>
        <v>2.2731591448931119</v>
      </c>
      <c r="G190" s="4">
        <f t="shared" si="9"/>
        <v>1.0292580982236155</v>
      </c>
    </row>
    <row r="191" spans="1:7" x14ac:dyDescent="0.2">
      <c r="A191" s="4">
        <f>IF('True_Odds_Calculator_2-way'!A192="","",'True_Odds_Calculator_2-way'!A192)</f>
        <v>1.67</v>
      </c>
      <c r="B191" s="4">
        <f>IF('True_Odds_Calculator_2-way'!B192="","",'True_Odds_Calculator_2-way'!B192)</f>
        <v>2.25</v>
      </c>
      <c r="C191" s="4">
        <f t="shared" si="8"/>
        <v>4.3246839654025315E-2</v>
      </c>
      <c r="D191" s="4">
        <f t="shared" si="10"/>
        <v>1.732564841498559</v>
      </c>
      <c r="E191" s="4">
        <f t="shared" si="11"/>
        <v>2.3650668764752165</v>
      </c>
      <c r="G191" s="4">
        <f t="shared" si="9"/>
        <v>1.0432468396540253</v>
      </c>
    </row>
    <row r="192" spans="1:7" x14ac:dyDescent="0.2">
      <c r="A192" s="4">
        <f>IF('True_Odds_Calculator_2-way'!A193="","",'True_Odds_Calculator_2-way'!A193)</f>
        <v>2.08</v>
      </c>
      <c r="B192" s="4">
        <f>IF('True_Odds_Calculator_2-way'!B193="","",'True_Odds_Calculator_2-way'!B193)</f>
        <v>1.84</v>
      </c>
      <c r="C192" s="4">
        <f t="shared" si="8"/>
        <v>2.4247491638795804E-2</v>
      </c>
      <c r="D192" s="4">
        <f t="shared" si="10"/>
        <v>2.1338090990187331</v>
      </c>
      <c r="E192" s="4">
        <f t="shared" si="11"/>
        <v>1.8819826907946497</v>
      </c>
      <c r="G192" s="4">
        <f t="shared" si="9"/>
        <v>1.0242474916387958</v>
      </c>
    </row>
    <row r="193" spans="1:7" x14ac:dyDescent="0.2">
      <c r="A193" s="4">
        <f>IF('True_Odds_Calculator_2-way'!A194="","",'True_Odds_Calculator_2-way'!A194)</f>
        <v>2.39</v>
      </c>
      <c r="B193" s="4">
        <f>IF('True_Odds_Calculator_2-way'!B194="","",'True_Odds_Calculator_2-way'!B194)</f>
        <v>1.6</v>
      </c>
      <c r="C193" s="4">
        <f t="shared" si="8"/>
        <v>4.3410041841004166E-2</v>
      </c>
      <c r="D193" s="4">
        <f t="shared" si="10"/>
        <v>2.5207646671061306</v>
      </c>
      <c r="E193" s="4">
        <f t="shared" si="11"/>
        <v>1.6575639358474208</v>
      </c>
      <c r="G193" s="4">
        <f t="shared" si="9"/>
        <v>1.0434100418410042</v>
      </c>
    </row>
    <row r="194" spans="1:7" x14ac:dyDescent="0.2">
      <c r="A194" s="4">
        <f>IF('True_Odds_Calculator_2-way'!A195="","",'True_Odds_Calculator_2-way'!A195)</f>
        <v>1.75</v>
      </c>
      <c r="B194" s="4">
        <f>IF('True_Odds_Calculator_2-way'!B195="","",'True_Odds_Calculator_2-way'!B195)</f>
        <v>2.14</v>
      </c>
      <c r="C194" s="4">
        <f t="shared" ref="C194:C257" si="12">IF(A194="","",((1/A194)+(1/B194))-1)</f>
        <v>3.8718291054739673E-2</v>
      </c>
      <c r="D194" s="4">
        <f t="shared" si="10"/>
        <v>1.81136638452237</v>
      </c>
      <c r="E194" s="4">
        <f t="shared" si="11"/>
        <v>2.2324888226527575</v>
      </c>
      <c r="G194" s="4">
        <f t="shared" ref="G194:G257" si="13">IF(A194="","",C194+1)</f>
        <v>1.0387182910547397</v>
      </c>
    </row>
    <row r="195" spans="1:7" x14ac:dyDescent="0.2">
      <c r="A195" s="4">
        <f>IF('True_Odds_Calculator_2-way'!A196="","",'True_Odds_Calculator_2-way'!A196)</f>
        <v>1.78</v>
      </c>
      <c r="B195" s="4">
        <f>IF('True_Odds_Calculator_2-way'!B196="","",'True_Odds_Calculator_2-way'!B196)</f>
        <v>2.1</v>
      </c>
      <c r="C195" s="4">
        <f t="shared" si="12"/>
        <v>3.7988228999465079E-2</v>
      </c>
      <c r="D195" s="4">
        <f t="shared" ref="D195:D258" si="14">IF(A195="","",(2*A195)/(2-($C195*A195)))</f>
        <v>1.8422868408082802</v>
      </c>
      <c r="E195" s="4">
        <f t="shared" ref="E195:E258" si="15">IF(B195="","",(2*B195)/(2-($C195*B195)))</f>
        <v>2.1872440023405506</v>
      </c>
      <c r="G195" s="4">
        <f t="shared" si="13"/>
        <v>1.0379882289994651</v>
      </c>
    </row>
    <row r="196" spans="1:7" x14ac:dyDescent="0.2">
      <c r="A196" s="4">
        <f>IF('True_Odds_Calculator_2-way'!A197="","",'True_Odds_Calculator_2-way'!A197)</f>
        <v>1.44</v>
      </c>
      <c r="B196" s="4">
        <f>IF('True_Odds_Calculator_2-way'!B197="","",'True_Odds_Calculator_2-way'!B197)</f>
        <v>2.89</v>
      </c>
      <c r="C196" s="4">
        <f t="shared" si="12"/>
        <v>4.0465205690119133E-2</v>
      </c>
      <c r="D196" s="4">
        <f t="shared" si="14"/>
        <v>1.4832133437878678</v>
      </c>
      <c r="E196" s="4">
        <f t="shared" si="15"/>
        <v>3.0694792742292374</v>
      </c>
      <c r="G196" s="4">
        <f t="shared" si="13"/>
        <v>1.0404652056901191</v>
      </c>
    </row>
    <row r="197" spans="1:7" x14ac:dyDescent="0.2">
      <c r="A197" s="4">
        <f>IF('True_Odds_Calculator_2-way'!A198="","",'True_Odds_Calculator_2-way'!A198)</f>
        <v>2.4</v>
      </c>
      <c r="B197" s="4">
        <f>IF('True_Odds_Calculator_2-way'!B198="","",'True_Odds_Calculator_2-way'!B198)</f>
        <v>1.62</v>
      </c>
      <c r="C197" s="4">
        <f t="shared" si="12"/>
        <v>3.3950617283950546E-2</v>
      </c>
      <c r="D197" s="4">
        <f t="shared" si="14"/>
        <v>2.5019305019305014</v>
      </c>
      <c r="E197" s="4">
        <f t="shared" si="15"/>
        <v>1.6658097686375322</v>
      </c>
      <c r="G197" s="4">
        <f t="shared" si="13"/>
        <v>1.0339506172839505</v>
      </c>
    </row>
    <row r="198" spans="1:7" x14ac:dyDescent="0.2">
      <c r="A198" s="4">
        <f>IF('True_Odds_Calculator_2-way'!A199="","",'True_Odds_Calculator_2-way'!A199)</f>
        <v>2.02</v>
      </c>
      <c r="B198" s="4">
        <f>IF('True_Odds_Calculator_2-way'!B199="","",'True_Odds_Calculator_2-way'!B199)</f>
        <v>1.88</v>
      </c>
      <c r="C198" s="4">
        <f t="shared" si="12"/>
        <v>2.6964398567516312E-2</v>
      </c>
      <c r="D198" s="4">
        <f t="shared" si="14"/>
        <v>2.0765529308836395</v>
      </c>
      <c r="E198" s="4">
        <f t="shared" si="15"/>
        <v>1.9288906948394962</v>
      </c>
      <c r="G198" s="4">
        <f t="shared" si="13"/>
        <v>1.0269643985675163</v>
      </c>
    </row>
    <row r="199" spans="1:7" x14ac:dyDescent="0.2">
      <c r="A199" s="4">
        <f>IF('True_Odds_Calculator_2-way'!A200="","",'True_Odds_Calculator_2-way'!A200)</f>
        <v>2.38</v>
      </c>
      <c r="B199" s="4">
        <f>IF('True_Odds_Calculator_2-way'!B200="","",'True_Odds_Calculator_2-way'!B200)</f>
        <v>1.63</v>
      </c>
      <c r="C199" s="4">
        <f t="shared" si="12"/>
        <v>3.3664999742228252E-2</v>
      </c>
      <c r="D199" s="4">
        <f t="shared" si="14"/>
        <v>2.4793251102447753</v>
      </c>
      <c r="E199" s="4">
        <f t="shared" si="15"/>
        <v>1.6759839288028686</v>
      </c>
      <c r="G199" s="4">
        <f t="shared" si="13"/>
        <v>1.0336649997422283</v>
      </c>
    </row>
    <row r="200" spans="1:7" x14ac:dyDescent="0.2">
      <c r="A200" s="4">
        <f>IF('True_Odds_Calculator_2-way'!A201="","",'True_Odds_Calculator_2-way'!A201)</f>
        <v>2.38</v>
      </c>
      <c r="B200" s="4">
        <f>IF('True_Odds_Calculator_2-way'!B201="","",'True_Odds_Calculator_2-way'!B201)</f>
        <v>1.63</v>
      </c>
      <c r="C200" s="4">
        <f t="shared" si="12"/>
        <v>3.3664999742228252E-2</v>
      </c>
      <c r="D200" s="4">
        <f t="shared" si="14"/>
        <v>2.4793251102447753</v>
      </c>
      <c r="E200" s="4">
        <f t="shared" si="15"/>
        <v>1.6759839288028686</v>
      </c>
      <c r="G200" s="4">
        <f t="shared" si="13"/>
        <v>1.0336649997422283</v>
      </c>
    </row>
    <row r="201" spans="1:7" x14ac:dyDescent="0.2">
      <c r="A201" s="4">
        <f>IF('True_Odds_Calculator_2-way'!A202="","",'True_Odds_Calculator_2-way'!A202)</f>
        <v>2.0099999999999998</v>
      </c>
      <c r="B201" s="4">
        <f>IF('True_Odds_Calculator_2-way'!B202="","",'True_Odds_Calculator_2-way'!B202)</f>
        <v>1.88</v>
      </c>
      <c r="C201" s="4">
        <f t="shared" si="12"/>
        <v>2.9427331427966497E-2</v>
      </c>
      <c r="D201" s="4">
        <f t="shared" si="14"/>
        <v>2.0712563034422273</v>
      </c>
      <c r="E201" s="4">
        <f t="shared" si="15"/>
        <v>1.9334834220221038</v>
      </c>
      <c r="G201" s="4">
        <f t="shared" si="13"/>
        <v>1.0294273314279665</v>
      </c>
    </row>
    <row r="202" spans="1:7" x14ac:dyDescent="0.2">
      <c r="A202" s="4">
        <f>IF('True_Odds_Calculator_2-way'!A203="","",'True_Odds_Calculator_2-way'!A203)</f>
        <v>2.42</v>
      </c>
      <c r="B202" s="4">
        <f>IF('True_Odds_Calculator_2-way'!B203="","",'True_Odds_Calculator_2-way'!B203)</f>
        <v>1.6</v>
      </c>
      <c r="C202" s="4">
        <f t="shared" si="12"/>
        <v>3.8223140495867725E-2</v>
      </c>
      <c r="D202" s="4">
        <f t="shared" si="14"/>
        <v>2.5373525557011791</v>
      </c>
      <c r="E202" s="4">
        <f t="shared" si="15"/>
        <v>1.6504688832054561</v>
      </c>
      <c r="G202" s="4">
        <f t="shared" si="13"/>
        <v>1.0382231404958677</v>
      </c>
    </row>
    <row r="203" spans="1:7" x14ac:dyDescent="0.2">
      <c r="A203" s="4">
        <f>IF('True_Odds_Calculator_2-way'!A204="","",'True_Odds_Calculator_2-way'!A204)</f>
        <v>2.14</v>
      </c>
      <c r="B203" s="4">
        <f>IF('True_Odds_Calculator_2-way'!B204="","",'True_Odds_Calculator_2-way'!B204)</f>
        <v>1.75</v>
      </c>
      <c r="C203" s="4">
        <f t="shared" si="12"/>
        <v>3.8718291054739673E-2</v>
      </c>
      <c r="D203" s="4">
        <f t="shared" si="14"/>
        <v>2.2324888226527575</v>
      </c>
      <c r="E203" s="4">
        <f t="shared" si="15"/>
        <v>1.81136638452237</v>
      </c>
      <c r="G203" s="4">
        <f t="shared" si="13"/>
        <v>1.0387182910547397</v>
      </c>
    </row>
    <row r="204" spans="1:7" x14ac:dyDescent="0.2">
      <c r="A204" s="4">
        <f>IF('True_Odds_Calculator_2-way'!A205="","",'True_Odds_Calculator_2-way'!A205)</f>
        <v>2.06</v>
      </c>
      <c r="B204" s="4">
        <f>IF('True_Odds_Calculator_2-way'!B205="","",'True_Odds_Calculator_2-way'!B205)</f>
        <v>1.82</v>
      </c>
      <c r="C204" s="4">
        <f t="shared" si="12"/>
        <v>3.4887442654432999E-2</v>
      </c>
      <c r="D204" s="4">
        <f t="shared" si="14"/>
        <v>2.1367833124358828</v>
      </c>
      <c r="E204" s="4">
        <f t="shared" si="15"/>
        <v>1.8796751228316457</v>
      </c>
      <c r="G204" s="4">
        <f t="shared" si="13"/>
        <v>1.034887442654433</v>
      </c>
    </row>
    <row r="205" spans="1:7" x14ac:dyDescent="0.2">
      <c r="A205" s="4">
        <f>IF('True_Odds_Calculator_2-way'!A206="","",'True_Odds_Calculator_2-way'!A206)</f>
        <v>2.12</v>
      </c>
      <c r="B205" s="4">
        <f>IF('True_Odds_Calculator_2-way'!B206="","",'True_Odds_Calculator_2-way'!B206)</f>
        <v>1.77</v>
      </c>
      <c r="C205" s="4">
        <f t="shared" si="12"/>
        <v>3.6669864619976567E-2</v>
      </c>
      <c r="D205" s="4">
        <f t="shared" si="14"/>
        <v>2.20573712673407</v>
      </c>
      <c r="E205" s="4">
        <f t="shared" si="15"/>
        <v>1.8293681747269892</v>
      </c>
      <c r="G205" s="4">
        <f t="shared" si="13"/>
        <v>1.0366698646199766</v>
      </c>
    </row>
    <row r="206" spans="1:7" x14ac:dyDescent="0.2">
      <c r="A206" s="4">
        <f>IF('True_Odds_Calculator_2-way'!A207="","",'True_Odds_Calculator_2-way'!A207)</f>
        <v>1.7</v>
      </c>
      <c r="B206" s="4">
        <f>IF('True_Odds_Calculator_2-way'!B207="","",'True_Odds_Calculator_2-way'!B207)</f>
        <v>2.23</v>
      </c>
      <c r="C206" s="4">
        <f t="shared" si="12"/>
        <v>3.6665787391189752E-2</v>
      </c>
      <c r="D206" s="4">
        <f t="shared" si="14"/>
        <v>1.754686415181671</v>
      </c>
      <c r="E206" s="4">
        <f t="shared" si="15"/>
        <v>2.3250536645200861</v>
      </c>
      <c r="G206" s="4">
        <f t="shared" si="13"/>
        <v>1.0366657873911898</v>
      </c>
    </row>
    <row r="207" spans="1:7" x14ac:dyDescent="0.2">
      <c r="A207" s="4">
        <f>IF('True_Odds_Calculator_2-way'!A208="","",'True_Odds_Calculator_2-way'!A208)</f>
        <v>1.78</v>
      </c>
      <c r="B207" s="4">
        <f>IF('True_Odds_Calculator_2-way'!B208="","",'True_Odds_Calculator_2-way'!B208)</f>
        <v>2.11</v>
      </c>
      <c r="C207" s="4">
        <f t="shared" si="12"/>
        <v>3.5731402098088338E-2</v>
      </c>
      <c r="D207" s="4">
        <f t="shared" si="14"/>
        <v>1.8384649273092173</v>
      </c>
      <c r="E207" s="4">
        <f t="shared" si="15"/>
        <v>2.1926557300484557</v>
      </c>
      <c r="G207" s="4">
        <f t="shared" si="13"/>
        <v>1.0357314020980883</v>
      </c>
    </row>
    <row r="208" spans="1:7" x14ac:dyDescent="0.2">
      <c r="A208" s="4">
        <f>IF('True_Odds_Calculator_2-way'!A209="","",'True_Odds_Calculator_2-way'!A209)</f>
        <v>1.96</v>
      </c>
      <c r="B208" s="4">
        <f>IF('True_Odds_Calculator_2-way'!B209="","",'True_Odds_Calculator_2-way'!B209)</f>
        <v>1.91</v>
      </c>
      <c r="C208" s="4">
        <f t="shared" si="12"/>
        <v>3.3764291056736839E-2</v>
      </c>
      <c r="D208" s="4">
        <f t="shared" si="14"/>
        <v>2.0270738574832143</v>
      </c>
      <c r="E208" s="4">
        <f t="shared" si="15"/>
        <v>1.9736398144242935</v>
      </c>
      <c r="G208" s="4">
        <f t="shared" si="13"/>
        <v>1.0337642910567368</v>
      </c>
    </row>
    <row r="209" spans="1:7" x14ac:dyDescent="0.2">
      <c r="A209" s="4">
        <f>IF('True_Odds_Calculator_2-way'!A210="","",'True_Odds_Calculator_2-way'!A210)</f>
        <v>2.12</v>
      </c>
      <c r="B209" s="4">
        <f>IF('True_Odds_Calculator_2-way'!B210="","",'True_Odds_Calculator_2-way'!B210)</f>
        <v>1.76</v>
      </c>
      <c r="C209" s="4">
        <f t="shared" si="12"/>
        <v>3.9879931389365408E-2</v>
      </c>
      <c r="D209" s="4">
        <f t="shared" si="14"/>
        <v>2.213573801613669</v>
      </c>
      <c r="E209" s="4">
        <f t="shared" si="15"/>
        <v>1.8240125146656239</v>
      </c>
      <c r="G209" s="4">
        <f t="shared" si="13"/>
        <v>1.0398799313893654</v>
      </c>
    </row>
    <row r="210" spans="1:7" x14ac:dyDescent="0.2">
      <c r="A210" s="4">
        <f>IF('True_Odds_Calculator_2-way'!A211="","",'True_Odds_Calculator_2-way'!A211)</f>
        <v>2.19</v>
      </c>
      <c r="B210" s="4">
        <f>IF('True_Odds_Calculator_2-way'!B211="","",'True_Odds_Calculator_2-way'!B211)</f>
        <v>1.72</v>
      </c>
      <c r="C210" s="4">
        <f t="shared" si="12"/>
        <v>3.8016353403419467E-2</v>
      </c>
      <c r="D210" s="4">
        <f t="shared" si="14"/>
        <v>2.2851249696675566</v>
      </c>
      <c r="E210" s="4">
        <f t="shared" si="15"/>
        <v>1.7781344410876134</v>
      </c>
      <c r="G210" s="4">
        <f t="shared" si="13"/>
        <v>1.0380163534034195</v>
      </c>
    </row>
    <row r="211" spans="1:7" x14ac:dyDescent="0.2">
      <c r="A211" s="4">
        <f>IF('True_Odds_Calculator_2-way'!A212="","",'True_Odds_Calculator_2-way'!A212)</f>
        <v>2.2200000000000002</v>
      </c>
      <c r="B211" s="4">
        <f>IF('True_Odds_Calculator_2-way'!B212="","",'True_Odds_Calculator_2-way'!B212)</f>
        <v>1.68</v>
      </c>
      <c r="C211" s="4">
        <f t="shared" si="12"/>
        <v>4.5688545688545634E-2</v>
      </c>
      <c r="D211" s="4">
        <f t="shared" si="14"/>
        <v>2.3386004514672689</v>
      </c>
      <c r="E211" s="4">
        <f t="shared" si="15"/>
        <v>1.7470489038785832</v>
      </c>
      <c r="G211" s="4">
        <f t="shared" si="13"/>
        <v>1.0456885456885456</v>
      </c>
    </row>
    <row r="212" spans="1:7" x14ac:dyDescent="0.2">
      <c r="A212" s="4">
        <f>IF('True_Odds_Calculator_2-way'!A213="","",'True_Odds_Calculator_2-way'!A213)</f>
        <v>2.0499999999999998</v>
      </c>
      <c r="B212" s="4">
        <f>IF('True_Odds_Calculator_2-way'!B213="","",'True_Odds_Calculator_2-way'!B213)</f>
        <v>1.81</v>
      </c>
      <c r="C212" s="4">
        <f t="shared" si="12"/>
        <v>4.0291065894084488E-2</v>
      </c>
      <c r="D212" s="4">
        <f t="shared" si="14"/>
        <v>2.1383086010661287</v>
      </c>
      <c r="E212" s="4">
        <f t="shared" si="15"/>
        <v>1.8784963928616634</v>
      </c>
      <c r="G212" s="4">
        <f t="shared" si="13"/>
        <v>1.0402910658940845</v>
      </c>
    </row>
    <row r="213" spans="1:7" x14ac:dyDescent="0.2">
      <c r="A213" s="4">
        <f>IF('True_Odds_Calculator_2-way'!A214="","",'True_Odds_Calculator_2-way'!A214)</f>
        <v>1.84</v>
      </c>
      <c r="B213" s="4">
        <f>IF('True_Odds_Calculator_2-way'!B214="","",'True_Odds_Calculator_2-way'!B214)</f>
        <v>2.0099999999999998</v>
      </c>
      <c r="C213" s="4">
        <f t="shared" si="12"/>
        <v>4.099069868051064E-2</v>
      </c>
      <c r="D213" s="4">
        <f t="shared" si="14"/>
        <v>1.9121083652155932</v>
      </c>
      <c r="E213" s="4">
        <f t="shared" si="15"/>
        <v>2.0963609568076182</v>
      </c>
      <c r="G213" s="4">
        <f t="shared" si="13"/>
        <v>1.0409906986805106</v>
      </c>
    </row>
    <row r="214" spans="1:7" x14ac:dyDescent="0.2">
      <c r="A214" s="4">
        <f>IF('True_Odds_Calculator_2-way'!A215="","",'True_Odds_Calculator_2-way'!A215)</f>
        <v>2.06</v>
      </c>
      <c r="B214" s="4">
        <f>IF('True_Odds_Calculator_2-way'!B215="","",'True_Odds_Calculator_2-way'!B215)</f>
        <v>1.78</v>
      </c>
      <c r="C214" s="4">
        <f t="shared" si="12"/>
        <v>4.7234646012872306E-2</v>
      </c>
      <c r="D214" s="4">
        <f t="shared" si="14"/>
        <v>2.165347820951931</v>
      </c>
      <c r="E214" s="4">
        <f t="shared" si="15"/>
        <v>1.8581129015911626</v>
      </c>
      <c r="G214" s="4">
        <f t="shared" si="13"/>
        <v>1.0472346460128723</v>
      </c>
    </row>
    <row r="215" spans="1:7" x14ac:dyDescent="0.2">
      <c r="A215" s="4">
        <f>IF('True_Odds_Calculator_2-way'!A216="","",'True_Odds_Calculator_2-way'!A216)</f>
        <v>1.75</v>
      </c>
      <c r="B215" s="4">
        <f>IF('True_Odds_Calculator_2-way'!B216="","",'True_Odds_Calculator_2-way'!B216)</f>
        <v>2.1</v>
      </c>
      <c r="C215" s="4">
        <f t="shared" si="12"/>
        <v>4.761904761904745E-2</v>
      </c>
      <c r="D215" s="4">
        <f t="shared" si="14"/>
        <v>1.8260869565217388</v>
      </c>
      <c r="E215" s="4">
        <f t="shared" si="15"/>
        <v>2.2105263157894735</v>
      </c>
      <c r="G215" s="4">
        <f t="shared" si="13"/>
        <v>1.0476190476190474</v>
      </c>
    </row>
    <row r="216" spans="1:7" x14ac:dyDescent="0.2">
      <c r="A216" s="4">
        <f>IF('True_Odds_Calculator_2-way'!A217="","",'True_Odds_Calculator_2-way'!A217)</f>
        <v>1.97</v>
      </c>
      <c r="B216" s="4">
        <f>IF('True_Odds_Calculator_2-way'!B217="","",'True_Odds_Calculator_2-way'!B217)</f>
        <v>1.92</v>
      </c>
      <c r="C216" s="4">
        <f t="shared" si="12"/>
        <v>2.844754653130277E-2</v>
      </c>
      <c r="D216" s="4">
        <f t="shared" si="14"/>
        <v>2.0267924123888115</v>
      </c>
      <c r="E216" s="4">
        <f t="shared" si="15"/>
        <v>1.9739066903246005</v>
      </c>
      <c r="G216" s="4">
        <f t="shared" si="13"/>
        <v>1.0284475465313028</v>
      </c>
    </row>
    <row r="217" spans="1:7" x14ac:dyDescent="0.2">
      <c r="A217" s="4">
        <f>IF('True_Odds_Calculator_2-way'!A218="","",'True_Odds_Calculator_2-way'!A218)</f>
        <v>2.15</v>
      </c>
      <c r="B217" s="4">
        <f>IF('True_Odds_Calculator_2-way'!B218="","",'True_Odds_Calculator_2-way'!B218)</f>
        <v>1.76</v>
      </c>
      <c r="C217" s="4">
        <f t="shared" si="12"/>
        <v>3.3298097251585723E-2</v>
      </c>
      <c r="D217" s="4">
        <f t="shared" si="14"/>
        <v>2.2298173246906305</v>
      </c>
      <c r="E217" s="4">
        <f t="shared" si="15"/>
        <v>1.8131288931480596</v>
      </c>
      <c r="G217" s="4">
        <f t="shared" si="13"/>
        <v>1.0332980972515857</v>
      </c>
    </row>
    <row r="218" spans="1:7" x14ac:dyDescent="0.2">
      <c r="A218" s="4">
        <f>IF('True_Odds_Calculator_2-way'!A219="","",'True_Odds_Calculator_2-way'!A219)</f>
        <v>2.35</v>
      </c>
      <c r="B218" s="4">
        <f>IF('True_Odds_Calculator_2-way'!B219="","",'True_Odds_Calculator_2-way'!B219)</f>
        <v>1.65</v>
      </c>
      <c r="C218" s="4">
        <f t="shared" si="12"/>
        <v>3.1592520954223158E-2</v>
      </c>
      <c r="D218" s="4">
        <f t="shared" si="14"/>
        <v>2.4405979543666407</v>
      </c>
      <c r="E218" s="4">
        <f t="shared" si="15"/>
        <v>1.6941561987984708</v>
      </c>
      <c r="G218" s="4">
        <f t="shared" si="13"/>
        <v>1.0315925209542232</v>
      </c>
    </row>
    <row r="219" spans="1:7" x14ac:dyDescent="0.2">
      <c r="A219" s="4">
        <f>IF('True_Odds_Calculator_2-way'!A220="","",'True_Odds_Calculator_2-way'!A220)</f>
        <v>2.13</v>
      </c>
      <c r="B219" s="4">
        <f>IF('True_Odds_Calculator_2-way'!B220="","",'True_Odds_Calculator_2-way'!B220)</f>
        <v>1.78</v>
      </c>
      <c r="C219" s="4">
        <f t="shared" si="12"/>
        <v>3.128132088410629E-2</v>
      </c>
      <c r="D219" s="4">
        <f t="shared" si="14"/>
        <v>2.2034055907479515</v>
      </c>
      <c r="E219" s="4">
        <f t="shared" si="15"/>
        <v>1.8309750325976726</v>
      </c>
      <c r="G219" s="4">
        <f t="shared" si="13"/>
        <v>1.0312813208841063</v>
      </c>
    </row>
    <row r="220" spans="1:7" x14ac:dyDescent="0.2">
      <c r="A220" s="4">
        <f>IF('True_Odds_Calculator_2-way'!A221="","",'True_Odds_Calculator_2-way'!A221)</f>
        <v>1.94</v>
      </c>
      <c r="B220" s="4">
        <f>IF('True_Odds_Calculator_2-way'!B221="","",'True_Odds_Calculator_2-way'!B221)</f>
        <v>1.94</v>
      </c>
      <c r="C220" s="4">
        <f t="shared" si="12"/>
        <v>3.0927835051546504E-2</v>
      </c>
      <c r="D220" s="4">
        <f t="shared" si="14"/>
        <v>2.0000000000000004</v>
      </c>
      <c r="E220" s="4">
        <f t="shared" si="15"/>
        <v>2.0000000000000004</v>
      </c>
      <c r="G220" s="4">
        <f t="shared" si="13"/>
        <v>1.0309278350515465</v>
      </c>
    </row>
    <row r="221" spans="1:7" x14ac:dyDescent="0.2">
      <c r="A221" s="4">
        <f>IF('True_Odds_Calculator_2-way'!A222="","",'True_Odds_Calculator_2-way'!A222)</f>
        <v>2.0699999999999998</v>
      </c>
      <c r="B221" s="4">
        <f>IF('True_Odds_Calculator_2-way'!B222="","",'True_Odds_Calculator_2-way'!B222)</f>
        <v>1.85</v>
      </c>
      <c r="C221" s="4">
        <f t="shared" si="12"/>
        <v>2.3632327980154022E-2</v>
      </c>
      <c r="D221" s="4">
        <f t="shared" si="14"/>
        <v>2.1219005402410303</v>
      </c>
      <c r="E221" s="4">
        <f t="shared" si="15"/>
        <v>1.8913446104457341</v>
      </c>
      <c r="G221" s="4">
        <f t="shared" si="13"/>
        <v>1.023632327980154</v>
      </c>
    </row>
    <row r="222" spans="1:7" x14ac:dyDescent="0.2">
      <c r="A222" s="4">
        <f>IF('True_Odds_Calculator_2-way'!A223="","",'True_Odds_Calculator_2-way'!A223)</f>
        <v>2.31</v>
      </c>
      <c r="B222" s="4">
        <f>IF('True_Odds_Calculator_2-way'!B223="","",'True_Odds_Calculator_2-way'!B223)</f>
        <v>1.68</v>
      </c>
      <c r="C222" s="4">
        <f t="shared" si="12"/>
        <v>2.813852813852824E-2</v>
      </c>
      <c r="D222" s="4">
        <f t="shared" si="14"/>
        <v>2.3875968992248064</v>
      </c>
      <c r="E222" s="4">
        <f t="shared" si="15"/>
        <v>1.7206703910614525</v>
      </c>
      <c r="G222" s="4">
        <f t="shared" si="13"/>
        <v>1.0281385281385282</v>
      </c>
    </row>
    <row r="223" spans="1:7" x14ac:dyDescent="0.2">
      <c r="A223" s="4">
        <f>IF('True_Odds_Calculator_2-way'!A224="","",'True_Odds_Calculator_2-way'!A224)</f>
        <v>2.0499999999999998</v>
      </c>
      <c r="B223" s="4">
        <f>IF('True_Odds_Calculator_2-way'!B224="","",'True_Odds_Calculator_2-way'!B224)</f>
        <v>1.85</v>
      </c>
      <c r="C223" s="4">
        <f t="shared" si="12"/>
        <v>2.8345418589321048E-2</v>
      </c>
      <c r="D223" s="4">
        <f t="shared" si="14"/>
        <v>2.1113430758524703</v>
      </c>
      <c r="E223" s="4">
        <f t="shared" si="15"/>
        <v>1.8998121477770822</v>
      </c>
      <c r="G223" s="4">
        <f t="shared" si="13"/>
        <v>1.028345418589321</v>
      </c>
    </row>
    <row r="224" spans="1:7" x14ac:dyDescent="0.2">
      <c r="A224" s="4">
        <f>IF('True_Odds_Calculator_2-way'!A225="","",'True_Odds_Calculator_2-way'!A225)</f>
        <v>2.0299999999999998</v>
      </c>
      <c r="B224" s="4">
        <f>IF('True_Odds_Calculator_2-way'!B225="","",'True_Odds_Calculator_2-way'!B225)</f>
        <v>1.87</v>
      </c>
      <c r="C224" s="4">
        <f t="shared" si="12"/>
        <v>2.737019572719368E-2</v>
      </c>
      <c r="D224" s="4">
        <f t="shared" si="14"/>
        <v>2.0880063804625832</v>
      </c>
      <c r="E224" s="4">
        <f t="shared" si="15"/>
        <v>1.9191122570208035</v>
      </c>
      <c r="G224" s="4">
        <f t="shared" si="13"/>
        <v>1.0273701957271937</v>
      </c>
    </row>
    <row r="225" spans="1:7" x14ac:dyDescent="0.2">
      <c r="A225" s="4">
        <f>IF('True_Odds_Calculator_2-way'!A226="","",'True_Odds_Calculator_2-way'!A226)</f>
        <v>2.15</v>
      </c>
      <c r="B225" s="4">
        <f>IF('True_Odds_Calculator_2-way'!B226="","",'True_Odds_Calculator_2-way'!B226)</f>
        <v>1.76</v>
      </c>
      <c r="C225" s="4">
        <f t="shared" si="12"/>
        <v>3.3298097251585723E-2</v>
      </c>
      <c r="D225" s="4">
        <f t="shared" si="14"/>
        <v>2.2298173246906305</v>
      </c>
      <c r="E225" s="4">
        <f t="shared" si="15"/>
        <v>1.8131288931480596</v>
      </c>
      <c r="G225" s="4">
        <f t="shared" si="13"/>
        <v>1.0332980972515857</v>
      </c>
    </row>
    <row r="226" spans="1:7" x14ac:dyDescent="0.2">
      <c r="A226" s="4">
        <f>IF('True_Odds_Calculator_2-way'!A227="","",'True_Odds_Calculator_2-way'!A227)</f>
        <v>2.52</v>
      </c>
      <c r="B226" s="4">
        <f>IF('True_Odds_Calculator_2-way'!B227="","",'True_Odds_Calculator_2-way'!B227)</f>
        <v>1.57</v>
      </c>
      <c r="C226" s="4">
        <f t="shared" si="12"/>
        <v>3.3768071984632497E-2</v>
      </c>
      <c r="D226" s="4">
        <f t="shared" si="14"/>
        <v>2.6319850984566258</v>
      </c>
      <c r="E226" s="4">
        <f t="shared" si="15"/>
        <v>1.6127506929724442</v>
      </c>
      <c r="G226" s="4">
        <f t="shared" si="13"/>
        <v>1.0337680719846325</v>
      </c>
    </row>
    <row r="227" spans="1:7" x14ac:dyDescent="0.2">
      <c r="A227" s="4">
        <f>IF('True_Odds_Calculator_2-way'!A228="","",'True_Odds_Calculator_2-way'!A228)</f>
        <v>1.95</v>
      </c>
      <c r="B227" s="4">
        <f>IF('True_Odds_Calculator_2-way'!B228="","",'True_Odds_Calculator_2-way'!B228)</f>
        <v>1.93</v>
      </c>
      <c r="C227" s="4">
        <f t="shared" si="12"/>
        <v>3.0955227846419575E-2</v>
      </c>
      <c r="D227" s="4">
        <f t="shared" si="14"/>
        <v>2.0106851876586083</v>
      </c>
      <c r="E227" s="4">
        <f t="shared" si="15"/>
        <v>1.9894277785119598</v>
      </c>
      <c r="G227" s="4">
        <f t="shared" si="13"/>
        <v>1.0309552278464196</v>
      </c>
    </row>
    <row r="228" spans="1:7" x14ac:dyDescent="0.2">
      <c r="A228" s="4">
        <f>IF('True_Odds_Calculator_2-way'!A229="","",'True_Odds_Calculator_2-way'!A229)</f>
        <v>1.95</v>
      </c>
      <c r="B228" s="4">
        <f>IF('True_Odds_Calculator_2-way'!B229="","",'True_Odds_Calculator_2-way'!B229)</f>
        <v>1.93</v>
      </c>
      <c r="C228" s="4">
        <f t="shared" si="12"/>
        <v>3.0955227846419575E-2</v>
      </c>
      <c r="D228" s="4">
        <f t="shared" si="14"/>
        <v>2.0106851876586083</v>
      </c>
      <c r="E228" s="4">
        <f t="shared" si="15"/>
        <v>1.9894277785119598</v>
      </c>
      <c r="G228" s="4">
        <f t="shared" si="13"/>
        <v>1.0309552278464196</v>
      </c>
    </row>
    <row r="229" spans="1:7" x14ac:dyDescent="0.2">
      <c r="A229" s="4">
        <f>IF('True_Odds_Calculator_2-way'!A230="","",'True_Odds_Calculator_2-way'!A230)</f>
        <v>2.23</v>
      </c>
      <c r="B229" s="4">
        <f>IF('True_Odds_Calculator_2-way'!B230="","",'True_Odds_Calculator_2-way'!B230)</f>
        <v>1.7</v>
      </c>
      <c r="C229" s="4">
        <f t="shared" si="12"/>
        <v>3.6665787391189752E-2</v>
      </c>
      <c r="D229" s="4">
        <f t="shared" si="14"/>
        <v>2.3250536645200861</v>
      </c>
      <c r="E229" s="4">
        <f t="shared" si="15"/>
        <v>1.754686415181671</v>
      </c>
      <c r="G229" s="4">
        <f t="shared" si="13"/>
        <v>1.0366657873911898</v>
      </c>
    </row>
    <row r="230" spans="1:7" x14ac:dyDescent="0.2">
      <c r="A230" s="4">
        <f>IF('True_Odds_Calculator_2-way'!A231="","",'True_Odds_Calculator_2-way'!A231)</f>
        <v>2.08</v>
      </c>
      <c r="B230" s="4">
        <f>IF('True_Odds_Calculator_2-way'!B231="","",'True_Odds_Calculator_2-way'!B231)</f>
        <v>1.83</v>
      </c>
      <c r="C230" s="4">
        <f t="shared" si="12"/>
        <v>2.7217318200924545E-2</v>
      </c>
      <c r="D230" s="4">
        <f t="shared" si="14"/>
        <v>2.1405916094927453</v>
      </c>
      <c r="E230" s="4">
        <f t="shared" si="15"/>
        <v>1.8767379942806428</v>
      </c>
      <c r="G230" s="4">
        <f t="shared" si="13"/>
        <v>1.0272173182009245</v>
      </c>
    </row>
    <row r="231" spans="1:7" x14ac:dyDescent="0.2">
      <c r="A231" s="4">
        <f>IF('True_Odds_Calculator_2-way'!A232="","",'True_Odds_Calculator_2-way'!A232)</f>
        <v>2.13</v>
      </c>
      <c r="B231" s="4">
        <f>IF('True_Odds_Calculator_2-way'!B232="","",'True_Odds_Calculator_2-way'!B232)</f>
        <v>1.7</v>
      </c>
      <c r="C231" s="4">
        <f t="shared" si="12"/>
        <v>5.7718862192764453E-2</v>
      </c>
      <c r="D231" s="4">
        <f t="shared" si="14"/>
        <v>2.2695079912253213</v>
      </c>
      <c r="E231" s="4">
        <f t="shared" si="15"/>
        <v>1.7877067390767711</v>
      </c>
      <c r="G231" s="4">
        <f t="shared" si="13"/>
        <v>1.0577188621927645</v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10.63</v>
      </c>
      <c r="B2" s="4">
        <f>IF('True_Odds_Calculator_3-way'!B3="","",'True_Odds_Calculator_3-way'!B3)</f>
        <v>6.51</v>
      </c>
      <c r="C2" s="4">
        <f>IF('True_Odds_Calculator_3-way'!C3="","",'True_Odds_Calculator_3-way'!C3)</f>
        <v>1.26</v>
      </c>
      <c r="D2" s="4">
        <f>IF(A2="","",((1/A2)+(1/B2)+(1/C2))-1)</f>
        <v>4.1334001914222096E-2</v>
      </c>
      <c r="E2" s="4">
        <f>IF(A2="","",(3*A2)/(3-($D2*A2)))</f>
        <v>12.454017184941074</v>
      </c>
      <c r="F2" s="4">
        <f>IF(B2="","",(3*B2)/(3-($D2*B2)))</f>
        <v>7.1514475438316465</v>
      </c>
      <c r="G2" s="4">
        <f>IF(C2="","",(3*C2)/(3-($D2*C2)))</f>
        <v>1.2822604006185534</v>
      </c>
      <c r="I2" s="4">
        <f>IF(A2="","",D2+1)</f>
        <v>1.0413340019142221</v>
      </c>
    </row>
    <row r="3" spans="1:9" x14ac:dyDescent="0.2">
      <c r="A3" s="4">
        <f>IF('True_Odds_Calculator_3-way'!A4="","",'True_Odds_Calculator_3-way'!A4)</f>
        <v>2.35</v>
      </c>
      <c r="B3" s="4">
        <f>IF('True_Odds_Calculator_3-way'!B4="","",'True_Odds_Calculator_3-way'!B4)</f>
        <v>3.24</v>
      </c>
      <c r="C3" s="4">
        <f>IF('True_Odds_Calculator_3-way'!C4="","",'True_Odds_Calculator_3-way'!C4)</f>
        <v>3.47</v>
      </c>
      <c r="D3" s="4">
        <f t="shared" ref="D3:D66" si="0">IF(A3="","",((1/A3)+(1/B3)+(1/C3))-1)</f>
        <v>2.2358328242604752E-2</v>
      </c>
      <c r="E3" s="4">
        <f t="shared" ref="E3:E66" si="1">IF(A3="","",(3*A3)/(3-($D3*A3)))</f>
        <v>2.3918916472124785</v>
      </c>
      <c r="F3" s="4">
        <f t="shared" ref="F3:F66" si="2">IF(B3="","",(3*B3)/(3-($D3*B3)))</f>
        <v>3.3201721793607617</v>
      </c>
      <c r="G3" s="4">
        <f t="shared" ref="G3:G66" si="3">IF(C3="","",(3*C3)/(3-($D3*C3)))</f>
        <v>3.5621204712717649</v>
      </c>
      <c r="I3" s="4">
        <f t="shared" ref="I3:I66" si="4">IF(A3="","",D3+1)</f>
        <v>1.0223583282426048</v>
      </c>
    </row>
    <row r="4" spans="1:9" x14ac:dyDescent="0.2">
      <c r="A4" s="4">
        <f>IF('True_Odds_Calculator_3-way'!A5="","",'True_Odds_Calculator_3-way'!A5)</f>
        <v>5.03</v>
      </c>
      <c r="B4" s="4">
        <f>IF('True_Odds_Calculator_3-way'!B5="","",'True_Odds_Calculator_3-way'!B5)</f>
        <v>3.92</v>
      </c>
      <c r="C4" s="4">
        <f>IF('True_Odds_Calculator_3-way'!C5="","",'True_Odds_Calculator_3-way'!C5)</f>
        <v>1.74</v>
      </c>
      <c r="D4" s="4">
        <f t="shared" si="0"/>
        <v>2.8621841552141536E-2</v>
      </c>
      <c r="E4" s="4">
        <f t="shared" si="1"/>
        <v>5.2835539924593018</v>
      </c>
      <c r="F4" s="4">
        <f t="shared" si="2"/>
        <v>4.0723008184018878</v>
      </c>
      <c r="G4" s="4">
        <f t="shared" si="3"/>
        <v>1.7693727701020703</v>
      </c>
      <c r="I4" s="4">
        <f t="shared" si="4"/>
        <v>1.0286218415521415</v>
      </c>
    </row>
    <row r="5" spans="1:9" x14ac:dyDescent="0.2">
      <c r="A5" s="4">
        <f>IF('True_Odds_Calculator_3-way'!A6="","",'True_Odds_Calculator_3-way'!A6)</f>
        <v>2.3199999999999998</v>
      </c>
      <c r="B5" s="4">
        <f>IF('True_Odds_Calculator_3-way'!B6="","",'True_Odds_Calculator_3-way'!B6)</f>
        <v>3.6</v>
      </c>
      <c r="C5" s="4">
        <f>IF('True_Odds_Calculator_3-way'!C6="","",'True_Odds_Calculator_3-way'!C6)</f>
        <v>3.14</v>
      </c>
      <c r="D5" s="4">
        <f t="shared" si="0"/>
        <v>2.7283598116016217E-2</v>
      </c>
      <c r="E5" s="4">
        <f t="shared" si="1"/>
        <v>2.370005494558459</v>
      </c>
      <c r="F5" s="4">
        <f t="shared" si="2"/>
        <v>3.7218547056419262</v>
      </c>
      <c r="G5" s="4">
        <f t="shared" si="3"/>
        <v>3.2323043752629363</v>
      </c>
      <c r="I5" s="4">
        <f t="shared" si="4"/>
        <v>1.0272835981160162</v>
      </c>
    </row>
    <row r="6" spans="1:9" x14ac:dyDescent="0.2">
      <c r="A6" s="4">
        <f>IF('True_Odds_Calculator_3-way'!A7="","",'True_Odds_Calculator_3-way'!A7)</f>
        <v>2.82</v>
      </c>
      <c r="B6" s="4">
        <f>IF('True_Odds_Calculator_3-way'!B7="","",'True_Odds_Calculator_3-way'!B7)</f>
        <v>3.2</v>
      </c>
      <c r="C6" s="4">
        <f>IF('True_Odds_Calculator_3-way'!C7="","",'True_Odds_Calculator_3-way'!C7)</f>
        <v>2.78</v>
      </c>
      <c r="D6" s="4">
        <f t="shared" si="0"/>
        <v>2.6822159293841574E-2</v>
      </c>
      <c r="E6" s="4">
        <f t="shared" si="1"/>
        <v>2.8929391830596973</v>
      </c>
      <c r="F6" s="4">
        <f t="shared" si="2"/>
        <v>3.2942494764929586</v>
      </c>
      <c r="G6" s="4">
        <f t="shared" si="3"/>
        <v>2.850858664985803</v>
      </c>
      <c r="I6" s="4">
        <f t="shared" si="4"/>
        <v>1.0268221592938416</v>
      </c>
    </row>
    <row r="7" spans="1:9" x14ac:dyDescent="0.2">
      <c r="A7" s="4">
        <f>IF('True_Odds_Calculator_3-way'!A8="","",'True_Odds_Calculator_3-way'!A8)</f>
        <v>3.05</v>
      </c>
      <c r="B7" s="4">
        <f>IF('True_Odds_Calculator_3-way'!B8="","",'True_Odds_Calculator_3-way'!B8)</f>
        <v>3.42</v>
      </c>
      <c r="C7" s="4">
        <f>IF('True_Odds_Calculator_3-way'!C8="","",'True_Odds_Calculator_3-way'!C8)</f>
        <v>2.4500000000000002</v>
      </c>
      <c r="D7" s="4">
        <f t="shared" si="0"/>
        <v>2.8429778583852316E-2</v>
      </c>
      <c r="E7" s="4">
        <f t="shared" si="1"/>
        <v>3.1407798709159391</v>
      </c>
      <c r="F7" s="4">
        <f t="shared" si="2"/>
        <v>3.5345547336562024</v>
      </c>
      <c r="G7" s="4">
        <f t="shared" si="3"/>
        <v>2.5082353364554932</v>
      </c>
      <c r="I7" s="4">
        <f t="shared" si="4"/>
        <v>1.0284297785838523</v>
      </c>
    </row>
    <row r="8" spans="1:9" x14ac:dyDescent="0.2">
      <c r="A8" s="4">
        <f>IF('True_Odds_Calculator_3-way'!A9="","",'True_Odds_Calculator_3-way'!A9)</f>
        <v>2.77</v>
      </c>
      <c r="B8" s="4">
        <f>IF('True_Odds_Calculator_3-way'!B9="","",'True_Odds_Calculator_3-way'!B9)</f>
        <v>3.06</v>
      </c>
      <c r="C8" s="4">
        <f>IF('True_Odds_Calculator_3-way'!C9="","",'True_Odds_Calculator_3-way'!C9)</f>
        <v>2.8</v>
      </c>
      <c r="D8" s="4">
        <f t="shared" si="0"/>
        <v>4.4951073088681959E-2</v>
      </c>
      <c r="E8" s="4">
        <f t="shared" si="1"/>
        <v>2.8899467308732012</v>
      </c>
      <c r="F8" s="4">
        <f t="shared" si="2"/>
        <v>3.2070432355786815</v>
      </c>
      <c r="G8" s="4">
        <f t="shared" si="3"/>
        <v>2.9226164283697069</v>
      </c>
      <c r="I8" s="4">
        <f t="shared" si="4"/>
        <v>1.044951073088682</v>
      </c>
    </row>
    <row r="9" spans="1:9" x14ac:dyDescent="0.2">
      <c r="A9" s="4">
        <f>IF('True_Odds_Calculator_3-way'!A10="","",'True_Odds_Calculator_3-way'!A10)</f>
        <v>4.7300000000000004</v>
      </c>
      <c r="B9" s="4">
        <f>IF('True_Odds_Calculator_3-way'!B10="","",'True_Odds_Calculator_3-way'!B10)</f>
        <v>3.29</v>
      </c>
      <c r="C9" s="4">
        <f>IF('True_Odds_Calculator_3-way'!C10="","",'True_Odds_Calculator_3-way'!C10)</f>
        <v>1.88</v>
      </c>
      <c r="D9" s="4">
        <f t="shared" si="0"/>
        <v>4.7282751884434315E-2</v>
      </c>
      <c r="E9" s="4">
        <f t="shared" si="1"/>
        <v>5.1110223117514408</v>
      </c>
      <c r="F9" s="4">
        <f t="shared" si="2"/>
        <v>3.4699276062493505</v>
      </c>
      <c r="G9" s="4">
        <f t="shared" si="3"/>
        <v>1.9374063668469128</v>
      </c>
      <c r="I9" s="4">
        <f t="shared" si="4"/>
        <v>1.0472827518844343</v>
      </c>
    </row>
    <row r="10" spans="1:9" x14ac:dyDescent="0.2">
      <c r="A10" s="4">
        <f>IF('True_Odds_Calculator_3-way'!A11="","",'True_Odds_Calculator_3-way'!A11)</f>
        <v>6.3</v>
      </c>
      <c r="B10" s="4">
        <f>IF('True_Odds_Calculator_3-way'!B11="","",'True_Odds_Calculator_3-way'!B11)</f>
        <v>4.0199999999999996</v>
      </c>
      <c r="C10" s="4">
        <f>IF('True_Odds_Calculator_3-way'!C11="","",'True_Odds_Calculator_3-way'!C11)</f>
        <v>1.52</v>
      </c>
      <c r="D10" s="4">
        <f t="shared" si="0"/>
        <v>6.5381114477736757E-2</v>
      </c>
      <c r="E10" s="4">
        <f t="shared" si="1"/>
        <v>7.3026573384122759</v>
      </c>
      <c r="F10" s="4">
        <f t="shared" si="2"/>
        <v>4.4060139360698818</v>
      </c>
      <c r="G10" s="4">
        <f t="shared" si="3"/>
        <v>1.5720773111000761</v>
      </c>
      <c r="I10" s="4">
        <f t="shared" si="4"/>
        <v>1.0653811144777368</v>
      </c>
    </row>
    <row r="11" spans="1:9" x14ac:dyDescent="0.2">
      <c r="A11" s="4">
        <f>IF('True_Odds_Calculator_3-way'!A12="","",'True_Odds_Calculator_3-way'!A12)</f>
        <v>1.63</v>
      </c>
      <c r="B11" s="4">
        <f>IF('True_Odds_Calculator_3-way'!B12="","",'True_Odds_Calculator_3-way'!B12)</f>
        <v>4.04</v>
      </c>
      <c r="C11" s="4">
        <f>IF('True_Odds_Calculator_3-way'!C12="","",'True_Odds_Calculator_3-way'!C12)</f>
        <v>5.97</v>
      </c>
      <c r="D11" s="4">
        <f t="shared" si="0"/>
        <v>2.8525872595275059E-2</v>
      </c>
      <c r="E11" s="4">
        <f t="shared" si="1"/>
        <v>1.655661187857465</v>
      </c>
      <c r="F11" s="4">
        <f t="shared" si="2"/>
        <v>4.2013959610205873</v>
      </c>
      <c r="G11" s="4">
        <f t="shared" si="3"/>
        <v>6.3292916487068043</v>
      </c>
      <c r="I11" s="4">
        <f t="shared" si="4"/>
        <v>1.0285258725952751</v>
      </c>
    </row>
    <row r="12" spans="1:9" x14ac:dyDescent="0.2">
      <c r="A12" s="4">
        <f>IF('True_Odds_Calculator_3-way'!A13="","",'True_Odds_Calculator_3-way'!A13)</f>
        <v>2.79</v>
      </c>
      <c r="B12" s="4">
        <f>IF('True_Odds_Calculator_3-way'!B13="","",'True_Odds_Calculator_3-way'!B13)</f>
        <v>3.47</v>
      </c>
      <c r="C12" s="4">
        <f>IF('True_Odds_Calculator_3-way'!C13="","",'True_Odds_Calculator_3-way'!C13)</f>
        <v>2.52</v>
      </c>
      <c r="D12" s="4">
        <f t="shared" si="0"/>
        <v>4.3432773933842928E-2</v>
      </c>
      <c r="E12" s="4">
        <f t="shared" si="1"/>
        <v>2.9074386571061654</v>
      </c>
      <c r="F12" s="4">
        <f t="shared" si="2"/>
        <v>3.6535439721384595</v>
      </c>
      <c r="G12" s="4">
        <f t="shared" si="3"/>
        <v>2.615419745002515</v>
      </c>
      <c r="I12" s="4">
        <f t="shared" si="4"/>
        <v>1.0434327739338429</v>
      </c>
    </row>
    <row r="13" spans="1:9" x14ac:dyDescent="0.2">
      <c r="A13" s="4">
        <f>IF('True_Odds_Calculator_3-way'!A14="","",'True_Odds_Calculator_3-way'!A14)</f>
        <v>1.7</v>
      </c>
      <c r="B13" s="4">
        <f>IF('True_Odds_Calculator_3-way'!B14="","",'True_Odds_Calculator_3-way'!B14)</f>
        <v>4.29</v>
      </c>
      <c r="C13" s="4">
        <f>IF('True_Odds_Calculator_3-way'!C14="","",'True_Odds_Calculator_3-way'!C14)</f>
        <v>4.42</v>
      </c>
      <c r="D13" s="4">
        <f t="shared" si="0"/>
        <v>4.7579871109282967E-2</v>
      </c>
      <c r="E13" s="4">
        <f t="shared" si="1"/>
        <v>1.7471053261997924</v>
      </c>
      <c r="F13" s="4">
        <f t="shared" si="2"/>
        <v>4.6031979802230181</v>
      </c>
      <c r="G13" s="4">
        <f t="shared" si="3"/>
        <v>4.7532044318922448</v>
      </c>
      <c r="I13" s="4">
        <f t="shared" si="4"/>
        <v>1.047579871109283</v>
      </c>
    </row>
    <row r="14" spans="1:9" x14ac:dyDescent="0.2">
      <c r="A14" s="4">
        <f>IF('True_Odds_Calculator_3-way'!A15="","",'True_Odds_Calculator_3-way'!A15)</f>
        <v>2.29</v>
      </c>
      <c r="B14" s="4">
        <f>IF('True_Odds_Calculator_3-way'!B15="","",'True_Odds_Calculator_3-way'!B15)</f>
        <v>3.47</v>
      </c>
      <c r="C14" s="4">
        <f>IF('True_Odds_Calculator_3-way'!C15="","",'True_Odds_Calculator_3-way'!C15)</f>
        <v>3.14</v>
      </c>
      <c r="D14" s="4">
        <f t="shared" si="0"/>
        <v>4.3336998327387244E-2</v>
      </c>
      <c r="E14" s="4">
        <f t="shared" si="1"/>
        <v>2.368346256900808</v>
      </c>
      <c r="F14" s="4">
        <f t="shared" si="2"/>
        <v>3.6531178719953976</v>
      </c>
      <c r="G14" s="4">
        <f t="shared" si="3"/>
        <v>3.2891959259995196</v>
      </c>
      <c r="I14" s="4">
        <f t="shared" si="4"/>
        <v>1.0433369983273872</v>
      </c>
    </row>
    <row r="15" spans="1:9" x14ac:dyDescent="0.2">
      <c r="A15" s="4">
        <f>IF('True_Odds_Calculator_3-way'!A16="","",'True_Odds_Calculator_3-way'!A16)</f>
        <v>3.36</v>
      </c>
      <c r="B15" s="4">
        <f>IF('True_Odds_Calculator_3-way'!B16="","",'True_Odds_Calculator_3-way'!B16)</f>
        <v>3.81</v>
      </c>
      <c r="C15" s="4">
        <f>IF('True_Odds_Calculator_3-way'!C16="","",'True_Odds_Calculator_3-way'!C16)</f>
        <v>2.06</v>
      </c>
      <c r="D15" s="4">
        <f t="shared" si="0"/>
        <v>4.5523132423980872E-2</v>
      </c>
      <c r="E15" s="4">
        <f t="shared" si="1"/>
        <v>3.5405164469515191</v>
      </c>
      <c r="F15" s="4">
        <f t="shared" si="2"/>
        <v>4.0437891555106296</v>
      </c>
      <c r="G15" s="4">
        <f t="shared" si="3"/>
        <v>2.1264718461545407</v>
      </c>
      <c r="I15" s="4">
        <f t="shared" si="4"/>
        <v>1.0455231324239809</v>
      </c>
    </row>
    <row r="16" spans="1:9" x14ac:dyDescent="0.2">
      <c r="A16" s="4">
        <f>IF('True_Odds_Calculator_3-way'!A17="","",'True_Odds_Calculator_3-way'!A17)</f>
        <v>3.29</v>
      </c>
      <c r="B16" s="4">
        <f>IF('True_Odds_Calculator_3-way'!B17="","",'True_Odds_Calculator_3-way'!B17)</f>
        <v>3.39</v>
      </c>
      <c r="C16" s="4">
        <f>IF('True_Odds_Calculator_3-way'!C17="","",'True_Odds_Calculator_3-way'!C17)</f>
        <v>2.36</v>
      </c>
      <c r="D16" s="4">
        <f t="shared" si="0"/>
        <v>2.2665432077940251E-2</v>
      </c>
      <c r="E16" s="4">
        <f t="shared" si="1"/>
        <v>3.3738621475353416</v>
      </c>
      <c r="F16" s="4">
        <f t="shared" si="2"/>
        <v>3.4791066650640783</v>
      </c>
      <c r="G16" s="4">
        <f t="shared" si="3"/>
        <v>2.4028430273383372</v>
      </c>
      <c r="I16" s="4">
        <f t="shared" si="4"/>
        <v>1.0226654320779403</v>
      </c>
    </row>
    <row r="17" spans="1:9" x14ac:dyDescent="0.2">
      <c r="A17" s="4">
        <f>IF('True_Odds_Calculator_3-way'!A18="","",'True_Odds_Calculator_3-way'!A18)</f>
        <v>1.45</v>
      </c>
      <c r="B17" s="4">
        <f>IF('True_Odds_Calculator_3-way'!B18="","",'True_Odds_Calculator_3-way'!B18)</f>
        <v>4.9400000000000004</v>
      </c>
      <c r="C17" s="4">
        <f>IF('True_Odds_Calculator_3-way'!C18="","",'True_Odds_Calculator_3-way'!C18)</f>
        <v>7.5</v>
      </c>
      <c r="D17" s="4">
        <f t="shared" si="0"/>
        <v>2.5417655544697437E-2</v>
      </c>
      <c r="E17" s="4">
        <f t="shared" si="1"/>
        <v>1.4680351051377927</v>
      </c>
      <c r="F17" s="4">
        <f t="shared" si="2"/>
        <v>5.1557926390377347</v>
      </c>
      <c r="G17" s="4">
        <f t="shared" si="3"/>
        <v>8.0089199194971084</v>
      </c>
      <c r="I17" s="4">
        <f t="shared" si="4"/>
        <v>1.0254176555446974</v>
      </c>
    </row>
    <row r="18" spans="1:9" x14ac:dyDescent="0.2">
      <c r="A18" s="4">
        <f>IF('True_Odds_Calculator_3-way'!A19="","",'True_Odds_Calculator_3-way'!A19)</f>
        <v>5.76</v>
      </c>
      <c r="B18" s="4">
        <f>IF('True_Odds_Calculator_3-way'!B19="","",'True_Odds_Calculator_3-way'!B19)</f>
        <v>4.8600000000000003</v>
      </c>
      <c r="C18" s="4">
        <f>IF('True_Odds_Calculator_3-way'!C19="","",'True_Odds_Calculator_3-way'!C19)</f>
        <v>1.55</v>
      </c>
      <c r="D18" s="4">
        <f t="shared" si="0"/>
        <v>2.4533718306119834E-2</v>
      </c>
      <c r="E18" s="4">
        <f t="shared" si="1"/>
        <v>6.0447356982847991</v>
      </c>
      <c r="F18" s="4">
        <f t="shared" si="2"/>
        <v>5.0611536469633149</v>
      </c>
      <c r="G18" s="4">
        <f t="shared" si="3"/>
        <v>1.5698996626476733</v>
      </c>
      <c r="I18" s="4">
        <f t="shared" si="4"/>
        <v>1.0245337183061198</v>
      </c>
    </row>
    <row r="19" spans="1:9" x14ac:dyDescent="0.2">
      <c r="A19" s="4">
        <f>IF('True_Odds_Calculator_3-way'!A20="","",'True_Odds_Calculator_3-way'!A20)</f>
        <v>1.52</v>
      </c>
      <c r="B19" s="4">
        <f>IF('True_Odds_Calculator_3-way'!B20="","",'True_Odds_Calculator_3-way'!B20)</f>
        <v>4.5999999999999996</v>
      </c>
      <c r="C19" s="4">
        <f>IF('True_Odds_Calculator_3-way'!C20="","",'True_Odds_Calculator_3-way'!C20)</f>
        <v>6.65</v>
      </c>
      <c r="D19" s="4">
        <f t="shared" si="0"/>
        <v>2.5661981039555526E-2</v>
      </c>
      <c r="E19" s="4">
        <f t="shared" si="1"/>
        <v>1.5400234938748116</v>
      </c>
      <c r="F19" s="4">
        <f t="shared" si="2"/>
        <v>4.7884163840333942</v>
      </c>
      <c r="G19" s="4">
        <f t="shared" si="3"/>
        <v>7.0510948905109521</v>
      </c>
      <c r="I19" s="4">
        <f t="shared" si="4"/>
        <v>1.0256619810395555</v>
      </c>
    </row>
    <row r="20" spans="1:9" x14ac:dyDescent="0.2">
      <c r="A20" s="4">
        <f>IF('True_Odds_Calculator_3-way'!A21="","",'True_Odds_Calculator_3-way'!A21)</f>
        <v>1.44</v>
      </c>
      <c r="B20" s="4">
        <f>IF('True_Odds_Calculator_3-way'!B21="","",'True_Odds_Calculator_3-way'!B21)</f>
        <v>5.16</v>
      </c>
      <c r="C20" s="4">
        <f>IF('True_Odds_Calculator_3-way'!C21="","",'True_Odds_Calculator_3-way'!C21)</f>
        <v>7.32</v>
      </c>
      <c r="D20" s="4">
        <f t="shared" si="0"/>
        <v>2.485491591477107E-2</v>
      </c>
      <c r="E20" s="4">
        <f t="shared" si="1"/>
        <v>1.4573871528670941</v>
      </c>
      <c r="F20" s="4">
        <f t="shared" si="2"/>
        <v>5.3904439327916585</v>
      </c>
      <c r="G20" s="4">
        <f t="shared" si="3"/>
        <v>7.7925893323797215</v>
      </c>
      <c r="I20" s="4">
        <f t="shared" si="4"/>
        <v>1.0248549159147711</v>
      </c>
    </row>
    <row r="21" spans="1:9" x14ac:dyDescent="0.2">
      <c r="A21" s="4">
        <f>IF('True_Odds_Calculator_3-way'!A22="","",'True_Odds_Calculator_3-way'!A22)</f>
        <v>2.4900000000000002</v>
      </c>
      <c r="B21" s="4">
        <f>IF('True_Odds_Calculator_3-way'!B22="","",'True_Odds_Calculator_3-way'!B22)</f>
        <v>3.81</v>
      </c>
      <c r="C21" s="4">
        <f>IF('True_Odds_Calculator_3-way'!C22="","",'True_Odds_Calculator_3-way'!C22)</f>
        <v>2.79</v>
      </c>
      <c r="D21" s="4">
        <f t="shared" si="0"/>
        <v>2.2496556371961463E-2</v>
      </c>
      <c r="E21" s="4">
        <f t="shared" si="1"/>
        <v>2.5373782871492918</v>
      </c>
      <c r="F21" s="4">
        <f t="shared" si="2"/>
        <v>3.9220555856110964</v>
      </c>
      <c r="G21" s="4">
        <f t="shared" si="3"/>
        <v>2.8496191546955747</v>
      </c>
      <c r="I21" s="4">
        <f t="shared" si="4"/>
        <v>1.0224965563719615</v>
      </c>
    </row>
    <row r="22" spans="1:9" x14ac:dyDescent="0.2">
      <c r="A22" s="4">
        <f>IF('True_Odds_Calculator_3-way'!A23="","",'True_Odds_Calculator_3-way'!A23)</f>
        <v>1.95</v>
      </c>
      <c r="B22" s="4">
        <f>IF('True_Odds_Calculator_3-way'!B23="","",'True_Odds_Calculator_3-way'!B23)</f>
        <v>3.96</v>
      </c>
      <c r="C22" s="4">
        <f>IF('True_Odds_Calculator_3-way'!C23="","",'True_Odds_Calculator_3-way'!C23)</f>
        <v>3.77</v>
      </c>
      <c r="D22" s="4">
        <f t="shared" si="0"/>
        <v>3.0597754735685712E-2</v>
      </c>
      <c r="E22" s="4">
        <f t="shared" si="1"/>
        <v>1.9895696364476347</v>
      </c>
      <c r="F22" s="4">
        <f t="shared" si="2"/>
        <v>4.1266723178417424</v>
      </c>
      <c r="G22" s="4">
        <f t="shared" si="3"/>
        <v>3.9207577561453881</v>
      </c>
      <c r="I22" s="4">
        <f t="shared" si="4"/>
        <v>1.0305977547356857</v>
      </c>
    </row>
    <row r="23" spans="1:9" x14ac:dyDescent="0.2">
      <c r="A23" s="4">
        <f>IF('True_Odds_Calculator_3-way'!A24="","",'True_Odds_Calculator_3-way'!A24)</f>
        <v>1.68</v>
      </c>
      <c r="B23" s="4">
        <f>IF('True_Odds_Calculator_3-way'!B24="","",'True_Odds_Calculator_3-way'!B24)</f>
        <v>4.24</v>
      </c>
      <c r="C23" s="4">
        <f>IF('True_Odds_Calculator_3-way'!C24="","",'True_Odds_Calculator_3-way'!C24)</f>
        <v>4.95</v>
      </c>
      <c r="D23" s="4">
        <f t="shared" si="0"/>
        <v>3.3107353862070754E-2</v>
      </c>
      <c r="E23" s="4">
        <f t="shared" si="1"/>
        <v>1.711735783693094</v>
      </c>
      <c r="F23" s="4">
        <f t="shared" si="2"/>
        <v>4.4481359626990686</v>
      </c>
      <c r="G23" s="4">
        <f t="shared" si="3"/>
        <v>5.2360292720015202</v>
      </c>
      <c r="I23" s="4">
        <f t="shared" si="4"/>
        <v>1.0331073538620708</v>
      </c>
    </row>
    <row r="24" spans="1:9" x14ac:dyDescent="0.2">
      <c r="A24" s="4">
        <f>IF('True_Odds_Calculator_3-way'!A25="","",'True_Odds_Calculator_3-way'!A25)</f>
        <v>2.19</v>
      </c>
      <c r="B24" s="4">
        <f>IF('True_Odds_Calculator_3-way'!B25="","",'True_Odds_Calculator_3-way'!B25)</f>
        <v>3.45</v>
      </c>
      <c r="C24" s="4">
        <f>IF('True_Odds_Calculator_3-way'!C25="","",'True_Odds_Calculator_3-way'!C25)</f>
        <v>3.56</v>
      </c>
      <c r="D24" s="4">
        <f t="shared" si="0"/>
        <v>2.7374953434472715E-2</v>
      </c>
      <c r="E24" s="4">
        <f t="shared" si="1"/>
        <v>2.2346567457811872</v>
      </c>
      <c r="F24" s="4">
        <f t="shared" si="2"/>
        <v>3.5621404430694921</v>
      </c>
      <c r="G24" s="4">
        <f t="shared" si="3"/>
        <v>3.6795293061890058</v>
      </c>
      <c r="I24" s="4">
        <f t="shared" si="4"/>
        <v>1.0273749534344727</v>
      </c>
    </row>
    <row r="25" spans="1:9" x14ac:dyDescent="0.2">
      <c r="A25" s="4">
        <f>IF('True_Odds_Calculator_3-way'!A26="","",'True_Odds_Calculator_3-way'!A26)</f>
        <v>3.01</v>
      </c>
      <c r="B25" s="4">
        <f>IF('True_Odds_Calculator_3-way'!B26="","",'True_Odds_Calculator_3-way'!B26)</f>
        <v>3.68</v>
      </c>
      <c r="C25" s="4">
        <f>IF('True_Odds_Calculator_3-way'!C26="","",'True_Odds_Calculator_3-way'!C26)</f>
        <v>2.36</v>
      </c>
      <c r="D25" s="4">
        <f t="shared" si="0"/>
        <v>2.7693857615367135E-2</v>
      </c>
      <c r="E25" s="4">
        <f t="shared" si="1"/>
        <v>3.0960267264124188</v>
      </c>
      <c r="F25" s="4">
        <f t="shared" si="2"/>
        <v>3.8094099689277354</v>
      </c>
      <c r="G25" s="4">
        <f t="shared" si="3"/>
        <v>2.4125596250934582</v>
      </c>
      <c r="I25" s="4">
        <f t="shared" si="4"/>
        <v>1.0276938576153671</v>
      </c>
    </row>
    <row r="26" spans="1:9" x14ac:dyDescent="0.2">
      <c r="A26" s="4">
        <f>IF('True_Odds_Calculator_3-way'!A27="","",'True_Odds_Calculator_3-way'!A27)</f>
        <v>1.1299999999999999</v>
      </c>
      <c r="B26" s="4">
        <f>IF('True_Odds_Calculator_3-way'!B27="","",'True_Odds_Calculator_3-way'!B27)</f>
        <v>9.86</v>
      </c>
      <c r="C26" s="4">
        <f>IF('True_Odds_Calculator_3-way'!C27="","",'True_Odds_Calculator_3-way'!C27)</f>
        <v>23.62</v>
      </c>
      <c r="D26" s="4">
        <f t="shared" si="0"/>
        <v>2.8712633048755709E-2</v>
      </c>
      <c r="E26" s="4">
        <f t="shared" si="1"/>
        <v>1.1423546706098973</v>
      </c>
      <c r="F26" s="4">
        <f t="shared" si="2"/>
        <v>10.88743473879439</v>
      </c>
      <c r="G26" s="4">
        <f t="shared" si="3"/>
        <v>30.519324587666663</v>
      </c>
      <c r="I26" s="4">
        <f t="shared" si="4"/>
        <v>1.0287126330487557</v>
      </c>
    </row>
    <row r="27" spans="1:9" x14ac:dyDescent="0.2">
      <c r="A27" s="4">
        <f>IF('True_Odds_Calculator_3-way'!A28="","",'True_Odds_Calculator_3-way'!A28)</f>
        <v>1.53</v>
      </c>
      <c r="B27" s="4">
        <f>IF('True_Odds_Calculator_3-way'!B28="","",'True_Odds_Calculator_3-way'!B28)</f>
        <v>4.08</v>
      </c>
      <c r="C27" s="4">
        <f>IF('True_Odds_Calculator_3-way'!C28="","",'True_Odds_Calculator_3-way'!C28)</f>
        <v>7.94</v>
      </c>
      <c r="D27" s="4">
        <f t="shared" si="0"/>
        <v>2.4637394840387961E-2</v>
      </c>
      <c r="E27" s="4">
        <f t="shared" si="1"/>
        <v>1.5494691909679561</v>
      </c>
      <c r="F27" s="4">
        <f t="shared" si="2"/>
        <v>4.2214474354816298</v>
      </c>
      <c r="G27" s="4">
        <f t="shared" si="3"/>
        <v>8.4938588109166364</v>
      </c>
      <c r="I27" s="4">
        <f t="shared" si="4"/>
        <v>1.024637394840388</v>
      </c>
    </row>
    <row r="28" spans="1:9" x14ac:dyDescent="0.2">
      <c r="A28" s="4">
        <f>IF('True_Odds_Calculator_3-way'!A29="","",'True_Odds_Calculator_3-way'!A29)</f>
        <v>15</v>
      </c>
      <c r="B28" s="4">
        <f>IF('True_Odds_Calculator_3-way'!B29="","",'True_Odds_Calculator_3-way'!B29)</f>
        <v>6.63</v>
      </c>
      <c r="C28" s="4">
        <f>IF('True_Odds_Calculator_3-way'!C29="","",'True_Odds_Calculator_3-way'!C29)</f>
        <v>1.23</v>
      </c>
      <c r="D28" s="4">
        <f t="shared" si="0"/>
        <v>3.0504359342236054E-2</v>
      </c>
      <c r="E28" s="4">
        <f t="shared" si="1"/>
        <v>17.699570256543829</v>
      </c>
      <c r="F28" s="4">
        <f t="shared" si="2"/>
        <v>7.1092687519615039</v>
      </c>
      <c r="G28" s="4">
        <f t="shared" si="3"/>
        <v>1.2455781814182811</v>
      </c>
      <c r="I28" s="4">
        <f t="shared" si="4"/>
        <v>1.0305043593422361</v>
      </c>
    </row>
    <row r="29" spans="1:9" x14ac:dyDescent="0.2">
      <c r="A29" s="4">
        <f>IF('True_Odds_Calculator_3-way'!A30="","",'True_Odds_Calculator_3-way'!A30)</f>
        <v>1.35</v>
      </c>
      <c r="B29" s="4">
        <f>IF('True_Odds_Calculator_3-way'!B30="","",'True_Odds_Calculator_3-way'!B30)</f>
        <v>5.18</v>
      </c>
      <c r="C29" s="4">
        <f>IF('True_Odds_Calculator_3-way'!C30="","",'True_Odds_Calculator_3-way'!C30)</f>
        <v>10.7</v>
      </c>
      <c r="D29" s="4">
        <f t="shared" si="0"/>
        <v>2.7248877716167463E-2</v>
      </c>
      <c r="E29" s="4">
        <f t="shared" si="1"/>
        <v>1.3667591943696722</v>
      </c>
      <c r="F29" s="4">
        <f t="shared" si="2"/>
        <v>5.4357505914602111</v>
      </c>
      <c r="G29" s="4">
        <f t="shared" si="3"/>
        <v>11.851854002882771</v>
      </c>
      <c r="I29" s="4">
        <f t="shared" si="4"/>
        <v>1.0272488777161675</v>
      </c>
    </row>
    <row r="30" spans="1:9" x14ac:dyDescent="0.2">
      <c r="A30" s="4">
        <f>IF('True_Odds_Calculator_3-way'!A31="","",'True_Odds_Calculator_3-way'!A31)</f>
        <v>2.39</v>
      </c>
      <c r="B30" s="4">
        <f>IF('True_Odds_Calculator_3-way'!B31="","",'True_Odds_Calculator_3-way'!B31)</f>
        <v>3.69</v>
      </c>
      <c r="C30" s="4">
        <f>IF('True_Odds_Calculator_3-way'!C31="","",'True_Odds_Calculator_3-way'!C31)</f>
        <v>3.01</v>
      </c>
      <c r="D30" s="4">
        <f t="shared" si="0"/>
        <v>2.1638665489366993E-2</v>
      </c>
      <c r="E30" s="4">
        <f t="shared" si="1"/>
        <v>2.4319234505061962</v>
      </c>
      <c r="F30" s="4">
        <f t="shared" si="2"/>
        <v>3.7908968367220699</v>
      </c>
      <c r="G30" s="4">
        <f t="shared" si="3"/>
        <v>3.0767997670739335</v>
      </c>
      <c r="I30" s="4">
        <f t="shared" si="4"/>
        <v>1.021638665489367</v>
      </c>
    </row>
    <row r="31" spans="1:9" x14ac:dyDescent="0.2">
      <c r="A31" s="4">
        <f>IF('True_Odds_Calculator_3-way'!A32="","",'True_Odds_Calculator_3-way'!A32)</f>
        <v>3.11</v>
      </c>
      <c r="B31" s="4">
        <f>IF('True_Odds_Calculator_3-way'!B32="","",'True_Odds_Calculator_3-way'!B32)</f>
        <v>3.13</v>
      </c>
      <c r="C31" s="4">
        <f>IF('True_Odds_Calculator_3-way'!C32="","",'True_Odds_Calculator_3-way'!C32)</f>
        <v>2.63</v>
      </c>
      <c r="D31" s="4">
        <f t="shared" si="0"/>
        <v>2.1260363133631888E-2</v>
      </c>
      <c r="E31" s="4">
        <f t="shared" si="1"/>
        <v>3.1800888718335236</v>
      </c>
      <c r="F31" s="4">
        <f t="shared" si="2"/>
        <v>3.2010035255638289</v>
      </c>
      <c r="G31" s="4">
        <f t="shared" si="3"/>
        <v>2.6799495746635857</v>
      </c>
      <c r="I31" s="4">
        <f t="shared" si="4"/>
        <v>1.0212603631336319</v>
      </c>
    </row>
    <row r="32" spans="1:9" x14ac:dyDescent="0.2">
      <c r="A32" s="4">
        <f>IF('True_Odds_Calculator_3-way'!A33="","",'True_Odds_Calculator_3-way'!A33)</f>
        <v>1.52</v>
      </c>
      <c r="B32" s="4">
        <f>IF('True_Odds_Calculator_3-way'!B33="","",'True_Odds_Calculator_3-way'!B33)</f>
        <v>4.71</v>
      </c>
      <c r="C32" s="4">
        <f>IF('True_Odds_Calculator_3-way'!C33="","",'True_Odds_Calculator_3-way'!C33)</f>
        <v>6.41</v>
      </c>
      <c r="D32" s="4">
        <f t="shared" si="0"/>
        <v>2.6215202144793892E-2</v>
      </c>
      <c r="E32" s="4">
        <f t="shared" si="1"/>
        <v>1.5404609711829009</v>
      </c>
      <c r="F32" s="4">
        <f t="shared" si="2"/>
        <v>4.9121746319885284</v>
      </c>
      <c r="G32" s="4">
        <f t="shared" si="3"/>
        <v>6.7903488172278079</v>
      </c>
      <c r="I32" s="4">
        <f t="shared" si="4"/>
        <v>1.0262152021447939</v>
      </c>
    </row>
    <row r="33" spans="1:9" x14ac:dyDescent="0.2">
      <c r="A33" s="4">
        <f>IF('True_Odds_Calculator_3-way'!A34="","",'True_Odds_Calculator_3-way'!A34)</f>
        <v>3.23</v>
      </c>
      <c r="B33" s="4">
        <f>IF('True_Odds_Calculator_3-way'!B34="","",'True_Odds_Calculator_3-way'!B34)</f>
        <v>3.28</v>
      </c>
      <c r="C33" s="4">
        <f>IF('True_Odds_Calculator_3-way'!C34="","",'True_Odds_Calculator_3-way'!C34)</f>
        <v>2.42</v>
      </c>
      <c r="D33" s="4">
        <f t="shared" si="0"/>
        <v>2.7698712496169842E-2</v>
      </c>
      <c r="E33" s="4">
        <f t="shared" si="1"/>
        <v>3.3292869284940845</v>
      </c>
      <c r="F33" s="4">
        <f t="shared" si="2"/>
        <v>3.3824333604460364</v>
      </c>
      <c r="G33" s="4">
        <f t="shared" si="3"/>
        <v>2.4753073467398501</v>
      </c>
      <c r="I33" s="4">
        <f t="shared" si="4"/>
        <v>1.0276987124961698</v>
      </c>
    </row>
    <row r="34" spans="1:9" x14ac:dyDescent="0.2">
      <c r="A34" s="4">
        <f>IF('True_Odds_Calculator_3-way'!A35="","",'True_Odds_Calculator_3-way'!A35)</f>
        <v>2.34</v>
      </c>
      <c r="B34" s="4">
        <f>IF('True_Odds_Calculator_3-way'!B35="","",'True_Odds_Calculator_3-way'!B35)</f>
        <v>3.34</v>
      </c>
      <c r="C34" s="4">
        <f>IF('True_Odds_Calculator_3-way'!C35="","",'True_Odds_Calculator_3-way'!C35)</f>
        <v>3.31</v>
      </c>
      <c r="D34" s="4">
        <f t="shared" si="0"/>
        <v>2.8866428580595516E-2</v>
      </c>
      <c r="E34" s="4">
        <f t="shared" si="1"/>
        <v>2.3939006218368513</v>
      </c>
      <c r="F34" s="4">
        <f t="shared" si="2"/>
        <v>3.4509050382588518</v>
      </c>
      <c r="G34" s="4">
        <f t="shared" si="3"/>
        <v>3.4188892035237304</v>
      </c>
      <c r="I34" s="4">
        <f t="shared" si="4"/>
        <v>1.0288664285805955</v>
      </c>
    </row>
    <row r="35" spans="1:9" x14ac:dyDescent="0.2">
      <c r="A35" s="4">
        <f>IF('True_Odds_Calculator_3-way'!A36="","",'True_Odds_Calculator_3-way'!A36)</f>
        <v>1.44</v>
      </c>
      <c r="B35" s="4">
        <f>IF('True_Odds_Calculator_3-way'!B36="","",'True_Odds_Calculator_3-way'!B36)</f>
        <v>4.6900000000000004</v>
      </c>
      <c r="C35" s="4">
        <f>IF('True_Odds_Calculator_3-way'!C36="","",'True_Odds_Calculator_3-way'!C36)</f>
        <v>8</v>
      </c>
      <c r="D35" s="4">
        <f t="shared" si="0"/>
        <v>3.2664060649135296E-2</v>
      </c>
      <c r="E35" s="4">
        <f t="shared" si="1"/>
        <v>1.4629370225424929</v>
      </c>
      <c r="F35" s="4">
        <f t="shared" si="2"/>
        <v>4.9423818119724841</v>
      </c>
      <c r="G35" s="4">
        <f t="shared" si="3"/>
        <v>8.7633217993079597</v>
      </c>
      <c r="I35" s="4">
        <f t="shared" si="4"/>
        <v>1.0326640606491353</v>
      </c>
    </row>
    <row r="36" spans="1:9" x14ac:dyDescent="0.2">
      <c r="A36" s="4">
        <f>IF('True_Odds_Calculator_3-way'!A37="","",'True_Odds_Calculator_3-way'!A37)</f>
        <v>2.36</v>
      </c>
      <c r="B36" s="4">
        <f>IF('True_Odds_Calculator_3-way'!B37="","",'True_Odds_Calculator_3-way'!B37)</f>
        <v>3.23</v>
      </c>
      <c r="C36" s="4">
        <f>IF('True_Odds_Calculator_3-way'!C37="","",'True_Odds_Calculator_3-way'!C37)</f>
        <v>3.4</v>
      </c>
      <c r="D36" s="4">
        <f t="shared" si="0"/>
        <v>2.7443983837959873E-2</v>
      </c>
      <c r="E36" s="4">
        <f t="shared" si="1"/>
        <v>2.4120749303856219</v>
      </c>
      <c r="F36" s="4">
        <f t="shared" si="2"/>
        <v>3.3283460441287769</v>
      </c>
      <c r="G36" s="4">
        <f t="shared" si="3"/>
        <v>3.5091455929290452</v>
      </c>
      <c r="I36" s="4">
        <f t="shared" si="4"/>
        <v>1.0274439838379599</v>
      </c>
    </row>
    <row r="37" spans="1:9" x14ac:dyDescent="0.2">
      <c r="A37" s="4">
        <f>IF('True_Odds_Calculator_3-way'!A38="","",'True_Odds_Calculator_3-way'!A38)</f>
        <v>2.17</v>
      </c>
      <c r="B37" s="4">
        <f>IF('True_Odds_Calculator_3-way'!B38="","",'True_Odds_Calculator_3-way'!B38)</f>
        <v>3.2</v>
      </c>
      <c r="C37" s="4">
        <f>IF('True_Odds_Calculator_3-way'!C38="","",'True_Odds_Calculator_3-way'!C38)</f>
        <v>3.91</v>
      </c>
      <c r="D37" s="4">
        <f t="shared" si="0"/>
        <v>2.9083968790882375E-2</v>
      </c>
      <c r="E37" s="4">
        <f t="shared" si="1"/>
        <v>2.2166321870423014</v>
      </c>
      <c r="F37" s="4">
        <f t="shared" si="2"/>
        <v>3.3024516267144119</v>
      </c>
      <c r="G37" s="4">
        <f t="shared" si="3"/>
        <v>4.0640524010669417</v>
      </c>
      <c r="I37" s="4">
        <f t="shared" si="4"/>
        <v>1.0290839687908824</v>
      </c>
    </row>
    <row r="38" spans="1:9" x14ac:dyDescent="0.2">
      <c r="A38" s="4">
        <f>IF('True_Odds_Calculator_3-way'!A39="","",'True_Odds_Calculator_3-way'!A39)</f>
        <v>2.74</v>
      </c>
      <c r="B38" s="4">
        <f>IF('True_Odds_Calculator_3-way'!B39="","",'True_Odds_Calculator_3-way'!B39)</f>
        <v>3.11</v>
      </c>
      <c r="C38" s="4">
        <f>IF('True_Odds_Calculator_3-way'!C39="","",'True_Odds_Calculator_3-way'!C39)</f>
        <v>2.94</v>
      </c>
      <c r="D38" s="4">
        <f t="shared" si="0"/>
        <v>2.6642966431532411E-2</v>
      </c>
      <c r="E38" s="4">
        <f t="shared" si="1"/>
        <v>2.8083378383569144</v>
      </c>
      <c r="F38" s="4">
        <f t="shared" si="2"/>
        <v>3.1983376877863168</v>
      </c>
      <c r="G38" s="4">
        <f t="shared" si="3"/>
        <v>3.01882175946418</v>
      </c>
      <c r="I38" s="4">
        <f t="shared" si="4"/>
        <v>1.0266429664315324</v>
      </c>
    </row>
    <row r="39" spans="1:9" x14ac:dyDescent="0.2">
      <c r="A39" s="4">
        <f>IF('True_Odds_Calculator_3-way'!A40="","",'True_Odds_Calculator_3-way'!A40)</f>
        <v>2.2400000000000002</v>
      </c>
      <c r="B39" s="4">
        <f>IF('True_Odds_Calculator_3-way'!B40="","",'True_Odds_Calculator_3-way'!B40)</f>
        <v>3.24</v>
      </c>
      <c r="C39" s="4">
        <f>IF('True_Odds_Calculator_3-way'!C40="","",'True_Odds_Calculator_3-way'!C40)</f>
        <v>3.67</v>
      </c>
      <c r="D39" s="4">
        <f t="shared" si="0"/>
        <v>2.7550110769910985E-2</v>
      </c>
      <c r="E39" s="4">
        <f t="shared" si="1"/>
        <v>2.287046255327061</v>
      </c>
      <c r="F39" s="4">
        <f t="shared" si="2"/>
        <v>3.3393597082519526</v>
      </c>
      <c r="G39" s="4">
        <f t="shared" si="3"/>
        <v>3.7980040108385422</v>
      </c>
      <c r="I39" s="4">
        <f t="shared" si="4"/>
        <v>1.027550110769911</v>
      </c>
    </row>
    <row r="40" spans="1:9" x14ac:dyDescent="0.2">
      <c r="A40" s="4">
        <f>IF('True_Odds_Calculator_3-way'!A41="","",'True_Odds_Calculator_3-way'!A41)</f>
        <v>4.8899999999999997</v>
      </c>
      <c r="B40" s="4">
        <f>IF('True_Odds_Calculator_3-way'!B41="","",'True_Odds_Calculator_3-way'!B41)</f>
        <v>3.99</v>
      </c>
      <c r="C40" s="4">
        <f>IF('True_Odds_Calculator_3-way'!C41="","",'True_Odds_Calculator_3-way'!C41)</f>
        <v>1.74</v>
      </c>
      <c r="D40" s="4">
        <f t="shared" si="0"/>
        <v>2.9838187599313448E-2</v>
      </c>
      <c r="E40" s="4">
        <f t="shared" si="1"/>
        <v>5.1399898076257475</v>
      </c>
      <c r="F40" s="4">
        <f t="shared" si="2"/>
        <v>4.1548857670930808</v>
      </c>
      <c r="G40" s="4">
        <f t="shared" si="3"/>
        <v>1.7706430114411404</v>
      </c>
      <c r="I40" s="4">
        <f t="shared" si="4"/>
        <v>1.0298381875993134</v>
      </c>
    </row>
    <row r="41" spans="1:9" x14ac:dyDescent="0.2">
      <c r="A41" s="4">
        <f>IF('True_Odds_Calculator_3-way'!A42="","",'True_Odds_Calculator_3-way'!A42)</f>
        <v>5.0999999999999996</v>
      </c>
      <c r="B41" s="4">
        <f>IF('True_Odds_Calculator_3-way'!B42="","",'True_Odds_Calculator_3-way'!B42)</f>
        <v>3.98</v>
      </c>
      <c r="C41" s="4">
        <f>IF('True_Odds_Calculator_3-way'!C42="","",'True_Odds_Calculator_3-way'!C42)</f>
        <v>1.71</v>
      </c>
      <c r="D41" s="4">
        <f t="shared" si="0"/>
        <v>3.2130034417011011E-2</v>
      </c>
      <c r="E41" s="4">
        <f t="shared" si="1"/>
        <v>5.3946621573314504</v>
      </c>
      <c r="F41" s="4">
        <f t="shared" si="2"/>
        <v>4.1572043510442835</v>
      </c>
      <c r="G41" s="4">
        <f t="shared" si="3"/>
        <v>1.7419013904265022</v>
      </c>
      <c r="I41" s="4">
        <f t="shared" si="4"/>
        <v>1.032130034417011</v>
      </c>
    </row>
    <row r="42" spans="1:9" x14ac:dyDescent="0.2">
      <c r="A42" s="4">
        <f>IF('True_Odds_Calculator_3-way'!A43="","",'True_Odds_Calculator_3-way'!A43)</f>
        <v>3.04</v>
      </c>
      <c r="B42" s="4">
        <f>IF('True_Odds_Calculator_3-way'!B43="","",'True_Odds_Calculator_3-way'!B43)</f>
        <v>3.29</v>
      </c>
      <c r="C42" s="4">
        <f>IF('True_Odds_Calculator_3-way'!C43="","",'True_Odds_Calculator_3-way'!C43)</f>
        <v>2.54</v>
      </c>
      <c r="D42" s="4">
        <f t="shared" si="0"/>
        <v>2.6599523603782371E-2</v>
      </c>
      <c r="E42" s="4">
        <f t="shared" si="1"/>
        <v>3.1242105456474984</v>
      </c>
      <c r="F42" s="4">
        <f t="shared" si="2"/>
        <v>3.3888556678036932</v>
      </c>
      <c r="G42" s="4">
        <f t="shared" si="3"/>
        <v>2.5985211120273046</v>
      </c>
      <c r="I42" s="4">
        <f t="shared" si="4"/>
        <v>1.0265995236037824</v>
      </c>
    </row>
    <row r="43" spans="1:9" x14ac:dyDescent="0.2">
      <c r="A43" s="4">
        <f>IF('True_Odds_Calculator_3-way'!A44="","",'True_Odds_Calculator_3-way'!A44)</f>
        <v>1.97</v>
      </c>
      <c r="B43" s="4">
        <f>IF('True_Odds_Calculator_3-way'!B44="","",'True_Odds_Calculator_3-way'!B44)</f>
        <v>3.52</v>
      </c>
      <c r="C43" s="4">
        <f>IF('True_Odds_Calculator_3-way'!C44="","",'True_Odds_Calculator_3-way'!C44)</f>
        <v>4.12</v>
      </c>
      <c r="D43" s="4">
        <f t="shared" si="0"/>
        <v>3.4423568890820544E-2</v>
      </c>
      <c r="E43" s="4">
        <f t="shared" si="1"/>
        <v>2.0155613825768053</v>
      </c>
      <c r="F43" s="4">
        <f t="shared" si="2"/>
        <v>3.668158081785426</v>
      </c>
      <c r="G43" s="4">
        <f t="shared" si="3"/>
        <v>4.3244379539416498</v>
      </c>
      <c r="I43" s="4">
        <f t="shared" si="4"/>
        <v>1.0344235688908205</v>
      </c>
    </row>
    <row r="44" spans="1:9" x14ac:dyDescent="0.2">
      <c r="A44" s="4">
        <f>IF('True_Odds_Calculator_3-way'!A45="","",'True_Odds_Calculator_3-way'!A45)</f>
        <v>2.16</v>
      </c>
      <c r="B44" s="4">
        <f>IF('True_Odds_Calculator_3-way'!B45="","",'True_Odds_Calculator_3-way'!B45)</f>
        <v>3.67</v>
      </c>
      <c r="C44" s="4">
        <f>IF('True_Odds_Calculator_3-way'!C45="","",'True_Odds_Calculator_3-way'!C45)</f>
        <v>3.23</v>
      </c>
      <c r="D44" s="4">
        <f t="shared" si="0"/>
        <v>4.5040050215474636E-2</v>
      </c>
      <c r="E44" s="4">
        <f t="shared" si="1"/>
        <v>2.2323939372239678</v>
      </c>
      <c r="F44" s="4">
        <f t="shared" si="2"/>
        <v>3.8840047578124981</v>
      </c>
      <c r="G44" s="4">
        <f t="shared" si="3"/>
        <v>3.3946154992435149</v>
      </c>
      <c r="I44" s="4">
        <f t="shared" si="4"/>
        <v>1.0450400502154746</v>
      </c>
    </row>
    <row r="45" spans="1:9" x14ac:dyDescent="0.2">
      <c r="A45" s="4">
        <f>IF('True_Odds_Calculator_3-way'!A46="","",'True_Odds_Calculator_3-way'!A46)</f>
        <v>2.1</v>
      </c>
      <c r="B45" s="4">
        <f>IF('True_Odds_Calculator_3-way'!B46="","",'True_Odds_Calculator_3-way'!B46)</f>
        <v>3.47</v>
      </c>
      <c r="C45" s="4">
        <f>IF('True_Odds_Calculator_3-way'!C46="","",'True_Odds_Calculator_3-way'!C46)</f>
        <v>3.56</v>
      </c>
      <c r="D45" s="4">
        <f t="shared" si="0"/>
        <v>4.5273790635316447E-2</v>
      </c>
      <c r="E45" s="4">
        <f t="shared" si="1"/>
        <v>2.1687306605077539</v>
      </c>
      <c r="F45" s="4">
        <f t="shared" si="2"/>
        <v>3.6617539118226068</v>
      </c>
      <c r="G45" s="4">
        <f t="shared" si="3"/>
        <v>3.7621194865061889</v>
      </c>
      <c r="I45" s="4">
        <f t="shared" si="4"/>
        <v>1.0452737906353164</v>
      </c>
    </row>
    <row r="46" spans="1:9" x14ac:dyDescent="0.2">
      <c r="A46" s="4">
        <f>IF('True_Odds_Calculator_3-way'!A47="","",'True_Odds_Calculator_3-way'!A47)</f>
        <v>2.73</v>
      </c>
      <c r="B46" s="4">
        <f>IF('True_Odds_Calculator_3-way'!B47="","",'True_Odds_Calculator_3-way'!B47)</f>
        <v>3.36</v>
      </c>
      <c r="C46" s="4">
        <f>IF('True_Odds_Calculator_3-way'!C47="","",'True_Odds_Calculator_3-way'!C47)</f>
        <v>2.63</v>
      </c>
      <c r="D46" s="4">
        <f t="shared" si="0"/>
        <v>4.4147550801543201E-2</v>
      </c>
      <c r="E46" s="4">
        <f t="shared" si="1"/>
        <v>2.8442663268641</v>
      </c>
      <c r="F46" s="4">
        <f t="shared" si="2"/>
        <v>3.534778006613442</v>
      </c>
      <c r="G46" s="4">
        <f t="shared" si="3"/>
        <v>2.7358861428739267</v>
      </c>
      <c r="I46" s="4">
        <f t="shared" si="4"/>
        <v>1.0441475508015432</v>
      </c>
    </row>
    <row r="47" spans="1:9" x14ac:dyDescent="0.2">
      <c r="A47" s="4">
        <f>IF('True_Odds_Calculator_3-way'!A48="","",'True_Odds_Calculator_3-way'!A48)</f>
        <v>1.39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8.41</v>
      </c>
      <c r="D47" s="4">
        <f t="shared" si="0"/>
        <v>5.2005738316143191E-2</v>
      </c>
      <c r="E47" s="4">
        <f t="shared" si="1"/>
        <v>1.4243204134101421</v>
      </c>
      <c r="F47" s="4">
        <f t="shared" si="2"/>
        <v>5.0932065049075046</v>
      </c>
      <c r="G47" s="4">
        <f t="shared" si="3"/>
        <v>9.8453474990930108</v>
      </c>
      <c r="I47" s="4">
        <f t="shared" si="4"/>
        <v>1.0520057383161432</v>
      </c>
    </row>
    <row r="48" spans="1:9" x14ac:dyDescent="0.2">
      <c r="A48" s="4">
        <f>IF('True_Odds_Calculator_3-way'!A49="","",'True_Odds_Calculator_3-way'!A49)</f>
        <v>2</v>
      </c>
      <c r="B48" s="4">
        <f>IF('True_Odds_Calculator_3-way'!B49="","",'True_Odds_Calculator_3-way'!B49)</f>
        <v>3.18</v>
      </c>
      <c r="C48" s="4">
        <f>IF('True_Odds_Calculator_3-way'!C49="","",'True_Odds_Calculator_3-way'!C49)</f>
        <v>4.3099999999999996</v>
      </c>
      <c r="D48" s="4">
        <f t="shared" si="0"/>
        <v>4.6483970289950216E-2</v>
      </c>
      <c r="E48" s="4">
        <f t="shared" si="1"/>
        <v>2.0639607260461008</v>
      </c>
      <c r="F48" s="4">
        <f t="shared" si="2"/>
        <v>3.3448087920669654</v>
      </c>
      <c r="G48" s="4">
        <f t="shared" si="3"/>
        <v>4.618427703332622</v>
      </c>
      <c r="I48" s="4">
        <f t="shared" si="4"/>
        <v>1.0464839702899502</v>
      </c>
    </row>
    <row r="49" spans="1:9" x14ac:dyDescent="0.2">
      <c r="A49" s="4">
        <f>IF('True_Odds_Calculator_3-way'!A50="","",'True_Odds_Calculator_3-way'!A50)</f>
        <v>2.81</v>
      </c>
      <c r="B49" s="4">
        <f>IF('True_Odds_Calculator_3-way'!B50="","",'True_Odds_Calculator_3-way'!B50)</f>
        <v>3.41</v>
      </c>
      <c r="C49" s="4">
        <f>IF('True_Odds_Calculator_3-way'!C50="","",'True_Odds_Calculator_3-way'!C50)</f>
        <v>2.5299999999999998</v>
      </c>
      <c r="D49" s="4">
        <f t="shared" si="0"/>
        <v>4.4383935081853121E-2</v>
      </c>
      <c r="E49" s="4">
        <f t="shared" si="1"/>
        <v>2.9318872076992282</v>
      </c>
      <c r="F49" s="4">
        <f t="shared" si="2"/>
        <v>3.5911737819533389</v>
      </c>
      <c r="G49" s="4">
        <f t="shared" si="3"/>
        <v>2.6283815076468415</v>
      </c>
      <c r="I49" s="4">
        <f t="shared" si="4"/>
        <v>1.0443839350818531</v>
      </c>
    </row>
    <row r="50" spans="1:9" x14ac:dyDescent="0.2">
      <c r="A50" s="4">
        <f>IF('True_Odds_Calculator_3-way'!A51="","",'True_Odds_Calculator_3-way'!A51)</f>
        <v>2.52</v>
      </c>
      <c r="B50" s="4">
        <f>IF('True_Odds_Calculator_3-way'!B51="","",'True_Odds_Calculator_3-way'!B51)</f>
        <v>3.58</v>
      </c>
      <c r="C50" s="4">
        <f>IF('True_Odds_Calculator_3-way'!C51="","",'True_Odds_Calculator_3-way'!C51)</f>
        <v>2.71</v>
      </c>
      <c r="D50" s="4">
        <f t="shared" si="0"/>
        <v>4.515869580084475E-2</v>
      </c>
      <c r="E50" s="4">
        <f t="shared" si="1"/>
        <v>2.6193610190599483</v>
      </c>
      <c r="F50" s="4">
        <f t="shared" si="2"/>
        <v>3.7839126978689546</v>
      </c>
      <c r="G50" s="4">
        <f t="shared" si="3"/>
        <v>2.8252514874770882</v>
      </c>
      <c r="I50" s="4">
        <f t="shared" si="4"/>
        <v>1.0451586958008448</v>
      </c>
    </row>
    <row r="51" spans="1:9" x14ac:dyDescent="0.2">
      <c r="A51" s="4">
        <f>IF('True_Odds_Calculator_3-way'!A52="","",'True_Odds_Calculator_3-way'!A52)</f>
        <v>1.35</v>
      </c>
      <c r="B51" s="4">
        <f>IF('True_Odds_Calculator_3-way'!B52="","",'True_Odds_Calculator_3-way'!B52)</f>
        <v>4.83</v>
      </c>
      <c r="C51" s="4">
        <f>IF('True_Odds_Calculator_3-way'!C52="","",'True_Odds_Calculator_3-way'!C52)</f>
        <v>9.5399999999999991</v>
      </c>
      <c r="D51" s="4">
        <f t="shared" si="0"/>
        <v>5.2601881149871188E-2</v>
      </c>
      <c r="E51" s="4">
        <f t="shared" si="1"/>
        <v>1.3827303990509363</v>
      </c>
      <c r="F51" s="4">
        <f t="shared" si="2"/>
        <v>5.2768951221932943</v>
      </c>
      <c r="G51" s="4">
        <f t="shared" si="3"/>
        <v>11.45634914057449</v>
      </c>
      <c r="I51" s="4">
        <f t="shared" si="4"/>
        <v>1.0526018811498712</v>
      </c>
    </row>
    <row r="52" spans="1:9" x14ac:dyDescent="0.2">
      <c r="A52" s="4">
        <f>IF('True_Odds_Calculator_3-way'!A53="","",'True_Odds_Calculator_3-way'!A53)</f>
        <v>1.48</v>
      </c>
      <c r="B52" s="4">
        <f>IF('True_Odds_Calculator_3-way'!B53="","",'True_Odds_Calculator_3-way'!B53)</f>
        <v>4.2699999999999996</v>
      </c>
      <c r="C52" s="4">
        <f>IF('True_Odds_Calculator_3-way'!C53="","",'True_Odds_Calculator_3-way'!C53)</f>
        <v>7.12</v>
      </c>
      <c r="D52" s="4">
        <f t="shared" si="0"/>
        <v>5.0317151348648892E-2</v>
      </c>
      <c r="E52" s="4">
        <f t="shared" si="1"/>
        <v>1.517673401095567</v>
      </c>
      <c r="F52" s="4">
        <f t="shared" si="2"/>
        <v>4.5994002061825316</v>
      </c>
      <c r="G52" s="4">
        <f t="shared" si="3"/>
        <v>8.0855741972087998</v>
      </c>
      <c r="I52" s="4">
        <f t="shared" si="4"/>
        <v>1.0503171513486489</v>
      </c>
    </row>
    <row r="53" spans="1:9" x14ac:dyDescent="0.2">
      <c r="A53" s="4">
        <f>IF('True_Odds_Calculator_3-way'!A54="","",'True_Odds_Calculator_3-way'!A54)</f>
        <v>1.38</v>
      </c>
      <c r="B53" s="4">
        <f>IF('True_Odds_Calculator_3-way'!B54="","",'True_Odds_Calculator_3-way'!B54)</f>
        <v>4.7300000000000004</v>
      </c>
      <c r="C53" s="4">
        <f>IF('True_Odds_Calculator_3-way'!C54="","",'True_Odds_Calculator_3-way'!C54)</f>
        <v>8.61</v>
      </c>
      <c r="D53" s="4">
        <f t="shared" si="0"/>
        <v>5.2198190228721186E-2</v>
      </c>
      <c r="E53" s="4">
        <f t="shared" si="1"/>
        <v>1.4139506048163404</v>
      </c>
      <c r="F53" s="4">
        <f t="shared" si="2"/>
        <v>5.1541850292985893</v>
      </c>
      <c r="G53" s="4">
        <f t="shared" si="3"/>
        <v>10.127133826275267</v>
      </c>
      <c r="I53" s="4">
        <f t="shared" si="4"/>
        <v>1.0521981902287212</v>
      </c>
    </row>
    <row r="54" spans="1:9" x14ac:dyDescent="0.2">
      <c r="A54" s="4">
        <f>IF('True_Odds_Calculator_3-way'!A55="","",'True_Odds_Calculator_3-way'!A55)</f>
        <v>3.71</v>
      </c>
      <c r="B54" s="4">
        <f>IF('True_Odds_Calculator_3-way'!B55="","",'True_Odds_Calculator_3-way'!B55)</f>
        <v>3.14</v>
      </c>
      <c r="C54" s="4">
        <f>IF('True_Odds_Calculator_3-way'!C55="","",'True_Odds_Calculator_3-way'!C55)</f>
        <v>2.19</v>
      </c>
      <c r="D54" s="4">
        <f t="shared" si="0"/>
        <v>4.4634121121569059E-2</v>
      </c>
      <c r="E54" s="4">
        <f t="shared" si="1"/>
        <v>3.9267467189873351</v>
      </c>
      <c r="F54" s="4">
        <f t="shared" si="2"/>
        <v>3.293880362985242</v>
      </c>
      <c r="G54" s="4">
        <f t="shared" si="3"/>
        <v>2.2637598808807682</v>
      </c>
      <c r="I54" s="4">
        <f t="shared" si="4"/>
        <v>1.0446341211215691</v>
      </c>
    </row>
    <row r="55" spans="1:9" x14ac:dyDescent="0.2">
      <c r="A55" s="4">
        <f>IF('True_Odds_Calculator_3-way'!A56="","",'True_Odds_Calculator_3-way'!A56)</f>
        <v>2.0299999999999998</v>
      </c>
      <c r="B55" s="4">
        <f>IF('True_Odds_Calculator_3-way'!B56="","",'True_Odds_Calculator_3-way'!B56)</f>
        <v>3.34</v>
      </c>
      <c r="C55" s="4">
        <f>IF('True_Odds_Calculator_3-way'!C56="","",'True_Odds_Calculator_3-way'!C56)</f>
        <v>3.95</v>
      </c>
      <c r="D55" s="4">
        <f t="shared" si="0"/>
        <v>4.517659200523938E-2</v>
      </c>
      <c r="E55" s="4">
        <f t="shared" si="1"/>
        <v>2.0940129150834697</v>
      </c>
      <c r="F55" s="4">
        <f t="shared" si="2"/>
        <v>3.5168875043279688</v>
      </c>
      <c r="G55" s="4">
        <f t="shared" si="3"/>
        <v>4.199815584278455</v>
      </c>
      <c r="I55" s="4">
        <f t="shared" si="4"/>
        <v>1.0451765920052394</v>
      </c>
    </row>
    <row r="56" spans="1:9" x14ac:dyDescent="0.2">
      <c r="A56" s="4">
        <f>IF('True_Odds_Calculator_3-way'!A57="","",'True_Odds_Calculator_3-way'!A57)</f>
        <v>1.22</v>
      </c>
      <c r="B56" s="4">
        <f>IF('True_Odds_Calculator_3-way'!B57="","",'True_Odds_Calculator_3-way'!B57)</f>
        <v>6.18</v>
      </c>
      <c r="C56" s="4">
        <f>IF('True_Odds_Calculator_3-way'!C57="","",'True_Odds_Calculator_3-way'!C57)</f>
        <v>14.25</v>
      </c>
      <c r="D56" s="4">
        <f t="shared" si="0"/>
        <v>5.1659867478660138E-2</v>
      </c>
      <c r="E56" s="4">
        <f t="shared" si="1"/>
        <v>1.2461801846316589</v>
      </c>
      <c r="F56" s="4">
        <f t="shared" si="2"/>
        <v>6.9159955970106024</v>
      </c>
      <c r="G56" s="4">
        <f t="shared" si="3"/>
        <v>18.883785921434232</v>
      </c>
      <c r="I56" s="4">
        <f t="shared" si="4"/>
        <v>1.0516598674786601</v>
      </c>
    </row>
    <row r="57" spans="1:9" x14ac:dyDescent="0.2">
      <c r="A57" s="4">
        <f>IF('True_Odds_Calculator_3-way'!A58="","",'True_Odds_Calculator_3-way'!A58)</f>
        <v>2.23</v>
      </c>
      <c r="B57" s="4">
        <f>IF('True_Odds_Calculator_3-way'!B58="","",'True_Odds_Calculator_3-way'!B58)</f>
        <v>3.44</v>
      </c>
      <c r="C57" s="4">
        <f>IF('True_Odds_Calculator_3-way'!C58="","",'True_Odds_Calculator_3-way'!C58)</f>
        <v>3.27</v>
      </c>
      <c r="D57" s="4">
        <f t="shared" si="0"/>
        <v>4.4938565245664197E-2</v>
      </c>
      <c r="E57" s="4">
        <f t="shared" si="1"/>
        <v>2.3070660021403397</v>
      </c>
      <c r="F57" s="4">
        <f t="shared" si="2"/>
        <v>3.6268921371916099</v>
      </c>
      <c r="G57" s="4">
        <f t="shared" si="3"/>
        <v>3.4384244700023641</v>
      </c>
      <c r="I57" s="4">
        <f t="shared" si="4"/>
        <v>1.0449385652456642</v>
      </c>
    </row>
    <row r="58" spans="1:9" x14ac:dyDescent="0.2">
      <c r="A58" s="4">
        <f>IF('True_Odds_Calculator_3-way'!A59="","",'True_Odds_Calculator_3-way'!A59)</f>
        <v>3.09</v>
      </c>
      <c r="B58" s="4">
        <f>IF('True_Odds_Calculator_3-way'!B59="","",'True_Odds_Calculator_3-way'!B59)</f>
        <v>3.21</v>
      </c>
      <c r="C58" s="4">
        <f>IF('True_Odds_Calculator_3-way'!C59="","",'True_Odds_Calculator_3-way'!C59)</f>
        <v>2.4500000000000002</v>
      </c>
      <c r="D58" s="4">
        <f t="shared" si="0"/>
        <v>4.3314340526156903E-2</v>
      </c>
      <c r="E58" s="4">
        <f t="shared" si="1"/>
        <v>3.2342940534108986</v>
      </c>
      <c r="F58" s="4">
        <f t="shared" si="2"/>
        <v>3.3660018823666289</v>
      </c>
      <c r="G58" s="4">
        <f t="shared" si="3"/>
        <v>2.539842820391021</v>
      </c>
      <c r="I58" s="4">
        <f t="shared" si="4"/>
        <v>1.0433143405261569</v>
      </c>
    </row>
    <row r="59" spans="1:9" x14ac:dyDescent="0.2">
      <c r="A59" s="4">
        <f>IF('True_Odds_Calculator_3-way'!A60="","",'True_Odds_Calculator_3-way'!A60)</f>
        <v>2.2200000000000002</v>
      </c>
      <c r="B59" s="4">
        <f>IF('True_Odds_Calculator_3-way'!B60="","",'True_Odds_Calculator_3-way'!B60)</f>
        <v>3.28</v>
      </c>
      <c r="C59" s="4">
        <f>IF('True_Odds_Calculator_3-way'!C60="","",'True_Odds_Calculator_3-way'!C60)</f>
        <v>3.45</v>
      </c>
      <c r="D59" s="4">
        <f t="shared" si="0"/>
        <v>4.5183571694706215E-2</v>
      </c>
      <c r="E59" s="4">
        <f t="shared" si="1"/>
        <v>2.2967952867346151</v>
      </c>
      <c r="F59" s="4">
        <f t="shared" si="2"/>
        <v>3.4504549050632902</v>
      </c>
      <c r="G59" s="4">
        <f t="shared" si="3"/>
        <v>3.6390912093451773</v>
      </c>
      <c r="I59" s="4">
        <f t="shared" si="4"/>
        <v>1.0451835716947062</v>
      </c>
    </row>
    <row r="60" spans="1:9" x14ac:dyDescent="0.2">
      <c r="A60" s="4">
        <f>IF('True_Odds_Calculator_3-way'!A61="","",'True_Odds_Calculator_3-way'!A61)</f>
        <v>2.52</v>
      </c>
      <c r="B60" s="4">
        <f>IF('True_Odds_Calculator_3-way'!B61="","",'True_Odds_Calculator_3-way'!B61)</f>
        <v>3.28</v>
      </c>
      <c r="C60" s="4">
        <f>IF('True_Odds_Calculator_3-way'!C61="","",'True_Odds_Calculator_3-way'!C61)</f>
        <v>2.92</v>
      </c>
      <c r="D60" s="4">
        <f t="shared" si="0"/>
        <v>4.4169199030542172E-2</v>
      </c>
      <c r="E60" s="4">
        <f t="shared" si="1"/>
        <v>2.6170999761735678</v>
      </c>
      <c r="F60" s="4">
        <f t="shared" si="2"/>
        <v>3.4464340112347229</v>
      </c>
      <c r="G60" s="4">
        <f t="shared" si="3"/>
        <v>3.0511741052285233</v>
      </c>
      <c r="I60" s="4">
        <f t="shared" si="4"/>
        <v>1.0441691990305422</v>
      </c>
    </row>
    <row r="61" spans="1:9" x14ac:dyDescent="0.2">
      <c r="A61" s="4">
        <f>IF('True_Odds_Calculator_3-way'!A62="","",'True_Odds_Calculator_3-way'!A62)</f>
        <v>2.71</v>
      </c>
      <c r="B61" s="4">
        <f>IF('True_Odds_Calculator_3-way'!B62="","",'True_Odds_Calculator_3-way'!B62)</f>
        <v>3.35</v>
      </c>
      <c r="C61" s="4">
        <f>IF('True_Odds_Calculator_3-way'!C62="","",'True_Odds_Calculator_3-way'!C62)</f>
        <v>2.65</v>
      </c>
      <c r="D61" s="4">
        <f t="shared" si="0"/>
        <v>4.4869643289505268E-2</v>
      </c>
      <c r="E61" s="4">
        <f t="shared" si="1"/>
        <v>2.8244826199637805</v>
      </c>
      <c r="F61" s="4">
        <f t="shared" si="2"/>
        <v>3.5267034855808879</v>
      </c>
      <c r="G61" s="4">
        <f t="shared" si="3"/>
        <v>2.7593671056668585</v>
      </c>
      <c r="I61" s="4">
        <f t="shared" si="4"/>
        <v>1.0448696432895053</v>
      </c>
    </row>
    <row r="62" spans="1:9" x14ac:dyDescent="0.2">
      <c r="A62" s="4">
        <f>IF('True_Odds_Calculator_3-way'!A63="","",'True_Odds_Calculator_3-way'!A63)</f>
        <v>1.93</v>
      </c>
      <c r="B62" s="4">
        <f>IF('True_Odds_Calculator_3-way'!B63="","",'True_Odds_Calculator_3-way'!B63)</f>
        <v>3.4</v>
      </c>
      <c r="C62" s="4">
        <f>IF('True_Odds_Calculator_3-way'!C63="","",'True_Odds_Calculator_3-way'!C63)</f>
        <v>4.26</v>
      </c>
      <c r="D62" s="4">
        <f t="shared" si="0"/>
        <v>4.6994146122289138E-2</v>
      </c>
      <c r="E62" s="4">
        <f t="shared" si="1"/>
        <v>1.9901685686567478</v>
      </c>
      <c r="F62" s="4">
        <f t="shared" si="2"/>
        <v>3.5912712211348889</v>
      </c>
      <c r="G62" s="4">
        <f t="shared" si="3"/>
        <v>4.5646037081871</v>
      </c>
      <c r="I62" s="4">
        <f t="shared" si="4"/>
        <v>1.0469941461222891</v>
      </c>
    </row>
    <row r="63" spans="1:9" x14ac:dyDescent="0.2">
      <c r="A63" s="4">
        <f>IF('True_Odds_Calculator_3-way'!A64="","",'True_Odds_Calculator_3-way'!A64)</f>
        <v>1.86</v>
      </c>
      <c r="B63" s="4">
        <f>IF('True_Odds_Calculator_3-way'!B64="","",'True_Odds_Calculator_3-way'!B64)</f>
        <v>3.48</v>
      </c>
      <c r="C63" s="4">
        <f>IF('True_Odds_Calculator_3-way'!C64="","",'True_Odds_Calculator_3-way'!C64)</f>
        <v>4.47</v>
      </c>
      <c r="D63" s="4">
        <f t="shared" si="0"/>
        <v>4.8704376973669472E-2</v>
      </c>
      <c r="E63" s="4">
        <f t="shared" si="1"/>
        <v>1.9179147218006358</v>
      </c>
      <c r="F63" s="4">
        <f t="shared" si="2"/>
        <v>3.6883828510064154</v>
      </c>
      <c r="G63" s="4">
        <f t="shared" si="3"/>
        <v>4.8197682786413356</v>
      </c>
      <c r="I63" s="4">
        <f t="shared" si="4"/>
        <v>1.0487043769736695</v>
      </c>
    </row>
    <row r="64" spans="1:9" x14ac:dyDescent="0.2">
      <c r="A64" s="4">
        <f>IF('True_Odds_Calculator_3-way'!A65="","",'True_Odds_Calculator_3-way'!A65)</f>
        <v>2.38</v>
      </c>
      <c r="B64" s="4">
        <f>IF('True_Odds_Calculator_3-way'!B65="","",'True_Odds_Calculator_3-way'!B65)</f>
        <v>3.05</v>
      </c>
      <c r="C64" s="4">
        <f>IF('True_Odds_Calculator_3-way'!C65="","",'True_Odds_Calculator_3-way'!C65)</f>
        <v>3.37</v>
      </c>
      <c r="D64" s="4">
        <f t="shared" si="0"/>
        <v>4.4772824730417549E-2</v>
      </c>
      <c r="E64" s="4">
        <f t="shared" si="1"/>
        <v>2.4676503846809523</v>
      </c>
      <c r="F64" s="4">
        <f t="shared" si="2"/>
        <v>3.1954539932675936</v>
      </c>
      <c r="G64" s="4">
        <f t="shared" si="3"/>
        <v>3.5484695912769388</v>
      </c>
      <c r="I64" s="4">
        <f t="shared" si="4"/>
        <v>1.0447728247304175</v>
      </c>
    </row>
    <row r="65" spans="1:9" x14ac:dyDescent="0.2">
      <c r="A65" s="4">
        <f>IF('True_Odds_Calculator_3-way'!A66="","",'True_Odds_Calculator_3-way'!A66)</f>
        <v>2.41</v>
      </c>
      <c r="B65" s="4">
        <f>IF('True_Odds_Calculator_3-way'!B66="","",'True_Odds_Calculator_3-way'!B66)</f>
        <v>3.15</v>
      </c>
      <c r="C65" s="4">
        <f>IF('True_Odds_Calculator_3-way'!C66="","",'True_Odds_Calculator_3-way'!C66)</f>
        <v>3.11</v>
      </c>
      <c r="D65" s="4">
        <f t="shared" si="0"/>
        <v>5.3941485156545621E-2</v>
      </c>
      <c r="E65" s="4">
        <f t="shared" si="1"/>
        <v>2.5191628670756989</v>
      </c>
      <c r="F65" s="4">
        <f t="shared" si="2"/>
        <v>3.3391231234175933</v>
      </c>
      <c r="G65" s="4">
        <f t="shared" si="3"/>
        <v>3.2942100505721488</v>
      </c>
      <c r="I65" s="4">
        <f t="shared" si="4"/>
        <v>1.0539414851565456</v>
      </c>
    </row>
    <row r="66" spans="1:9" x14ac:dyDescent="0.2">
      <c r="A66" s="4">
        <f>IF('True_Odds_Calculator_3-way'!A67="","",'True_Odds_Calculator_3-way'!A67)</f>
        <v>3.01</v>
      </c>
      <c r="B66" s="4">
        <f>IF('True_Odds_Calculator_3-way'!B67="","",'True_Odds_Calculator_3-way'!B67)</f>
        <v>3.21</v>
      </c>
      <c r="C66" s="4">
        <f>IF('True_Odds_Calculator_3-way'!C67="","",'True_Odds_Calculator_3-way'!C67)</f>
        <v>2.44</v>
      </c>
      <c r="D66" s="4">
        <f t="shared" si="0"/>
        <v>5.3588458945811768E-2</v>
      </c>
      <c r="E66" s="4">
        <f t="shared" si="1"/>
        <v>3.181034985254898</v>
      </c>
      <c r="F66" s="4">
        <f t="shared" si="2"/>
        <v>3.405256202459876</v>
      </c>
      <c r="G66" s="4">
        <f t="shared" si="3"/>
        <v>2.5511945276768064</v>
      </c>
      <c r="I66" s="4">
        <f t="shared" si="4"/>
        <v>1.0535884589458118</v>
      </c>
    </row>
    <row r="67" spans="1:9" x14ac:dyDescent="0.2">
      <c r="A67" s="4">
        <f>IF('True_Odds_Calculator_3-way'!A68="","",'True_Odds_Calculator_3-way'!A68)</f>
        <v>2.2599999999999998</v>
      </c>
      <c r="B67" s="4">
        <f>IF('True_Odds_Calculator_3-way'!B68="","",'True_Odds_Calculator_3-way'!B68)</f>
        <v>3.09</v>
      </c>
      <c r="C67" s="4">
        <f>IF('True_Odds_Calculator_3-way'!C68="","",'True_Odds_Calculator_3-way'!C68)</f>
        <v>3.47</v>
      </c>
      <c r="D67" s="4">
        <f t="shared" ref="D67:D130" si="5">IF(A67="","",((1/A67)+(1/B67)+(1/C67))-1)</f>
        <v>5.4286909615796297E-2</v>
      </c>
      <c r="E67" s="4">
        <f t="shared" ref="E67:E130" si="6">IF(A67="","",(3*A67)/(3-($D67*A67)))</f>
        <v>2.3563662820077065</v>
      </c>
      <c r="F67" s="4">
        <f t="shared" ref="F67:F130" si="7">IF(B67="","",(3*B67)/(3-($D67*B67)))</f>
        <v>3.2730121671607595</v>
      </c>
      <c r="G67" s="4">
        <f t="shared" ref="G67:G130" si="8">IF(C67="","",(3*C67)/(3-($D67*C67)))</f>
        <v>3.7024859766114053</v>
      </c>
      <c r="I67" s="4">
        <f t="shared" ref="I67:I130" si="9">IF(A67="","",D67+1)</f>
        <v>1.0542869096157963</v>
      </c>
    </row>
    <row r="68" spans="1:9" x14ac:dyDescent="0.2">
      <c r="A68" s="4">
        <f>IF('True_Odds_Calculator_3-way'!A69="","",'True_Odds_Calculator_3-way'!A69)</f>
        <v>3.5</v>
      </c>
      <c r="B68" s="4">
        <f>IF('True_Odds_Calculator_3-way'!B69="","",'True_Odds_Calculator_3-way'!B69)</f>
        <v>3.66</v>
      </c>
      <c r="C68" s="4">
        <f>IF('True_Odds_Calculator_3-way'!C69="","",'True_Odds_Calculator_3-way'!C69)</f>
        <v>2.0099999999999998</v>
      </c>
      <c r="D68" s="4">
        <f t="shared" si="5"/>
        <v>5.6450767241078115E-2</v>
      </c>
      <c r="E68" s="4">
        <f t="shared" si="6"/>
        <v>3.7467586327323534</v>
      </c>
      <c r="F68" s="4">
        <f t="shared" si="7"/>
        <v>3.9307075795740789</v>
      </c>
      <c r="G68" s="4">
        <f t="shared" si="8"/>
        <v>2.0890105878057685</v>
      </c>
      <c r="I68" s="4">
        <f t="shared" si="9"/>
        <v>1.0564507672410781</v>
      </c>
    </row>
    <row r="69" spans="1:9" x14ac:dyDescent="0.2">
      <c r="A69" s="4">
        <f>IF('True_Odds_Calculator_3-way'!A70="","",'True_Odds_Calculator_3-way'!A70)</f>
        <v>1.66</v>
      </c>
      <c r="B69" s="4">
        <f>IF('True_Odds_Calculator_3-way'!B70="","",'True_Odds_Calculator_3-way'!B70)</f>
        <v>3.96</v>
      </c>
      <c r="C69" s="4">
        <f>IF('True_Odds_Calculator_3-way'!C70="","",'True_Odds_Calculator_3-way'!C70)</f>
        <v>4.88</v>
      </c>
      <c r="D69" s="4">
        <f t="shared" si="5"/>
        <v>5.9852923866354768E-2</v>
      </c>
      <c r="E69" s="4">
        <f t="shared" si="6"/>
        <v>1.7168600313181659</v>
      </c>
      <c r="F69" s="4">
        <f t="shared" si="7"/>
        <v>4.299701622276964</v>
      </c>
      <c r="G69" s="4">
        <f t="shared" si="8"/>
        <v>5.4063680847927476</v>
      </c>
      <c r="I69" s="4">
        <f t="shared" si="9"/>
        <v>1.0598529238663548</v>
      </c>
    </row>
    <row r="70" spans="1:9" x14ac:dyDescent="0.2">
      <c r="A70" s="4">
        <f>IF('True_Odds_Calculator_3-way'!A71="","",'True_Odds_Calculator_3-way'!A71)</f>
        <v>1.44</v>
      </c>
      <c r="B70" s="4">
        <f>IF('True_Odds_Calculator_3-way'!B71="","",'True_Odds_Calculator_3-way'!B71)</f>
        <v>4.5199999999999996</v>
      </c>
      <c r="C70" s="4">
        <f>IF('True_Odds_Calculator_3-way'!C71="","",'True_Odds_Calculator_3-way'!C71)</f>
        <v>6.84</v>
      </c>
      <c r="D70" s="4">
        <f t="shared" si="5"/>
        <v>6.1882212906898548E-2</v>
      </c>
      <c r="E70" s="4">
        <f t="shared" si="6"/>
        <v>1.4840823850181128</v>
      </c>
      <c r="F70" s="4">
        <f t="shared" si="7"/>
        <v>4.9847582604209206</v>
      </c>
      <c r="G70" s="4">
        <f t="shared" si="8"/>
        <v>7.9635951505993061</v>
      </c>
      <c r="I70" s="4">
        <f t="shared" si="9"/>
        <v>1.0618822129068985</v>
      </c>
    </row>
    <row r="71" spans="1:9" x14ac:dyDescent="0.2">
      <c r="A71" s="4">
        <f>IF('True_Odds_Calculator_3-way'!A72="","",'True_Odds_Calculator_3-way'!A72)</f>
        <v>3.38</v>
      </c>
      <c r="B71" s="4">
        <f>IF('True_Odds_Calculator_3-way'!B72="","",'True_Odds_Calculator_3-way'!B72)</f>
        <v>3.42</v>
      </c>
      <c r="C71" s="4">
        <f>IF('True_Odds_Calculator_3-way'!C72="","",'True_Odds_Calculator_3-way'!C72)</f>
        <v>2.14</v>
      </c>
      <c r="D71" s="4">
        <f t="shared" si="5"/>
        <v>5.5545368610562251E-2</v>
      </c>
      <c r="E71" s="4">
        <f t="shared" si="6"/>
        <v>3.6056453045386871</v>
      </c>
      <c r="F71" s="4">
        <f t="shared" si="7"/>
        <v>3.6512002827574999</v>
      </c>
      <c r="G71" s="4">
        <f t="shared" si="8"/>
        <v>2.2282901198700102</v>
      </c>
      <c r="I71" s="4">
        <f t="shared" si="9"/>
        <v>1.0555453686105623</v>
      </c>
    </row>
    <row r="72" spans="1:9" x14ac:dyDescent="0.2">
      <c r="A72" s="4">
        <f>IF('True_Odds_Calculator_3-way'!A73="","",'True_Odds_Calculator_3-way'!A73)</f>
        <v>1.96</v>
      </c>
      <c r="B72" s="4">
        <f>IF('True_Odds_Calculator_3-way'!B73="","",'True_Odds_Calculator_3-way'!B73)</f>
        <v>3.36</v>
      </c>
      <c r="C72" s="4">
        <f>IF('True_Odds_Calculator_3-way'!C73="","",'True_Odds_Calculator_3-way'!C73)</f>
        <v>4</v>
      </c>
      <c r="D72" s="4">
        <f t="shared" si="5"/>
        <v>5.7823129251700633E-2</v>
      </c>
      <c r="E72" s="4">
        <f t="shared" si="6"/>
        <v>2.0369515011547343</v>
      </c>
      <c r="F72" s="4">
        <f t="shared" si="7"/>
        <v>3.5926680244399183</v>
      </c>
      <c r="G72" s="4">
        <f t="shared" si="8"/>
        <v>4.3341523341523338</v>
      </c>
      <c r="I72" s="4">
        <f t="shared" si="9"/>
        <v>1.0578231292517006</v>
      </c>
    </row>
    <row r="73" spans="1:9" x14ac:dyDescent="0.2">
      <c r="A73" s="4">
        <f>IF('True_Odds_Calculator_3-way'!A74="","",'True_Odds_Calculator_3-way'!A74)</f>
        <v>3.22</v>
      </c>
      <c r="B73" s="4">
        <f>IF('True_Odds_Calculator_3-way'!B74="","",'True_Odds_Calculator_3-way'!B74)</f>
        <v>3.48</v>
      </c>
      <c r="C73" s="4">
        <f>IF('True_Odds_Calculator_3-way'!C74="","",'True_Odds_Calculator_3-way'!C74)</f>
        <v>2.36</v>
      </c>
      <c r="D73" s="4">
        <f t="shared" si="5"/>
        <v>2.1644141609582501E-2</v>
      </c>
      <c r="E73" s="4">
        <f t="shared" si="6"/>
        <v>3.2965841957389204</v>
      </c>
      <c r="F73" s="4">
        <f t="shared" si="7"/>
        <v>3.5696232603543647</v>
      </c>
      <c r="G73" s="4">
        <f t="shared" si="8"/>
        <v>2.4008791076834282</v>
      </c>
      <c r="I73" s="4">
        <f t="shared" si="9"/>
        <v>1.0216441416095825</v>
      </c>
    </row>
    <row r="74" spans="1:9" x14ac:dyDescent="0.2">
      <c r="A74" s="4">
        <f>IF('True_Odds_Calculator_3-way'!A75="","",'True_Odds_Calculator_3-way'!A75)</f>
        <v>1.52</v>
      </c>
      <c r="B74" s="4">
        <f>IF('True_Odds_Calculator_3-way'!B75="","",'True_Odds_Calculator_3-way'!B75)</f>
        <v>4.5999999999999996</v>
      </c>
      <c r="C74" s="4">
        <f>IF('True_Odds_Calculator_3-way'!C75="","",'True_Odds_Calculator_3-way'!C75)</f>
        <v>6.76</v>
      </c>
      <c r="D74" s="4">
        <f t="shared" si="5"/>
        <v>2.32150352727718E-2</v>
      </c>
      <c r="E74" s="4">
        <f t="shared" si="6"/>
        <v>1.5380914695101635</v>
      </c>
      <c r="F74" s="4">
        <f t="shared" si="7"/>
        <v>4.7697871928181623</v>
      </c>
      <c r="G74" s="4">
        <f t="shared" si="8"/>
        <v>7.1331433814652083</v>
      </c>
      <c r="I74" s="4">
        <f t="shared" si="9"/>
        <v>1.0232150352727718</v>
      </c>
    </row>
    <row r="75" spans="1:9" x14ac:dyDescent="0.2">
      <c r="A75" s="4">
        <f>IF('True_Odds_Calculator_3-way'!A76="","",'True_Odds_Calculator_3-way'!A76)</f>
        <v>3.69</v>
      </c>
      <c r="B75" s="4">
        <f>IF('True_Odds_Calculator_3-way'!B76="","",'True_Odds_Calculator_3-way'!B76)</f>
        <v>3.55</v>
      </c>
      <c r="C75" s="4">
        <f>IF('True_Odds_Calculator_3-way'!C76="","",'True_Odds_Calculator_3-way'!C76)</f>
        <v>2.13</v>
      </c>
      <c r="D75" s="4">
        <f t="shared" si="5"/>
        <v>2.2176418947287946E-2</v>
      </c>
      <c r="E75" s="4">
        <f t="shared" si="6"/>
        <v>3.7934745885419177</v>
      </c>
      <c r="F75" s="4">
        <f t="shared" si="7"/>
        <v>3.645670021800639</v>
      </c>
      <c r="G75" s="4">
        <f t="shared" si="8"/>
        <v>2.1640739007131251</v>
      </c>
      <c r="I75" s="4">
        <f t="shared" si="9"/>
        <v>1.0221764189472879</v>
      </c>
    </row>
    <row r="76" spans="1:9" x14ac:dyDescent="0.2">
      <c r="A76" s="4">
        <f>IF('True_Odds_Calculator_3-way'!A77="","",'True_Odds_Calculator_3-way'!A77)</f>
        <v>1.75</v>
      </c>
      <c r="B76" s="4">
        <f>IF('True_Odds_Calculator_3-way'!B77="","",'True_Odds_Calculator_3-way'!B77)</f>
        <v>3.76</v>
      </c>
      <c r="C76" s="4">
        <f>IF('True_Odds_Calculator_3-way'!C77="","",'True_Odds_Calculator_3-way'!C77)</f>
        <v>4.75</v>
      </c>
      <c r="D76" s="4">
        <f t="shared" si="5"/>
        <v>4.7912334026555703E-2</v>
      </c>
      <c r="E76" s="4">
        <f t="shared" si="6"/>
        <v>1.8003168050688809</v>
      </c>
      <c r="F76" s="4">
        <f t="shared" si="7"/>
        <v>4.0002133105802038</v>
      </c>
      <c r="G76" s="4">
        <f t="shared" si="8"/>
        <v>5.1399205152802523</v>
      </c>
      <c r="I76" s="4">
        <f t="shared" si="9"/>
        <v>1.0479123340265557</v>
      </c>
    </row>
    <row r="77" spans="1:9" x14ac:dyDescent="0.2">
      <c r="A77" s="4">
        <f>IF('True_Odds_Calculator_3-way'!A78="","",'True_Odds_Calculator_3-way'!A78)</f>
        <v>2.84</v>
      </c>
      <c r="B77" s="4">
        <f>IF('True_Odds_Calculator_3-way'!B78="","",'True_Odds_Calculator_3-way'!B78)</f>
        <v>2.91</v>
      </c>
      <c r="C77" s="4">
        <f>IF('True_Odds_Calculator_3-way'!C78="","",'True_Odds_Calculator_3-way'!C78)</f>
        <v>2.88</v>
      </c>
      <c r="D77" s="4">
        <f t="shared" si="5"/>
        <v>4.2977509962409233E-2</v>
      </c>
      <c r="E77" s="4">
        <f t="shared" si="6"/>
        <v>2.9604468953549237</v>
      </c>
      <c r="F77" s="4">
        <f t="shared" si="7"/>
        <v>3.0365899213903562</v>
      </c>
      <c r="G77" s="4">
        <f t="shared" si="8"/>
        <v>3.0039376915838414</v>
      </c>
      <c r="I77" s="4">
        <f t="shared" si="9"/>
        <v>1.0429775099624092</v>
      </c>
    </row>
    <row r="78" spans="1:9" x14ac:dyDescent="0.2">
      <c r="A78" s="4">
        <f>IF('True_Odds_Calculator_3-way'!A79="","",'True_Odds_Calculator_3-way'!A79)</f>
        <v>1.62</v>
      </c>
      <c r="B78" s="4">
        <f>IF('True_Odds_Calculator_3-way'!B79="","",'True_Odds_Calculator_3-way'!B79)</f>
        <v>3.79</v>
      </c>
      <c r="C78" s="4">
        <f>IF('True_Odds_Calculator_3-way'!C79="","",'True_Odds_Calculator_3-way'!C79)</f>
        <v>5.95</v>
      </c>
      <c r="D78" s="4">
        <f t="shared" si="5"/>
        <v>4.9203420252103669E-2</v>
      </c>
      <c r="E78" s="4">
        <f t="shared" si="6"/>
        <v>1.6642180180068005</v>
      </c>
      <c r="F78" s="4">
        <f t="shared" si="7"/>
        <v>4.0412024406045699</v>
      </c>
      <c r="G78" s="4">
        <f t="shared" si="8"/>
        <v>6.5934318017604499</v>
      </c>
      <c r="I78" s="4">
        <f t="shared" si="9"/>
        <v>1.0492034202521037</v>
      </c>
    </row>
    <row r="79" spans="1:9" x14ac:dyDescent="0.2">
      <c r="A79" s="4">
        <f>IF('True_Odds_Calculator_3-way'!A80="","",'True_Odds_Calculator_3-way'!A80)</f>
        <v>1.78</v>
      </c>
      <c r="B79" s="4">
        <f>IF('True_Odds_Calculator_3-way'!B80="","",'True_Odds_Calculator_3-way'!B80)</f>
        <v>3.34</v>
      </c>
      <c r="C79" s="4">
        <f>IF('True_Odds_Calculator_3-way'!C80="","",'True_Odds_Calculator_3-way'!C80)</f>
        <v>5.34</v>
      </c>
      <c r="D79" s="4">
        <f t="shared" si="5"/>
        <v>4.8464868016775409E-2</v>
      </c>
      <c r="E79" s="4">
        <f t="shared" si="6"/>
        <v>1.832700817931469</v>
      </c>
      <c r="F79" s="4">
        <f t="shared" si="7"/>
        <v>3.5304969780147273</v>
      </c>
      <c r="G79" s="4">
        <f t="shared" si="8"/>
        <v>5.8441609506749961</v>
      </c>
      <c r="I79" s="4">
        <f t="shared" si="9"/>
        <v>1.0484648680167754</v>
      </c>
    </row>
    <row r="80" spans="1:9" x14ac:dyDescent="0.2">
      <c r="A80" s="4">
        <f>IF('True_Odds_Calculator_3-way'!A81="","",'True_Odds_Calculator_3-way'!A81)</f>
        <v>2.74</v>
      </c>
      <c r="B80" s="4">
        <f>IF('True_Odds_Calculator_3-way'!B81="","",'True_Odds_Calculator_3-way'!B81)</f>
        <v>2.99</v>
      </c>
      <c r="C80" s="4">
        <f>IF('True_Odds_Calculator_3-way'!C81="","",'True_Odds_Calculator_3-way'!C81)</f>
        <v>2.9</v>
      </c>
      <c r="D80" s="4">
        <f t="shared" si="5"/>
        <v>4.4239250391648666E-2</v>
      </c>
      <c r="E80" s="4">
        <f t="shared" si="6"/>
        <v>2.8553718180558083</v>
      </c>
      <c r="F80" s="4">
        <f t="shared" si="7"/>
        <v>3.1279153760882337</v>
      </c>
      <c r="G80" s="4">
        <f t="shared" si="8"/>
        <v>3.0295578562945824</v>
      </c>
      <c r="I80" s="4">
        <f t="shared" si="9"/>
        <v>1.0442392503916487</v>
      </c>
    </row>
    <row r="81" spans="1:9" x14ac:dyDescent="0.2">
      <c r="A81" s="4">
        <f>IF('True_Odds_Calculator_3-way'!A82="","",'True_Odds_Calculator_3-way'!A82)</f>
        <v>2.73</v>
      </c>
      <c r="B81" s="4">
        <f>IF('True_Odds_Calculator_3-way'!B82="","",'True_Odds_Calculator_3-way'!B82)</f>
        <v>2.77</v>
      </c>
      <c r="C81" s="4">
        <f>IF('True_Odds_Calculator_3-way'!C82="","",'True_Odds_Calculator_3-way'!C82)</f>
        <v>3.16</v>
      </c>
      <c r="D81" s="4">
        <f t="shared" si="5"/>
        <v>4.3766892827807657E-2</v>
      </c>
      <c r="E81" s="4">
        <f t="shared" si="6"/>
        <v>2.8432402084324195</v>
      </c>
      <c r="F81" s="4">
        <f t="shared" si="7"/>
        <v>2.8866538114503126</v>
      </c>
      <c r="G81" s="4">
        <f t="shared" si="8"/>
        <v>3.312720131886437</v>
      </c>
      <c r="I81" s="4">
        <f t="shared" si="9"/>
        <v>1.0437668928278077</v>
      </c>
    </row>
    <row r="82" spans="1:9" x14ac:dyDescent="0.2">
      <c r="A82" s="4">
        <f>IF('True_Odds_Calculator_3-way'!A83="","",'True_Odds_Calculator_3-way'!A83)</f>
        <v>4.4000000000000004</v>
      </c>
      <c r="B82" s="4">
        <f>IF('True_Odds_Calculator_3-way'!B83="","",'True_Odds_Calculator_3-way'!B83)</f>
        <v>3.21</v>
      </c>
      <c r="C82" s="4">
        <f>IF('True_Odds_Calculator_3-way'!C83="","",'True_Odds_Calculator_3-way'!C83)</f>
        <v>1.97</v>
      </c>
      <c r="D82" s="4">
        <f t="shared" si="5"/>
        <v>4.6413420221475654E-2</v>
      </c>
      <c r="E82" s="4">
        <f t="shared" si="6"/>
        <v>4.7213999348404503</v>
      </c>
      <c r="F82" s="4">
        <f t="shared" si="7"/>
        <v>3.3777468803338215</v>
      </c>
      <c r="G82" s="4">
        <f t="shared" si="8"/>
        <v>2.031929442086748</v>
      </c>
      <c r="I82" s="4">
        <f t="shared" si="9"/>
        <v>1.0464134202214757</v>
      </c>
    </row>
    <row r="83" spans="1:9" x14ac:dyDescent="0.2">
      <c r="A83" s="4">
        <f>IF('True_Odds_Calculator_3-way'!A84="","",'True_Odds_Calculator_3-way'!A84)</f>
        <v>2.5</v>
      </c>
      <c r="B83" s="4">
        <f>IF('True_Odds_Calculator_3-way'!B84="","",'True_Odds_Calculator_3-way'!B84)</f>
        <v>2.92</v>
      </c>
      <c r="C83" s="4">
        <f>IF('True_Odds_Calculator_3-way'!C84="","",'True_Odds_Calculator_3-way'!C84)</f>
        <v>3.32</v>
      </c>
      <c r="D83" s="4">
        <f t="shared" si="5"/>
        <v>4.3670572701765886E-2</v>
      </c>
      <c r="E83" s="4">
        <f t="shared" si="6"/>
        <v>2.5944163740686816</v>
      </c>
      <c r="F83" s="4">
        <f t="shared" si="7"/>
        <v>3.049627541775719</v>
      </c>
      <c r="G83" s="4">
        <f t="shared" si="8"/>
        <v>3.4885997236296631</v>
      </c>
      <c r="I83" s="4">
        <f t="shared" si="9"/>
        <v>1.0436705727017659</v>
      </c>
    </row>
    <row r="84" spans="1:9" x14ac:dyDescent="0.2">
      <c r="A84" s="4">
        <f>IF('True_Odds_Calculator_3-way'!A85="","",'True_Odds_Calculator_3-way'!A85)</f>
        <v>2.5299999999999998</v>
      </c>
      <c r="B84" s="4">
        <f>IF('True_Odds_Calculator_3-way'!B85="","",'True_Odds_Calculator_3-way'!B85)</f>
        <v>2.95</v>
      </c>
      <c r="C84" s="4">
        <f>IF('True_Odds_Calculator_3-way'!C85="","",'True_Odds_Calculator_3-way'!C85)</f>
        <v>3.23</v>
      </c>
      <c r="D84" s="4">
        <f t="shared" si="5"/>
        <v>4.3837491063319245E-2</v>
      </c>
      <c r="E84" s="4">
        <f t="shared" si="6"/>
        <v>2.6271237604529527</v>
      </c>
      <c r="F84" s="4">
        <f t="shared" si="7"/>
        <v>3.0828938946638815</v>
      </c>
      <c r="G84" s="4">
        <f t="shared" si="8"/>
        <v>3.3900025804237939</v>
      </c>
      <c r="I84" s="4">
        <f t="shared" si="9"/>
        <v>1.0438374910633192</v>
      </c>
    </row>
    <row r="85" spans="1:9" x14ac:dyDescent="0.2">
      <c r="A85" s="4">
        <f>IF('True_Odds_Calculator_3-way'!A86="","",'True_Odds_Calculator_3-way'!A86)</f>
        <v>2.21</v>
      </c>
      <c r="B85" s="4">
        <f>IF('True_Odds_Calculator_3-way'!B86="","",'True_Odds_Calculator_3-way'!B86)</f>
        <v>3.18</v>
      </c>
      <c r="C85" s="4">
        <f>IF('True_Odds_Calculator_3-way'!C86="","",'True_Odds_Calculator_3-way'!C86)</f>
        <v>3.6</v>
      </c>
      <c r="D85" s="4">
        <f t="shared" si="5"/>
        <v>4.4731874365614654E-2</v>
      </c>
      <c r="E85" s="4">
        <f t="shared" si="6"/>
        <v>2.2853065191549629</v>
      </c>
      <c r="F85" s="4">
        <f t="shared" si="7"/>
        <v>3.3382875298861561</v>
      </c>
      <c r="G85" s="4">
        <f t="shared" si="8"/>
        <v>3.8042029543376801</v>
      </c>
      <c r="I85" s="4">
        <f t="shared" si="9"/>
        <v>1.0447318743656147</v>
      </c>
    </row>
    <row r="86" spans="1:9" x14ac:dyDescent="0.2">
      <c r="A86" s="4">
        <f>IF('True_Odds_Calculator_3-way'!A87="","",'True_Odds_Calculator_3-way'!A87)</f>
        <v>2</v>
      </c>
      <c r="B86" s="4">
        <f>IF('True_Odds_Calculator_3-way'!B87="","",'True_Odds_Calculator_3-way'!B87)</f>
        <v>3.27</v>
      </c>
      <c r="C86" s="4">
        <f>IF('True_Odds_Calculator_3-way'!C87="","",'True_Odds_Calculator_3-way'!C87)</f>
        <v>3.97</v>
      </c>
      <c r="D86" s="4">
        <f t="shared" si="5"/>
        <v>5.7699566319259876E-2</v>
      </c>
      <c r="E86" s="4">
        <f t="shared" si="6"/>
        <v>2.0800104679605633</v>
      </c>
      <c r="F86" s="4">
        <f t="shared" si="7"/>
        <v>3.4894610225832032</v>
      </c>
      <c r="G86" s="4">
        <f t="shared" si="8"/>
        <v>4.2981916907167568</v>
      </c>
      <c r="I86" s="4">
        <f t="shared" si="9"/>
        <v>1.0576995663192599</v>
      </c>
    </row>
    <row r="87" spans="1:9" x14ac:dyDescent="0.2">
      <c r="A87" s="4">
        <f>IF('True_Odds_Calculator_3-way'!A88="","",'True_Odds_Calculator_3-way'!A88)</f>
        <v>2.25</v>
      </c>
      <c r="B87" s="4">
        <f>IF('True_Odds_Calculator_3-way'!B88="","",'True_Odds_Calculator_3-way'!B88)</f>
        <v>3.14</v>
      </c>
      <c r="C87" s="4">
        <f>IF('True_Odds_Calculator_3-way'!C88="","",'True_Odds_Calculator_3-way'!C88)</f>
        <v>3.41</v>
      </c>
      <c r="D87" s="4">
        <f t="shared" si="5"/>
        <v>5.6170913988871529E-2</v>
      </c>
      <c r="E87" s="4">
        <f t="shared" si="6"/>
        <v>2.3489573092354465</v>
      </c>
      <c r="F87" s="4">
        <f t="shared" si="7"/>
        <v>3.3361390308919066</v>
      </c>
      <c r="G87" s="4">
        <f t="shared" si="8"/>
        <v>3.6425693298222179</v>
      </c>
      <c r="I87" s="4">
        <f t="shared" si="9"/>
        <v>1.0561709139888715</v>
      </c>
    </row>
    <row r="88" spans="1:9" x14ac:dyDescent="0.2">
      <c r="A88" s="4">
        <f>IF('True_Odds_Calculator_3-way'!A89="","",'True_Odds_Calculator_3-way'!A89)</f>
        <v>2.8</v>
      </c>
      <c r="B88" s="4">
        <f>IF('True_Odds_Calculator_3-way'!B89="","",'True_Odds_Calculator_3-way'!B89)</f>
        <v>3.04</v>
      </c>
      <c r="C88" s="4">
        <f>IF('True_Odds_Calculator_3-way'!C89="","",'True_Odds_Calculator_3-way'!C89)</f>
        <v>2.72</v>
      </c>
      <c r="D88" s="4">
        <f t="shared" si="5"/>
        <v>5.3737284387439299E-2</v>
      </c>
      <c r="E88" s="4">
        <f t="shared" si="6"/>
        <v>2.9478487614080833</v>
      </c>
      <c r="F88" s="4">
        <f t="shared" si="7"/>
        <v>3.2150728759331679</v>
      </c>
      <c r="G88" s="4">
        <f t="shared" si="8"/>
        <v>2.8593107809042055</v>
      </c>
      <c r="I88" s="4">
        <f t="shared" si="9"/>
        <v>1.0537372843874393</v>
      </c>
    </row>
    <row r="89" spans="1:9" x14ac:dyDescent="0.2">
      <c r="A89" s="4">
        <f>IF('True_Odds_Calculator_3-way'!A90="","",'True_Odds_Calculator_3-way'!A90)</f>
        <v>2.16</v>
      </c>
      <c r="B89" s="4">
        <f>IF('True_Odds_Calculator_3-way'!B90="","",'True_Odds_Calculator_3-way'!B90)</f>
        <v>3.34</v>
      </c>
      <c r="C89" s="4">
        <f>IF('True_Odds_Calculator_3-way'!C90="","",'True_Odds_Calculator_3-way'!C90)</f>
        <v>3.84</v>
      </c>
      <c r="D89" s="4">
        <f t="shared" si="5"/>
        <v>2.2780827234420098E-2</v>
      </c>
      <c r="E89" s="4">
        <f t="shared" si="6"/>
        <v>2.1960195420900703</v>
      </c>
      <c r="F89" s="4">
        <f t="shared" si="7"/>
        <v>3.4269156777212162</v>
      </c>
      <c r="G89" s="4">
        <f t="shared" si="8"/>
        <v>3.9553354410716572</v>
      </c>
      <c r="I89" s="4">
        <f t="shared" si="9"/>
        <v>1.0227808272344201</v>
      </c>
    </row>
    <row r="90" spans="1:9" x14ac:dyDescent="0.2">
      <c r="A90" s="4">
        <f>IF('True_Odds_Calculator_3-way'!A91="","",'True_Odds_Calculator_3-way'!A91)</f>
        <v>1.76</v>
      </c>
      <c r="B90" s="4">
        <f>IF('True_Odds_Calculator_3-way'!B91="","",'True_Odds_Calculator_3-way'!B91)</f>
        <v>4.1500000000000004</v>
      </c>
      <c r="C90" s="4">
        <f>IF('True_Odds_Calculator_3-way'!C91="","",'True_Odds_Calculator_3-way'!C91)</f>
        <v>4.6399999999999997</v>
      </c>
      <c r="D90" s="4">
        <f t="shared" si="5"/>
        <v>2.4662914982815254E-2</v>
      </c>
      <c r="E90" s="4">
        <f t="shared" si="6"/>
        <v>1.7858391460994982</v>
      </c>
      <c r="F90" s="4">
        <f t="shared" si="7"/>
        <v>4.2965867907178019</v>
      </c>
      <c r="G90" s="4">
        <f t="shared" si="8"/>
        <v>4.8240134825319219</v>
      </c>
      <c r="I90" s="4">
        <f t="shared" si="9"/>
        <v>1.0246629149828153</v>
      </c>
    </row>
    <row r="91" spans="1:9" x14ac:dyDescent="0.2">
      <c r="A91" s="4">
        <f>IF('True_Odds_Calculator_3-way'!A92="","",'True_Odds_Calculator_3-way'!A92)</f>
        <v>4.4400000000000004</v>
      </c>
      <c r="B91" s="4">
        <f>IF('True_Odds_Calculator_3-way'!B92="","",'True_Odds_Calculator_3-way'!B92)</f>
        <v>3.67</v>
      </c>
      <c r="C91" s="4">
        <f>IF('True_Odds_Calculator_3-way'!C92="","",'True_Odds_Calculator_3-way'!C92)</f>
        <v>1.9</v>
      </c>
      <c r="D91" s="4">
        <f t="shared" si="5"/>
        <v>2.4020578731607012E-2</v>
      </c>
      <c r="E91" s="4">
        <f t="shared" si="6"/>
        <v>4.6036622963105422</v>
      </c>
      <c r="F91" s="4">
        <f t="shared" si="7"/>
        <v>3.7811085346551421</v>
      </c>
      <c r="G91" s="4">
        <f t="shared" si="8"/>
        <v>1.929351285149038</v>
      </c>
      <c r="I91" s="4">
        <f t="shared" si="9"/>
        <v>1.024020578731607</v>
      </c>
    </row>
    <row r="92" spans="1:9" x14ac:dyDescent="0.2">
      <c r="A92" s="4">
        <f>IF('True_Odds_Calculator_3-way'!A93="","",'True_Odds_Calculator_3-way'!A93)</f>
        <v>2.64</v>
      </c>
      <c r="B92" s="4">
        <f>IF('True_Odds_Calculator_3-way'!B93="","",'True_Odds_Calculator_3-way'!B93)</f>
        <v>3.06</v>
      </c>
      <c r="C92" s="4">
        <f>IF('True_Odds_Calculator_3-way'!C93="","",'True_Odds_Calculator_3-way'!C93)</f>
        <v>3.1</v>
      </c>
      <c r="D92" s="4">
        <f t="shared" si="5"/>
        <v>2.8165909570084136E-2</v>
      </c>
      <c r="E92" s="4">
        <f t="shared" si="6"/>
        <v>2.707098135528728</v>
      </c>
      <c r="F92" s="4">
        <f t="shared" si="7"/>
        <v>3.1505117702116521</v>
      </c>
      <c r="G92" s="4">
        <f t="shared" si="8"/>
        <v>3.1929294886833062</v>
      </c>
      <c r="I92" s="4">
        <f t="shared" si="9"/>
        <v>1.0281659095700841</v>
      </c>
    </row>
    <row r="93" spans="1:9" x14ac:dyDescent="0.2">
      <c r="A93" s="4">
        <f>IF('True_Odds_Calculator_3-way'!A94="","",'True_Odds_Calculator_3-way'!A94)</f>
        <v>1.76</v>
      </c>
      <c r="B93" s="4">
        <f>IF('True_Odds_Calculator_3-way'!B94="","",'True_Odds_Calculator_3-way'!B94)</f>
        <v>3.54</v>
      </c>
      <c r="C93" s="4">
        <f>IF('True_Odds_Calculator_3-way'!C94="","",'True_Odds_Calculator_3-way'!C94)</f>
        <v>5.54</v>
      </c>
      <c r="D93" s="4">
        <f t="shared" si="5"/>
        <v>3.1173109050487646E-2</v>
      </c>
      <c r="E93" s="4">
        <f t="shared" si="6"/>
        <v>1.7927868881522777</v>
      </c>
      <c r="F93" s="4">
        <f t="shared" si="7"/>
        <v>3.6751891449563332</v>
      </c>
      <c r="G93" s="4">
        <f t="shared" si="8"/>
        <v>5.8783978578519838</v>
      </c>
      <c r="I93" s="4">
        <f t="shared" si="9"/>
        <v>1.0311731090504876</v>
      </c>
    </row>
    <row r="94" spans="1:9" x14ac:dyDescent="0.2">
      <c r="A94" s="4">
        <f>IF('True_Odds_Calculator_3-way'!A95="","",'True_Odds_Calculator_3-way'!A95)</f>
        <v>2.31</v>
      </c>
      <c r="B94" s="4">
        <f>IF('True_Odds_Calculator_3-way'!B95="","",'True_Odds_Calculator_3-way'!B95)</f>
        <v>3.45</v>
      </c>
      <c r="C94" s="4">
        <f>IF('True_Odds_Calculator_3-way'!C95="","",'True_Odds_Calculator_3-way'!C95)</f>
        <v>3.28</v>
      </c>
      <c r="D94" s="4">
        <f t="shared" si="5"/>
        <v>2.7633554144688821E-2</v>
      </c>
      <c r="E94" s="4">
        <f t="shared" si="6"/>
        <v>2.3602203838840219</v>
      </c>
      <c r="F94" s="4">
        <f t="shared" si="7"/>
        <v>3.5632345604292253</v>
      </c>
      <c r="G94" s="4">
        <f t="shared" si="8"/>
        <v>3.3821848896065583</v>
      </c>
      <c r="I94" s="4">
        <f t="shared" si="9"/>
        <v>1.0276335541446888</v>
      </c>
    </row>
    <row r="95" spans="1:9" x14ac:dyDescent="0.2">
      <c r="A95" s="4">
        <f>IF('True_Odds_Calculator_3-way'!A96="","",'True_Odds_Calculator_3-way'!A96)</f>
        <v>3.7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2.2000000000000002</v>
      </c>
      <c r="D95" s="4">
        <f t="shared" si="5"/>
        <v>2.7846027846027743E-2</v>
      </c>
      <c r="E95" s="4">
        <f t="shared" si="6"/>
        <v>3.8315899581589958</v>
      </c>
      <c r="F95" s="4">
        <f t="shared" si="7"/>
        <v>3.404275092936802</v>
      </c>
      <c r="G95" s="4">
        <f t="shared" si="8"/>
        <v>2.2458614347026367</v>
      </c>
      <c r="I95" s="4">
        <f t="shared" si="9"/>
        <v>1.0278460278460277</v>
      </c>
    </row>
    <row r="96" spans="1:9" x14ac:dyDescent="0.2">
      <c r="A96" s="4">
        <f>IF('True_Odds_Calculator_3-way'!A97="","",'True_Odds_Calculator_3-way'!A97)</f>
        <v>1.6</v>
      </c>
      <c r="B96" s="4">
        <f>IF('True_Odds_Calculator_3-way'!B97="","",'True_Odds_Calculator_3-way'!B97)</f>
        <v>3.9</v>
      </c>
      <c r="C96" s="4">
        <f>IF('True_Odds_Calculator_3-way'!C97="","",'True_Odds_Calculator_3-way'!C97)</f>
        <v>6.65</v>
      </c>
      <c r="D96" s="4">
        <f t="shared" si="5"/>
        <v>3.1786196259880439E-2</v>
      </c>
      <c r="E96" s="4">
        <f t="shared" si="6"/>
        <v>1.6275919776168188</v>
      </c>
      <c r="F96" s="4">
        <f t="shared" si="7"/>
        <v>4.0681023495964181</v>
      </c>
      <c r="G96" s="4">
        <f t="shared" si="8"/>
        <v>7.1540716050801683</v>
      </c>
      <c r="I96" s="4">
        <f t="shared" si="9"/>
        <v>1.0317861962598804</v>
      </c>
    </row>
    <row r="97" spans="1:9" x14ac:dyDescent="0.2">
      <c r="A97" s="4">
        <f>IF('True_Odds_Calculator_3-way'!A98="","",'True_Odds_Calculator_3-way'!A98)</f>
        <v>1.91</v>
      </c>
      <c r="B97" s="4">
        <f>IF('True_Odds_Calculator_3-way'!B98="","",'True_Odds_Calculator_3-way'!B98)</f>
        <v>3.49</v>
      </c>
      <c r="C97" s="4">
        <f>IF('True_Odds_Calculator_3-way'!C98="","",'True_Odds_Calculator_3-way'!C98)</f>
        <v>4.5599999999999996</v>
      </c>
      <c r="D97" s="4">
        <f t="shared" si="5"/>
        <v>2.9391406327517133E-2</v>
      </c>
      <c r="E97" s="4">
        <f t="shared" si="6"/>
        <v>1.9464224866340953</v>
      </c>
      <c r="F97" s="4">
        <f t="shared" si="7"/>
        <v>3.6135546710486586</v>
      </c>
      <c r="G97" s="4">
        <f t="shared" si="8"/>
        <v>4.7732443956084447</v>
      </c>
      <c r="I97" s="4">
        <f t="shared" si="9"/>
        <v>1.0293914063275171</v>
      </c>
    </row>
    <row r="98" spans="1:9" x14ac:dyDescent="0.2">
      <c r="A98" s="4">
        <f>IF('True_Odds_Calculator_3-way'!A99="","",'True_Odds_Calculator_3-way'!A99)</f>
        <v>2.4</v>
      </c>
      <c r="B98" s="4">
        <f>IF('True_Odds_Calculator_3-way'!B99="","",'True_Odds_Calculator_3-way'!B99)</f>
        <v>3.09</v>
      </c>
      <c r="C98" s="4">
        <f>IF('True_Odds_Calculator_3-way'!C99="","",'True_Odds_Calculator_3-way'!C99)</f>
        <v>3.48</v>
      </c>
      <c r="D98" s="4">
        <f t="shared" si="5"/>
        <v>2.7647583975002776E-2</v>
      </c>
      <c r="E98" s="4">
        <f t="shared" si="6"/>
        <v>2.4542840188067738</v>
      </c>
      <c r="F98" s="4">
        <f t="shared" si="7"/>
        <v>3.1805732201484811</v>
      </c>
      <c r="G98" s="4">
        <f t="shared" si="8"/>
        <v>3.5953057608077836</v>
      </c>
      <c r="I98" s="4">
        <f t="shared" si="9"/>
        <v>1.0276475839750028</v>
      </c>
    </row>
    <row r="99" spans="1:9" x14ac:dyDescent="0.2">
      <c r="A99" s="4">
        <f>IF('True_Odds_Calculator_3-way'!A100="","",'True_Odds_Calculator_3-way'!A100)</f>
        <v>11.02</v>
      </c>
      <c r="B99" s="4">
        <f>IF('True_Odds_Calculator_3-way'!B100="","",'True_Odds_Calculator_3-way'!B100)</f>
        <v>6.06</v>
      </c>
      <c r="C99" s="4">
        <f>IF('True_Odds_Calculator_3-way'!C100="","",'True_Odds_Calculator_3-way'!C100)</f>
        <v>1.28</v>
      </c>
      <c r="D99" s="4">
        <f t="shared" si="5"/>
        <v>3.7010603283558874E-2</v>
      </c>
      <c r="E99" s="4">
        <f t="shared" si="6"/>
        <v>12.753925251716639</v>
      </c>
      <c r="F99" s="4">
        <f t="shared" si="7"/>
        <v>6.5496620245182919</v>
      </c>
      <c r="G99" s="4">
        <f t="shared" si="8"/>
        <v>1.3005370282704627</v>
      </c>
      <c r="I99" s="4">
        <f t="shared" si="9"/>
        <v>1.0370106032835589</v>
      </c>
    </row>
    <row r="100" spans="1:9" x14ac:dyDescent="0.2">
      <c r="A100" s="4">
        <f>IF('True_Odds_Calculator_3-way'!A101="","",'True_Odds_Calculator_3-way'!A101)</f>
        <v>4.62</v>
      </c>
      <c r="B100" s="4">
        <f>IF('True_Odds_Calculator_3-way'!B101="","",'True_Odds_Calculator_3-way'!B101)</f>
        <v>3.64</v>
      </c>
      <c r="C100" s="4">
        <f>IF('True_Odds_Calculator_3-way'!C101="","",'True_Odds_Calculator_3-way'!C101)</f>
        <v>1.85</v>
      </c>
      <c r="D100" s="4">
        <f t="shared" si="5"/>
        <v>3.1716031716031656E-2</v>
      </c>
      <c r="E100" s="4">
        <f t="shared" si="6"/>
        <v>4.8572406959461416</v>
      </c>
      <c r="F100" s="4">
        <f t="shared" si="7"/>
        <v>3.7856810257691564</v>
      </c>
      <c r="G100" s="4">
        <f t="shared" si="8"/>
        <v>1.886904492346708</v>
      </c>
      <c r="I100" s="4">
        <f t="shared" si="9"/>
        <v>1.0317160317160317</v>
      </c>
    </row>
    <row r="101" spans="1:9" x14ac:dyDescent="0.2">
      <c r="A101" s="4">
        <f>IF('True_Odds_Calculator_3-way'!A102="","",'True_Odds_Calculator_3-way'!A102)</f>
        <v>1.64</v>
      </c>
      <c r="B101" s="4">
        <f>IF('True_Odds_Calculator_3-way'!B102="","",'True_Odds_Calculator_3-way'!B102)</f>
        <v>4.2</v>
      </c>
      <c r="C101" s="4">
        <f>IF('True_Odds_Calculator_3-way'!C102="","",'True_Odds_Calculator_3-way'!C102)</f>
        <v>5.48</v>
      </c>
      <c r="D101" s="4">
        <f t="shared" si="5"/>
        <v>3.0333087481031029E-2</v>
      </c>
      <c r="E101" s="4">
        <f t="shared" si="6"/>
        <v>1.6676531713454947</v>
      </c>
      <c r="F101" s="4">
        <f t="shared" si="7"/>
        <v>4.3862687011167987</v>
      </c>
      <c r="G101" s="4">
        <f t="shared" si="8"/>
        <v>5.801449251602536</v>
      </c>
      <c r="I101" s="4">
        <f t="shared" si="9"/>
        <v>1.030333087481031</v>
      </c>
    </row>
    <row r="102" spans="1:9" x14ac:dyDescent="0.2">
      <c r="A102" s="4">
        <f>IF('True_Odds_Calculator_3-way'!A103="","",'True_Odds_Calculator_3-way'!A103)</f>
        <v>4.29</v>
      </c>
      <c r="B102" s="4">
        <f>IF('True_Odds_Calculator_3-way'!B103="","",'True_Odds_Calculator_3-way'!B103)</f>
        <v>3.8</v>
      </c>
      <c r="C102" s="4">
        <f>IF('True_Odds_Calculator_3-way'!C103="","",'True_Odds_Calculator_3-way'!C103)</f>
        <v>1.88</v>
      </c>
      <c r="D102" s="4">
        <f t="shared" si="5"/>
        <v>2.8173021454096503E-2</v>
      </c>
      <c r="E102" s="4">
        <f t="shared" si="6"/>
        <v>4.4700883289836533</v>
      </c>
      <c r="F102" s="4">
        <f t="shared" si="7"/>
        <v>3.9406244428291246</v>
      </c>
      <c r="G102" s="4">
        <f t="shared" si="8"/>
        <v>1.9137881078776817</v>
      </c>
      <c r="I102" s="4">
        <f t="shared" si="9"/>
        <v>1.0281730214540965</v>
      </c>
    </row>
    <row r="103" spans="1:9" x14ac:dyDescent="0.2">
      <c r="A103" s="4">
        <f>IF('True_Odds_Calculator_3-way'!A104="","",'True_Odds_Calculator_3-way'!A104)</f>
        <v>1.1499999999999999</v>
      </c>
      <c r="B103" s="4">
        <f>IF('True_Odds_Calculator_3-way'!B104="","",'True_Odds_Calculator_3-way'!B104)</f>
        <v>8.51</v>
      </c>
      <c r="C103" s="4">
        <f>IF('True_Odds_Calculator_3-way'!C104="","",'True_Odds_Calculator_3-way'!C104)</f>
        <v>21.09</v>
      </c>
      <c r="D103" s="4">
        <f t="shared" si="5"/>
        <v>3.4489867441812594E-2</v>
      </c>
      <c r="E103" s="4">
        <f t="shared" si="6"/>
        <v>1.1654079941057285</v>
      </c>
      <c r="F103" s="4">
        <f t="shared" si="7"/>
        <v>9.4328774227004626</v>
      </c>
      <c r="G103" s="4">
        <f t="shared" si="8"/>
        <v>27.840252534914882</v>
      </c>
      <c r="I103" s="4">
        <f t="shared" si="9"/>
        <v>1.0344898674418126</v>
      </c>
    </row>
    <row r="104" spans="1:9" x14ac:dyDescent="0.2">
      <c r="A104" s="4">
        <f>IF('True_Odds_Calculator_3-way'!A105="","",'True_Odds_Calculator_3-way'!A105)</f>
        <v>3.52</v>
      </c>
      <c r="B104" s="4">
        <f>IF('True_Odds_Calculator_3-way'!B105="","",'True_Odds_Calculator_3-way'!B105)</f>
        <v>3.03</v>
      </c>
      <c r="C104" s="4">
        <f>IF('True_Odds_Calculator_3-way'!C105="","",'True_Odds_Calculator_3-way'!C105)</f>
        <v>2.42</v>
      </c>
      <c r="D104" s="4">
        <f t="shared" si="5"/>
        <v>2.7347052887106926E-2</v>
      </c>
      <c r="E104" s="4">
        <f t="shared" si="6"/>
        <v>3.6366912718946582</v>
      </c>
      <c r="F104" s="4">
        <f t="shared" si="7"/>
        <v>3.1160674129450139</v>
      </c>
      <c r="G104" s="4">
        <f t="shared" si="8"/>
        <v>2.4745893317659369</v>
      </c>
      <c r="I104" s="4">
        <f t="shared" si="9"/>
        <v>1.0273470528871069</v>
      </c>
    </row>
    <row r="105" spans="1:9" x14ac:dyDescent="0.2">
      <c r="A105" s="4">
        <f>IF('True_Odds_Calculator_3-way'!A106="","",'True_Odds_Calculator_3-way'!A106)</f>
        <v>3.48</v>
      </c>
      <c r="B105" s="4">
        <f>IF('True_Odds_Calculator_3-way'!B106="","",'True_Odds_Calculator_3-way'!B106)</f>
        <v>3.47</v>
      </c>
      <c r="C105" s="4">
        <f>IF('True_Odds_Calculator_3-way'!C106="","",'True_Odds_Calculator_3-way'!C106)</f>
        <v>2.21</v>
      </c>
      <c r="D105" s="4">
        <f t="shared" si="5"/>
        <v>2.8029447662231588E-2</v>
      </c>
      <c r="E105" s="4">
        <f t="shared" si="6"/>
        <v>3.5969518659204858</v>
      </c>
      <c r="F105" s="4">
        <f t="shared" si="7"/>
        <v>3.5862694661655938</v>
      </c>
      <c r="G105" s="4">
        <f t="shared" si="8"/>
        <v>2.256594985125755</v>
      </c>
      <c r="I105" s="4">
        <f t="shared" si="9"/>
        <v>1.0280294476622316</v>
      </c>
    </row>
    <row r="106" spans="1:9" x14ac:dyDescent="0.2">
      <c r="A106" s="4">
        <f>IF('True_Odds_Calculator_3-way'!A107="","",'True_Odds_Calculator_3-way'!A107)</f>
        <v>2.41</v>
      </c>
      <c r="B106" s="4">
        <f>IF('True_Odds_Calculator_3-way'!B107="","",'True_Odds_Calculator_3-way'!B107)</f>
        <v>3.3</v>
      </c>
      <c r="C106" s="4">
        <f>IF('True_Odds_Calculator_3-way'!C107="","",'True_Odds_Calculator_3-way'!C107)</f>
        <v>3.23</v>
      </c>
      <c r="D106" s="4">
        <f t="shared" si="5"/>
        <v>2.7565585586216912E-2</v>
      </c>
      <c r="E106" s="4">
        <f t="shared" si="6"/>
        <v>2.4645764528257961</v>
      </c>
      <c r="F106" s="4">
        <f t="shared" si="7"/>
        <v>3.4031920808274214</v>
      </c>
      <c r="G106" s="4">
        <f t="shared" si="8"/>
        <v>3.3287951348738645</v>
      </c>
      <c r="I106" s="4">
        <f t="shared" si="9"/>
        <v>1.0275655855862169</v>
      </c>
    </row>
    <row r="107" spans="1:9" x14ac:dyDescent="0.2">
      <c r="A107" s="4">
        <f>IF('True_Odds_Calculator_3-way'!A108="","",'True_Odds_Calculator_3-way'!A108)</f>
        <v>2.14</v>
      </c>
      <c r="B107" s="4">
        <f>IF('True_Odds_Calculator_3-way'!B108="","",'True_Odds_Calculator_3-way'!B108)</f>
        <v>3.14</v>
      </c>
      <c r="C107" s="4">
        <f>IF('True_Odds_Calculator_3-way'!C108="","",'True_Odds_Calculator_3-way'!C108)</f>
        <v>4.13</v>
      </c>
      <c r="D107" s="4">
        <f t="shared" si="5"/>
        <v>2.7891807811113001E-2</v>
      </c>
      <c r="E107" s="4">
        <f t="shared" si="6"/>
        <v>2.1834421052642621</v>
      </c>
      <c r="F107" s="4">
        <f t="shared" si="7"/>
        <v>3.2344239135856783</v>
      </c>
      <c r="G107" s="4">
        <f t="shared" si="8"/>
        <v>4.2949149506612114</v>
      </c>
      <c r="I107" s="4">
        <f t="shared" si="9"/>
        <v>1.027891807811113</v>
      </c>
    </row>
    <row r="108" spans="1:9" x14ac:dyDescent="0.2">
      <c r="A108" s="4">
        <f>IF('True_Odds_Calculator_3-way'!A109="","",'True_Odds_Calculator_3-way'!A109)</f>
        <v>4.24</v>
      </c>
      <c r="B108" s="4">
        <f>IF('True_Odds_Calculator_3-way'!B109="","",'True_Odds_Calculator_3-way'!B109)</f>
        <v>3.37</v>
      </c>
      <c r="C108" s="4">
        <f>IF('True_Odds_Calculator_3-way'!C109="","",'True_Odds_Calculator_3-way'!C109)</f>
        <v>2.02</v>
      </c>
      <c r="D108" s="4">
        <f t="shared" si="5"/>
        <v>2.7634466598779106E-2</v>
      </c>
      <c r="E108" s="4">
        <f t="shared" si="6"/>
        <v>4.4123311504921183</v>
      </c>
      <c r="F108" s="4">
        <f t="shared" si="7"/>
        <v>3.4779655004326666</v>
      </c>
      <c r="G108" s="4">
        <f t="shared" si="8"/>
        <v>2.0582992003380371</v>
      </c>
      <c r="I108" s="4">
        <f t="shared" si="9"/>
        <v>1.0276344665987791</v>
      </c>
    </row>
    <row r="109" spans="1:9" x14ac:dyDescent="0.2">
      <c r="A109" s="4">
        <f>IF('True_Odds_Calculator_3-way'!A110="","",'True_Odds_Calculator_3-way'!A110)</f>
        <v>1.86</v>
      </c>
      <c r="B109" s="4">
        <f>IF('True_Odds_Calculator_3-way'!B110="","",'True_Odds_Calculator_3-way'!B110)</f>
        <v>3.43</v>
      </c>
      <c r="C109" s="4">
        <f>IF('True_Odds_Calculator_3-way'!C110="","",'True_Odds_Calculator_3-way'!C110)</f>
        <v>4.9800000000000004</v>
      </c>
      <c r="D109" s="4">
        <f t="shared" si="5"/>
        <v>2.9982810957929207E-2</v>
      </c>
      <c r="E109" s="4">
        <f t="shared" si="6"/>
        <v>1.8952311006027962</v>
      </c>
      <c r="F109" s="4">
        <f t="shared" si="7"/>
        <v>3.5517554085579102</v>
      </c>
      <c r="G109" s="4">
        <f t="shared" si="8"/>
        <v>5.2408445156169261</v>
      </c>
      <c r="I109" s="4">
        <f t="shared" si="9"/>
        <v>1.0299828109579292</v>
      </c>
    </row>
    <row r="110" spans="1:9" x14ac:dyDescent="0.2">
      <c r="A110" s="4">
        <f>IF('True_Odds_Calculator_3-way'!A111="","",'True_Odds_Calculator_3-way'!A111)</f>
        <v>2.33</v>
      </c>
      <c r="B110" s="4">
        <f>IF('True_Odds_Calculator_3-way'!B111="","",'True_Odds_Calculator_3-way'!B111)</f>
        <v>3.16</v>
      </c>
      <c r="C110" s="4">
        <f>IF('True_Odds_Calculator_3-way'!C111="","",'True_Odds_Calculator_3-way'!C111)</f>
        <v>3.55</v>
      </c>
      <c r="D110" s="4">
        <f t="shared" si="5"/>
        <v>2.7330386403825235E-2</v>
      </c>
      <c r="E110" s="4">
        <f t="shared" si="6"/>
        <v>2.380530570461608</v>
      </c>
      <c r="F110" s="4">
        <f t="shared" si="7"/>
        <v>3.2536665762107604</v>
      </c>
      <c r="G110" s="4">
        <f t="shared" si="8"/>
        <v>3.6686475743471982</v>
      </c>
      <c r="I110" s="4">
        <f t="shared" si="9"/>
        <v>1.0273303864038252</v>
      </c>
    </row>
    <row r="111" spans="1:9" x14ac:dyDescent="0.2">
      <c r="A111" s="4">
        <f>IF('True_Odds_Calculator_3-way'!A112="","",'True_Odds_Calculator_3-way'!A112)</f>
        <v>4.16</v>
      </c>
      <c r="B111" s="4">
        <f>IF('True_Odds_Calculator_3-way'!B112="","",'True_Odds_Calculator_3-way'!B112)</f>
        <v>3.34</v>
      </c>
      <c r="C111" s="4">
        <f>IF('True_Odds_Calculator_3-way'!C112="","",'True_Odds_Calculator_3-way'!C112)</f>
        <v>2.04</v>
      </c>
      <c r="D111" s="4">
        <f t="shared" si="5"/>
        <v>2.9981891420778339E-2</v>
      </c>
      <c r="E111" s="4">
        <f t="shared" si="6"/>
        <v>4.340453890607594</v>
      </c>
      <c r="F111" s="4">
        <f t="shared" si="7"/>
        <v>3.4553386481640169</v>
      </c>
      <c r="G111" s="4">
        <f t="shared" si="8"/>
        <v>2.082456468943445</v>
      </c>
      <c r="I111" s="4">
        <f t="shared" si="9"/>
        <v>1.0299818914207783</v>
      </c>
    </row>
    <row r="112" spans="1:9" x14ac:dyDescent="0.2">
      <c r="A112" s="4">
        <f>IF('True_Odds_Calculator_3-way'!A113="","",'True_Odds_Calculator_3-way'!A113)</f>
        <v>2.79</v>
      </c>
      <c r="B112" s="4">
        <f>IF('True_Odds_Calculator_3-way'!B113="","",'True_Odds_Calculator_3-way'!B113)</f>
        <v>2.99</v>
      </c>
      <c r="C112" s="4">
        <f>IF('True_Odds_Calculator_3-way'!C113="","",'True_Odds_Calculator_3-way'!C113)</f>
        <v>2.99</v>
      </c>
      <c r="D112" s="4">
        <f t="shared" si="5"/>
        <v>2.7319260138334522E-2</v>
      </c>
      <c r="E112" s="4">
        <f t="shared" si="6"/>
        <v>2.8627332105558163</v>
      </c>
      <c r="F112" s="4">
        <f t="shared" si="7"/>
        <v>3.0736910625023031</v>
      </c>
      <c r="G112" s="4">
        <f t="shared" si="8"/>
        <v>3.0736910625023031</v>
      </c>
      <c r="I112" s="4">
        <f t="shared" si="9"/>
        <v>1.0273192601383345</v>
      </c>
    </row>
    <row r="113" spans="1:9" x14ac:dyDescent="0.2">
      <c r="A113" s="4">
        <f>IF('True_Odds_Calculator_3-way'!A114="","",'True_Odds_Calculator_3-way'!A114)</f>
        <v>2.5299999999999998</v>
      </c>
      <c r="B113" s="4">
        <f>IF('True_Odds_Calculator_3-way'!B114="","",'True_Odds_Calculator_3-way'!B114)</f>
        <v>3.12</v>
      </c>
      <c r="C113" s="4">
        <f>IF('True_Odds_Calculator_3-way'!C114="","",'True_Odds_Calculator_3-way'!C114)</f>
        <v>2.94</v>
      </c>
      <c r="D113" s="4">
        <f t="shared" si="5"/>
        <v>5.5905791930636717E-2</v>
      </c>
      <c r="E113" s="4">
        <f t="shared" si="6"/>
        <v>2.6551845651559072</v>
      </c>
      <c r="F113" s="4">
        <f t="shared" si="7"/>
        <v>3.3126013456417378</v>
      </c>
      <c r="G113" s="4">
        <f t="shared" si="8"/>
        <v>3.1104122593795474</v>
      </c>
      <c r="I113" s="4">
        <f t="shared" si="9"/>
        <v>1.0559057919306367</v>
      </c>
    </row>
    <row r="114" spans="1:9" x14ac:dyDescent="0.2">
      <c r="A114" s="4">
        <f>IF('True_Odds_Calculator_3-way'!A115="","",'True_Odds_Calculator_3-way'!A115)</f>
        <v>1.93</v>
      </c>
      <c r="B114" s="4">
        <f>IF('True_Odds_Calculator_3-way'!B115="","",'True_Odds_Calculator_3-way'!B115)</f>
        <v>3.79</v>
      </c>
      <c r="C114" s="4">
        <f>IF('True_Odds_Calculator_3-way'!C115="","",'True_Odds_Calculator_3-way'!C115)</f>
        <v>3.51</v>
      </c>
      <c r="D114" s="4">
        <f t="shared" si="5"/>
        <v>6.6887242670254921E-2</v>
      </c>
      <c r="E114" s="4">
        <f t="shared" si="6"/>
        <v>2.0167838060493049</v>
      </c>
      <c r="F114" s="4">
        <f t="shared" si="7"/>
        <v>4.1398183030622455</v>
      </c>
      <c r="G114" s="4">
        <f t="shared" si="8"/>
        <v>3.8080073182125669</v>
      </c>
      <c r="I114" s="4">
        <f t="shared" si="9"/>
        <v>1.0668872426702549</v>
      </c>
    </row>
    <row r="115" spans="1:9" x14ac:dyDescent="0.2">
      <c r="A115" s="4">
        <f>IF('True_Odds_Calculator_3-way'!A116="","",'True_Odds_Calculator_3-way'!A116)</f>
        <v>2.93</v>
      </c>
      <c r="B115" s="4">
        <f>IF('True_Odds_Calculator_3-way'!B116="","",'True_Odds_Calculator_3-way'!B116)</f>
        <v>3.4</v>
      </c>
      <c r="C115" s="4">
        <f>IF('True_Odds_Calculator_3-way'!C116="","",'True_Odds_Calculator_3-way'!C116)</f>
        <v>2.34</v>
      </c>
      <c r="D115" s="4">
        <f t="shared" si="5"/>
        <v>6.2765002736896003E-2</v>
      </c>
      <c r="E115" s="4">
        <f t="shared" si="6"/>
        <v>3.1213396367220003</v>
      </c>
      <c r="F115" s="4">
        <f t="shared" si="7"/>
        <v>3.6603759758980146</v>
      </c>
      <c r="G115" s="4">
        <f t="shared" si="8"/>
        <v>2.4604558018047431</v>
      </c>
      <c r="I115" s="4">
        <f t="shared" si="9"/>
        <v>1.062765002736896</v>
      </c>
    </row>
    <row r="116" spans="1:9" x14ac:dyDescent="0.2">
      <c r="A116" s="4">
        <f>IF('True_Odds_Calculator_3-way'!A117="","",'True_Odds_Calculator_3-way'!A117)</f>
        <v>4.13</v>
      </c>
      <c r="B116" s="4">
        <f>IF('True_Odds_Calculator_3-way'!B117="","",'True_Odds_Calculator_3-way'!B117)</f>
        <v>3.56</v>
      </c>
      <c r="C116" s="4">
        <f>IF('True_Odds_Calculator_3-way'!C117="","",'True_Odds_Calculator_3-way'!C117)</f>
        <v>1.85</v>
      </c>
      <c r="D116" s="4">
        <f t="shared" si="5"/>
        <v>6.3570167550361711E-2</v>
      </c>
      <c r="E116" s="4">
        <f t="shared" si="6"/>
        <v>4.5261014549988685</v>
      </c>
      <c r="F116" s="4">
        <f t="shared" si="7"/>
        <v>3.8504660637455532</v>
      </c>
      <c r="G116" s="4">
        <f t="shared" si="8"/>
        <v>1.9254819808170409</v>
      </c>
      <c r="I116" s="4">
        <f t="shared" si="9"/>
        <v>1.0635701675503617</v>
      </c>
    </row>
    <row r="117" spans="1:9" x14ac:dyDescent="0.2">
      <c r="A117" s="4">
        <f>IF('True_Odds_Calculator_3-way'!A118="","",'True_Odds_Calculator_3-way'!A118)</f>
        <v>2.5299999999999998</v>
      </c>
      <c r="B117" s="4">
        <f>IF('True_Odds_Calculator_3-way'!B118="","",'True_Odds_Calculator_3-way'!B118)</f>
        <v>3.48</v>
      </c>
      <c r="C117" s="4">
        <f>IF('True_Odds_Calculator_3-way'!C118="","",'True_Odds_Calculator_3-way'!C118)</f>
        <v>2.62</v>
      </c>
      <c r="D117" s="4">
        <f t="shared" si="5"/>
        <v>6.4292628148105102E-2</v>
      </c>
      <c r="E117" s="4">
        <f t="shared" si="6"/>
        <v>2.6750410363804367</v>
      </c>
      <c r="F117" s="4">
        <f t="shared" si="7"/>
        <v>3.760452472046536</v>
      </c>
      <c r="G117" s="4">
        <f t="shared" si="8"/>
        <v>2.7758615599566925</v>
      </c>
      <c r="I117" s="4">
        <f t="shared" si="9"/>
        <v>1.0642926281481051</v>
      </c>
    </row>
    <row r="118" spans="1:9" x14ac:dyDescent="0.2">
      <c r="A118" s="4">
        <f>IF('True_Odds_Calculator_3-way'!A119="","",'True_Odds_Calculator_3-way'!A119)</f>
        <v>2.34</v>
      </c>
      <c r="B118" s="4">
        <f>IF('True_Odds_Calculator_3-way'!B119="","",'True_Odds_Calculator_3-way'!B119)</f>
        <v>3.38</v>
      </c>
      <c r="C118" s="4">
        <f>IF('True_Odds_Calculator_3-way'!C119="","",'True_Odds_Calculator_3-way'!C119)</f>
        <v>2.72</v>
      </c>
      <c r="D118" s="4">
        <f t="shared" si="5"/>
        <v>9.0855474339637254E-2</v>
      </c>
      <c r="E118" s="4">
        <f t="shared" si="6"/>
        <v>2.5184776344731863</v>
      </c>
      <c r="F118" s="4">
        <f t="shared" si="7"/>
        <v>3.7654454328119122</v>
      </c>
      <c r="G118" s="4">
        <f t="shared" si="8"/>
        <v>2.964175853569996</v>
      </c>
      <c r="I118" s="4">
        <f t="shared" si="9"/>
        <v>1.0908554743396373</v>
      </c>
    </row>
    <row r="119" spans="1:9" x14ac:dyDescent="0.2">
      <c r="A119" s="4">
        <f>IF('True_Odds_Calculator_3-way'!A120="","",'True_Odds_Calculator_3-way'!A120)</f>
        <v>2.82</v>
      </c>
      <c r="B119" s="4">
        <f>IF('True_Odds_Calculator_3-way'!B120="","",'True_Odds_Calculator_3-way'!B120)</f>
        <v>3.12</v>
      </c>
      <c r="C119" s="4">
        <f>IF('True_Odds_Calculator_3-way'!C120="","",'True_Odds_Calculator_3-way'!C120)</f>
        <v>2.3199999999999998</v>
      </c>
      <c r="D119" s="4">
        <f t="shared" si="5"/>
        <v>0.10615723234945551</v>
      </c>
      <c r="E119" s="4">
        <f t="shared" si="6"/>
        <v>3.1325947315693323</v>
      </c>
      <c r="F119" s="4">
        <f t="shared" si="7"/>
        <v>3.5072081285257153</v>
      </c>
      <c r="G119" s="4">
        <f t="shared" si="8"/>
        <v>2.5274944725768491</v>
      </c>
      <c r="I119" s="4">
        <f t="shared" si="9"/>
        <v>1.1061572323494555</v>
      </c>
    </row>
    <row r="120" spans="1:9" x14ac:dyDescent="0.2">
      <c r="A120" s="4">
        <f>IF('True_Odds_Calculator_3-way'!A121="","",'True_Odds_Calculator_3-way'!A121)</f>
        <v>2.59</v>
      </c>
      <c r="B120" s="4">
        <f>IF('True_Odds_Calculator_3-way'!B121="","",'True_Odds_Calculator_3-way'!B121)</f>
        <v>2.97</v>
      </c>
      <c r="C120" s="4">
        <f>IF('True_Odds_Calculator_3-way'!C121="","",'True_Odds_Calculator_3-way'!C121)</f>
        <v>2.71</v>
      </c>
      <c r="D120" s="4">
        <f t="shared" si="5"/>
        <v>9.1804412837622973E-2</v>
      </c>
      <c r="E120" s="4">
        <f t="shared" si="6"/>
        <v>2.812948105806079</v>
      </c>
      <c r="F120" s="4">
        <f t="shared" si="7"/>
        <v>3.2669183452713328</v>
      </c>
      <c r="G120" s="4">
        <f t="shared" si="8"/>
        <v>2.9550633642003752</v>
      </c>
      <c r="I120" s="4">
        <f t="shared" si="9"/>
        <v>1.091804412837623</v>
      </c>
    </row>
    <row r="121" spans="1:9" x14ac:dyDescent="0.2">
      <c r="A121" s="4">
        <f>IF('True_Odds_Calculator_3-way'!A122="","",'True_Odds_Calculator_3-way'!A122)</f>
        <v>2.64</v>
      </c>
      <c r="B121" s="4">
        <f>IF('True_Odds_Calculator_3-way'!B122="","",'True_Odds_Calculator_3-way'!B122)</f>
        <v>3.24</v>
      </c>
      <c r="C121" s="4">
        <f>IF('True_Odds_Calculator_3-way'!C122="","",'True_Odds_Calculator_3-way'!C122)</f>
        <v>2.4700000000000002</v>
      </c>
      <c r="D121" s="4">
        <f t="shared" si="5"/>
        <v>9.2288153691662433E-2</v>
      </c>
      <c r="E121" s="4">
        <f t="shared" si="6"/>
        <v>2.8733554707390208</v>
      </c>
      <c r="F121" s="4">
        <f t="shared" si="7"/>
        <v>3.5986853042414202</v>
      </c>
      <c r="G121" s="4">
        <f t="shared" si="8"/>
        <v>2.6731136343852673</v>
      </c>
      <c r="I121" s="4">
        <f t="shared" si="9"/>
        <v>1.0922881536916624</v>
      </c>
    </row>
    <row r="122" spans="1:9" x14ac:dyDescent="0.2">
      <c r="A122" s="4">
        <f>IF('True_Odds_Calculator_3-way'!A123="","",'True_Odds_Calculator_3-way'!A123)</f>
        <v>2.2200000000000002</v>
      </c>
      <c r="B122" s="4">
        <f>IF('True_Odds_Calculator_3-way'!B123="","",'True_Odds_Calculator_3-way'!B123)</f>
        <v>3.05</v>
      </c>
      <c r="C122" s="4">
        <f>IF('True_Odds_Calculator_3-way'!C123="","",'True_Odds_Calculator_3-way'!C123)</f>
        <v>4.0999999999999996</v>
      </c>
      <c r="D122" s="4">
        <f t="shared" si="5"/>
        <v>2.2221741933857064E-2</v>
      </c>
      <c r="E122" s="4">
        <f t="shared" si="6"/>
        <v>2.2571162200763726</v>
      </c>
      <c r="F122" s="4">
        <f t="shared" si="7"/>
        <v>3.1204986305270683</v>
      </c>
      <c r="G122" s="4">
        <f t="shared" si="8"/>
        <v>4.2284157777428009</v>
      </c>
      <c r="I122" s="4">
        <f t="shared" si="9"/>
        <v>1.0222217419338571</v>
      </c>
    </row>
    <row r="123" spans="1:9" x14ac:dyDescent="0.2">
      <c r="A123" s="4">
        <f>IF('True_Odds_Calculator_3-way'!A124="","",'True_Odds_Calculator_3-way'!A124)</f>
        <v>3.89</v>
      </c>
      <c r="B123" s="4">
        <f>IF('True_Odds_Calculator_3-way'!B124="","",'True_Odds_Calculator_3-way'!B124)</f>
        <v>3.79</v>
      </c>
      <c r="C123" s="4">
        <f>IF('True_Odds_Calculator_3-way'!C124="","",'True_Odds_Calculator_3-way'!C124)</f>
        <v>1.99</v>
      </c>
      <c r="D123" s="4">
        <f t="shared" si="5"/>
        <v>2.3434214298493572E-2</v>
      </c>
      <c r="E123" s="4">
        <f t="shared" si="6"/>
        <v>4.0119072770217876</v>
      </c>
      <c r="F123" s="4">
        <f t="shared" si="7"/>
        <v>3.9056269612987249</v>
      </c>
      <c r="G123" s="4">
        <f t="shared" si="8"/>
        <v>2.0214223955852595</v>
      </c>
      <c r="I123" s="4">
        <f t="shared" si="9"/>
        <v>1.0234342142984936</v>
      </c>
    </row>
    <row r="124" spans="1:9" x14ac:dyDescent="0.2">
      <c r="A124" s="4">
        <f>IF('True_Odds_Calculator_3-way'!A125="","",'True_Odds_Calculator_3-way'!A125)</f>
        <v>4.1900000000000004</v>
      </c>
      <c r="B124" s="4">
        <f>IF('True_Odds_Calculator_3-way'!B125="","",'True_Odds_Calculator_3-way'!B125)</f>
        <v>3.76</v>
      </c>
      <c r="C124" s="4">
        <f>IF('True_Odds_Calculator_3-way'!C125="","",'True_Odds_Calculator_3-way'!C125)</f>
        <v>1.93</v>
      </c>
      <c r="D124" s="4">
        <f t="shared" si="5"/>
        <v>2.275564632129079E-2</v>
      </c>
      <c r="E124" s="4">
        <f t="shared" si="6"/>
        <v>4.327538042095231</v>
      </c>
      <c r="F124" s="4">
        <f t="shared" si="7"/>
        <v>3.8703849663139192</v>
      </c>
      <c r="G124" s="4">
        <f t="shared" si="8"/>
        <v>1.9586739401603888</v>
      </c>
      <c r="I124" s="4">
        <f t="shared" si="9"/>
        <v>1.0227556463212908</v>
      </c>
    </row>
    <row r="125" spans="1:9" x14ac:dyDescent="0.2">
      <c r="A125" s="4">
        <f>IF('True_Odds_Calculator_3-way'!A126="","",'True_Odds_Calculator_3-way'!A126)</f>
        <v>1.38</v>
      </c>
      <c r="B125" s="4">
        <f>IF('True_Odds_Calculator_3-way'!B126="","",'True_Odds_Calculator_3-way'!B126)</f>
        <v>4.76</v>
      </c>
      <c r="C125" s="4">
        <f>IF('True_Odds_Calculator_3-way'!C126="","",'True_Odds_Calculator_3-way'!C126)</f>
        <v>11.11</v>
      </c>
      <c r="D125" s="4">
        <f t="shared" si="5"/>
        <v>2.4730715672955927E-2</v>
      </c>
      <c r="E125" s="4">
        <f t="shared" si="6"/>
        <v>1.3958797079182808</v>
      </c>
      <c r="F125" s="4">
        <f t="shared" si="7"/>
        <v>4.954408008514398</v>
      </c>
      <c r="G125" s="4">
        <f t="shared" si="8"/>
        <v>12.230107664311875</v>
      </c>
      <c r="I125" s="4">
        <f t="shared" si="9"/>
        <v>1.0247307156729559</v>
      </c>
    </row>
    <row r="126" spans="1:9" x14ac:dyDescent="0.2">
      <c r="A126" s="4">
        <f>IF('True_Odds_Calculator_3-way'!A127="","",'True_Odds_Calculator_3-way'!A127)</f>
        <v>2.02</v>
      </c>
      <c r="B126" s="4">
        <f>IF('True_Odds_Calculator_3-way'!B127="","",'True_Odds_Calculator_3-way'!B127)</f>
        <v>3.31</v>
      </c>
      <c r="C126" s="4">
        <f>IF('True_Odds_Calculator_3-way'!C127="","",'True_Odds_Calculator_3-way'!C127)</f>
        <v>4.13</v>
      </c>
      <c r="D126" s="4">
        <f t="shared" si="5"/>
        <v>3.9295059181199576E-2</v>
      </c>
      <c r="E126" s="4">
        <f t="shared" si="6"/>
        <v>2.0748990765521431</v>
      </c>
      <c r="F126" s="4">
        <f t="shared" si="7"/>
        <v>3.4600106604491576</v>
      </c>
      <c r="G126" s="4">
        <f t="shared" si="8"/>
        <v>4.3661945240905924</v>
      </c>
      <c r="I126" s="4">
        <f t="shared" si="9"/>
        <v>1.0392950591811996</v>
      </c>
    </row>
    <row r="127" spans="1:9" x14ac:dyDescent="0.2">
      <c r="A127" s="4">
        <f>IF('True_Odds_Calculator_3-way'!A128="","",'True_Odds_Calculator_3-way'!A128)</f>
        <v>1.38</v>
      </c>
      <c r="B127" s="4">
        <f>IF('True_Odds_Calculator_3-way'!B128="","",'True_Odds_Calculator_3-way'!B128)</f>
        <v>4.6900000000000004</v>
      </c>
      <c r="C127" s="4">
        <f>IF('True_Odds_Calculator_3-way'!C128="","",'True_Odds_Calculator_3-way'!C128)</f>
        <v>9.35</v>
      </c>
      <c r="D127" s="4">
        <f t="shared" si="5"/>
        <v>4.4809169021865269E-2</v>
      </c>
      <c r="E127" s="4">
        <f t="shared" si="6"/>
        <v>1.4090435116820976</v>
      </c>
      <c r="F127" s="4">
        <f t="shared" si="7"/>
        <v>5.0432909404214827</v>
      </c>
      <c r="G127" s="4">
        <f t="shared" si="8"/>
        <v>10.867736368278425</v>
      </c>
      <c r="I127" s="4">
        <f t="shared" si="9"/>
        <v>1.0448091690218653</v>
      </c>
    </row>
    <row r="128" spans="1:9" x14ac:dyDescent="0.2">
      <c r="A128" s="4">
        <f>IF('True_Odds_Calculator_3-way'!A129="","",'True_Odds_Calculator_3-way'!A129)</f>
        <v>2.59</v>
      </c>
      <c r="B128" s="4">
        <f>IF('True_Odds_Calculator_3-way'!B129="","",'True_Odds_Calculator_3-way'!B129)</f>
        <v>3.06</v>
      </c>
      <c r="C128" s="4">
        <f>IF('True_Odds_Calculator_3-way'!C129="","",'True_Odds_Calculator_3-way'!C129)</f>
        <v>3.07</v>
      </c>
      <c r="D128" s="4">
        <f t="shared" si="5"/>
        <v>3.8630670744102424E-2</v>
      </c>
      <c r="E128" s="4">
        <f t="shared" si="6"/>
        <v>2.6793597163979253</v>
      </c>
      <c r="F128" s="4">
        <f t="shared" si="7"/>
        <v>3.1855199476930629</v>
      </c>
      <c r="G128" s="4">
        <f t="shared" si="8"/>
        <v>3.1963586185104238</v>
      </c>
      <c r="I128" s="4">
        <f t="shared" si="9"/>
        <v>1.0386306707441024</v>
      </c>
    </row>
    <row r="129" spans="1:9" x14ac:dyDescent="0.2">
      <c r="A129" s="4">
        <f>IF('True_Odds_Calculator_3-way'!A130="","",'True_Odds_Calculator_3-way'!A130)</f>
        <v>1.86</v>
      </c>
      <c r="B129" s="4">
        <f>IF('True_Odds_Calculator_3-way'!B130="","",'True_Odds_Calculator_3-way'!B130)</f>
        <v>3.12</v>
      </c>
      <c r="C129" s="4">
        <f>IF('True_Odds_Calculator_3-way'!C130="","",'True_Odds_Calculator_3-way'!C130)</f>
        <v>5.44</v>
      </c>
      <c r="D129" s="4">
        <f t="shared" si="5"/>
        <v>4.1970758526735708E-2</v>
      </c>
      <c r="E129" s="4">
        <f t="shared" si="6"/>
        <v>1.9096938044669163</v>
      </c>
      <c r="F129" s="4">
        <f t="shared" si="7"/>
        <v>3.2624025291172556</v>
      </c>
      <c r="G129" s="4">
        <f t="shared" si="8"/>
        <v>5.8881275813498215</v>
      </c>
      <c r="I129" s="4">
        <f t="shared" si="9"/>
        <v>1.0419707585267357</v>
      </c>
    </row>
    <row r="130" spans="1:9" x14ac:dyDescent="0.2">
      <c r="A130" s="4">
        <f>IF('True_Odds_Calculator_3-way'!A131="","",'True_Odds_Calculator_3-way'!A131)</f>
        <v>2.5299999999999998</v>
      </c>
      <c r="B130" s="4">
        <f>IF('True_Odds_Calculator_3-way'!B131="","",'True_Odds_Calculator_3-way'!B131)</f>
        <v>3.24</v>
      </c>
      <c r="C130" s="4">
        <f>IF('True_Odds_Calculator_3-way'!C131="","",'True_Odds_Calculator_3-way'!C131)</f>
        <v>3.09</v>
      </c>
      <c r="D130" s="4">
        <f t="shared" si="5"/>
        <v>2.7523487773945199E-2</v>
      </c>
      <c r="E130" s="4">
        <f t="shared" si="6"/>
        <v>2.5901205168185264</v>
      </c>
      <c r="F130" s="4">
        <f t="shared" si="7"/>
        <v>3.3392607506397893</v>
      </c>
      <c r="G130" s="4">
        <f t="shared" si="8"/>
        <v>3.1801548209023287</v>
      </c>
      <c r="I130" s="4">
        <f t="shared" si="9"/>
        <v>1.0275234877739452</v>
      </c>
    </row>
    <row r="131" spans="1:9" x14ac:dyDescent="0.2">
      <c r="A131" s="4">
        <f>IF('True_Odds_Calculator_3-way'!A132="","",'True_Odds_Calculator_3-way'!A132)</f>
        <v>2.97</v>
      </c>
      <c r="B131" s="4">
        <f>IF('True_Odds_Calculator_3-way'!B132="","",'True_Odds_Calculator_3-way'!B132)</f>
        <v>3.4</v>
      </c>
      <c r="C131" s="4">
        <f>IF('True_Odds_Calculator_3-way'!C132="","",'True_Odds_Calculator_3-way'!C132)</f>
        <v>2.52</v>
      </c>
      <c r="D131" s="4">
        <f t="shared" ref="D131:D194" si="10">IF(A131="","",((1/A131)+(1/B131)+(1/C131))-1)</f>
        <v>2.7643380584557065E-2</v>
      </c>
      <c r="E131" s="4">
        <f t="shared" ref="E131:E194" si="11">IF(A131="","",(3*A131)/(3-($D131*A131)))</f>
        <v>3.053566800103678</v>
      </c>
      <c r="F131" s="4">
        <f t="shared" ref="F131:F194" si="12">IF(B131="","",(3*B131)/(3-($D131*B131)))</f>
        <v>3.5099642478813555</v>
      </c>
      <c r="G131" s="4">
        <f t="shared" ref="G131:G194" si="13">IF(C131="","",(3*C131)/(3-($D131*C131)))</f>
        <v>2.5799065647963406</v>
      </c>
      <c r="I131" s="4">
        <f t="shared" ref="I131:I194" si="14">IF(A131="","",D131+1)</f>
        <v>1.0276433805845571</v>
      </c>
    </row>
    <row r="132" spans="1:9" x14ac:dyDescent="0.2">
      <c r="A132" s="4">
        <f>IF('True_Odds_Calculator_3-way'!A133="","",'True_Odds_Calculator_3-way'!A133)</f>
        <v>3.72</v>
      </c>
      <c r="B132" s="4">
        <f>IF('True_Odds_Calculator_3-way'!B133="","",'True_Odds_Calculator_3-way'!B133)</f>
        <v>3.92</v>
      </c>
      <c r="C132" s="4">
        <f>IF('True_Odds_Calculator_3-way'!C133="","",'True_Odds_Calculator_3-way'!C133)</f>
        <v>1.98</v>
      </c>
      <c r="D132" s="4">
        <f t="shared" si="10"/>
        <v>2.8969750167906927E-2</v>
      </c>
      <c r="E132" s="4">
        <f t="shared" si="11"/>
        <v>3.8586109127298083</v>
      </c>
      <c r="F132" s="4">
        <f t="shared" si="12"/>
        <v>4.0742249234631682</v>
      </c>
      <c r="G132" s="4">
        <f t="shared" si="13"/>
        <v>2.0185956191119652</v>
      </c>
      <c r="I132" s="4">
        <f t="shared" si="14"/>
        <v>1.0289697501679069</v>
      </c>
    </row>
    <row r="133" spans="1:9" x14ac:dyDescent="0.2">
      <c r="A133" s="4">
        <f>IF('True_Odds_Calculator_3-way'!A134="","",'True_Odds_Calculator_3-way'!A134)</f>
        <v>1.71</v>
      </c>
      <c r="B133" s="4">
        <f>IF('True_Odds_Calculator_3-way'!B134="","",'True_Odds_Calculator_3-way'!B134)</f>
        <v>4.09</v>
      </c>
      <c r="C133" s="4">
        <f>IF('True_Odds_Calculator_3-way'!C134="","",'True_Odds_Calculator_3-way'!C134)</f>
        <v>4.93</v>
      </c>
      <c r="D133" s="4">
        <f t="shared" si="10"/>
        <v>3.2133855735831496E-2</v>
      </c>
      <c r="E133" s="4">
        <f t="shared" si="11"/>
        <v>1.7419052553429866</v>
      </c>
      <c r="F133" s="4">
        <f t="shared" si="12"/>
        <v>4.2773887958227723</v>
      </c>
      <c r="G133" s="4">
        <f t="shared" si="13"/>
        <v>5.2048506553400884</v>
      </c>
      <c r="I133" s="4">
        <f t="shared" si="14"/>
        <v>1.0321338557358315</v>
      </c>
    </row>
    <row r="134" spans="1:9" x14ac:dyDescent="0.2">
      <c r="A134" s="4">
        <f>IF('True_Odds_Calculator_3-way'!A135="","",'True_Odds_Calculator_3-way'!A135)</f>
        <v>5.18</v>
      </c>
      <c r="B134" s="4">
        <f>IF('True_Odds_Calculator_3-way'!B135="","",'True_Odds_Calculator_3-way'!B135)</f>
        <v>3.89</v>
      </c>
      <c r="C134" s="4">
        <f>IF('True_Odds_Calculator_3-way'!C135="","",'True_Odds_Calculator_3-way'!C135)</f>
        <v>1.67</v>
      </c>
      <c r="D134" s="4">
        <f t="shared" si="10"/>
        <v>4.8921997000133777E-2</v>
      </c>
      <c r="E134" s="4">
        <f t="shared" si="11"/>
        <v>5.6579371633134432</v>
      </c>
      <c r="F134" s="4">
        <f t="shared" si="12"/>
        <v>4.1534780515416774</v>
      </c>
      <c r="G134" s="4">
        <f t="shared" si="13"/>
        <v>1.7167527481902949</v>
      </c>
      <c r="I134" s="4">
        <f t="shared" si="14"/>
        <v>1.0489219970001338</v>
      </c>
    </row>
    <row r="135" spans="1:9" x14ac:dyDescent="0.2">
      <c r="A135" s="4">
        <f>IF('True_Odds_Calculator_3-way'!A136="","",'True_Odds_Calculator_3-way'!A136)</f>
        <v>3.41</v>
      </c>
      <c r="B135" s="4">
        <f>IF('True_Odds_Calculator_3-way'!B136="","",'True_Odds_Calculator_3-way'!B136)</f>
        <v>3.58</v>
      </c>
      <c r="C135" s="4">
        <f>IF('True_Odds_Calculator_3-way'!C136="","",'True_Odds_Calculator_3-way'!C136)</f>
        <v>2.12</v>
      </c>
      <c r="D135" s="4">
        <f t="shared" si="10"/>
        <v>4.4282854110903935E-2</v>
      </c>
      <c r="E135" s="4">
        <f t="shared" si="11"/>
        <v>3.5907393032963077</v>
      </c>
      <c r="F135" s="4">
        <f t="shared" si="12"/>
        <v>3.7797372114724035</v>
      </c>
      <c r="G135" s="4">
        <f t="shared" si="13"/>
        <v>2.1884847272636252</v>
      </c>
      <c r="I135" s="4">
        <f t="shared" si="14"/>
        <v>1.0442828541109039</v>
      </c>
    </row>
    <row r="136" spans="1:9" x14ac:dyDescent="0.2">
      <c r="A136" s="4">
        <f>IF('True_Odds_Calculator_3-way'!A137="","",'True_Odds_Calculator_3-way'!A137)</f>
        <v>1.47</v>
      </c>
      <c r="B136" s="4">
        <f>IF('True_Odds_Calculator_3-way'!B137="","",'True_Odds_Calculator_3-way'!B137)</f>
        <v>4.66</v>
      </c>
      <c r="C136" s="4">
        <f>IF('True_Odds_Calculator_3-way'!C137="","",'True_Odds_Calculator_3-way'!C137)</f>
        <v>6.52</v>
      </c>
      <c r="D136" s="4">
        <f t="shared" si="10"/>
        <v>4.8238616650483346E-2</v>
      </c>
      <c r="E136" s="4">
        <f t="shared" si="11"/>
        <v>1.5055874534401354</v>
      </c>
      <c r="F136" s="4">
        <f t="shared" si="12"/>
        <v>5.0374601709917899</v>
      </c>
      <c r="G136" s="4">
        <f t="shared" si="13"/>
        <v>7.2836026584759459</v>
      </c>
      <c r="I136" s="4">
        <f t="shared" si="14"/>
        <v>1.0482386166504833</v>
      </c>
    </row>
    <row r="137" spans="1:9" x14ac:dyDescent="0.2">
      <c r="A137" s="4">
        <f>IF('True_Odds_Calculator_3-way'!A138="","",'True_Odds_Calculator_3-way'!A138)</f>
        <v>1.39</v>
      </c>
      <c r="B137" s="4">
        <f>IF('True_Odds_Calculator_3-way'!B138="","",'True_Odds_Calculator_3-way'!B138)</f>
        <v>4.97</v>
      </c>
      <c r="C137" s="4">
        <f>IF('True_Odds_Calculator_3-way'!C138="","",'True_Odds_Calculator_3-way'!C138)</f>
        <v>7.57</v>
      </c>
      <c r="D137" s="4">
        <f t="shared" si="10"/>
        <v>5.27321001936083E-2</v>
      </c>
      <c r="E137" s="4">
        <f t="shared" si="11"/>
        <v>1.4248117702212779</v>
      </c>
      <c r="F137" s="4">
        <f t="shared" si="12"/>
        <v>5.4457369236964377</v>
      </c>
      <c r="G137" s="4">
        <f t="shared" si="13"/>
        <v>8.7318681993903269</v>
      </c>
      <c r="I137" s="4">
        <f t="shared" si="14"/>
        <v>1.0527321001936083</v>
      </c>
    </row>
    <row r="138" spans="1:9" x14ac:dyDescent="0.2">
      <c r="A138" s="4">
        <f>IF('True_Odds_Calculator_3-way'!A139="","",'True_Odds_Calculator_3-way'!A139)</f>
        <v>3.12</v>
      </c>
      <c r="B138" s="4">
        <f>IF('True_Odds_Calculator_3-way'!B139="","",'True_Odds_Calculator_3-way'!B139)</f>
        <v>3.31</v>
      </c>
      <c r="C138" s="4">
        <f>IF('True_Odds_Calculator_3-way'!C139="","",'True_Odds_Calculator_3-way'!C139)</f>
        <v>2.5</v>
      </c>
      <c r="D138" s="4">
        <f t="shared" si="10"/>
        <v>2.2627624138197966E-2</v>
      </c>
      <c r="E138" s="4">
        <f t="shared" si="11"/>
        <v>3.1951915778357143</v>
      </c>
      <c r="F138" s="4">
        <f t="shared" si="12"/>
        <v>3.3947527590529365</v>
      </c>
      <c r="G138" s="4">
        <f t="shared" si="13"/>
        <v>2.5480468724298784</v>
      </c>
      <c r="I138" s="4">
        <f t="shared" si="14"/>
        <v>1.022627624138198</v>
      </c>
    </row>
    <row r="139" spans="1:9" x14ac:dyDescent="0.2">
      <c r="A139" s="4">
        <f>IF('True_Odds_Calculator_3-way'!A140="","",'True_Odds_Calculator_3-way'!A140)</f>
        <v>2.35</v>
      </c>
      <c r="B139" s="4">
        <f>IF('True_Odds_Calculator_3-way'!B140="","",'True_Odds_Calculator_3-way'!B140)</f>
        <v>3.56</v>
      </c>
      <c r="C139" s="4">
        <f>IF('True_Odds_Calculator_3-way'!C140="","",'True_Odds_Calculator_3-way'!C140)</f>
        <v>3.16</v>
      </c>
      <c r="D139" s="4">
        <f t="shared" si="10"/>
        <v>2.2886487500642927E-2</v>
      </c>
      <c r="E139" s="4">
        <f t="shared" si="11"/>
        <v>2.392899296881223</v>
      </c>
      <c r="F139" s="4">
        <f t="shared" si="12"/>
        <v>3.6593838589652723</v>
      </c>
      <c r="G139" s="4">
        <f t="shared" si="13"/>
        <v>3.2380602426166538</v>
      </c>
      <c r="I139" s="4">
        <f t="shared" si="14"/>
        <v>1.0228864875006429</v>
      </c>
    </row>
    <row r="140" spans="1:9" x14ac:dyDescent="0.2">
      <c r="A140" s="4">
        <f>IF('True_Odds_Calculator_3-way'!A141="","",'True_Odds_Calculator_3-way'!A141)</f>
        <v>2.33</v>
      </c>
      <c r="B140" s="4">
        <f>IF('True_Odds_Calculator_3-way'!B141="","",'True_Odds_Calculator_3-way'!B141)</f>
        <v>3.47</v>
      </c>
      <c r="C140" s="4">
        <f>IF('True_Odds_Calculator_3-way'!C141="","",'True_Odds_Calculator_3-way'!C141)</f>
        <v>3.23</v>
      </c>
      <c r="D140" s="4">
        <f t="shared" si="10"/>
        <v>2.6966510616383221E-2</v>
      </c>
      <c r="E140" s="4">
        <f t="shared" si="11"/>
        <v>2.3798434165076121</v>
      </c>
      <c r="F140" s="4">
        <f t="shared" si="12"/>
        <v>3.5817183215486632</v>
      </c>
      <c r="G140" s="4">
        <f t="shared" si="13"/>
        <v>3.3265838460948252</v>
      </c>
      <c r="I140" s="4">
        <f t="shared" si="14"/>
        <v>1.0269665106163832</v>
      </c>
    </row>
    <row r="141" spans="1:9" x14ac:dyDescent="0.2">
      <c r="A141" s="4">
        <f>IF('True_Odds_Calculator_3-way'!A142="","",'True_Odds_Calculator_3-way'!A142)</f>
        <v>2.77</v>
      </c>
      <c r="B141" s="4">
        <f>IF('True_Odds_Calculator_3-way'!B142="","",'True_Odds_Calculator_3-way'!B142)</f>
        <v>3.51</v>
      </c>
      <c r="C141" s="4">
        <f>IF('True_Odds_Calculator_3-way'!C142="","",'True_Odds_Calculator_3-way'!C142)</f>
        <v>2.62</v>
      </c>
      <c r="D141" s="4">
        <f t="shared" si="10"/>
        <v>2.759050453817169E-2</v>
      </c>
      <c r="E141" s="4">
        <f t="shared" si="11"/>
        <v>2.8424110832740022</v>
      </c>
      <c r="F141" s="4">
        <f t="shared" si="12"/>
        <v>3.6270855508094351</v>
      </c>
      <c r="G141" s="4">
        <f t="shared" si="13"/>
        <v>2.6846894921861635</v>
      </c>
      <c r="I141" s="4">
        <f t="shared" si="14"/>
        <v>1.0275905045381717</v>
      </c>
    </row>
    <row r="142" spans="1:9" x14ac:dyDescent="0.2">
      <c r="A142" s="4">
        <f>IF('True_Odds_Calculator_3-way'!A143="","",'True_Odds_Calculator_3-way'!A143)</f>
        <v>1.44</v>
      </c>
      <c r="B142" s="4">
        <f>IF('True_Odds_Calculator_3-way'!B143="","",'True_Odds_Calculator_3-way'!B143)</f>
        <v>4.66</v>
      </c>
      <c r="C142" s="4">
        <f>IF('True_Odds_Calculator_3-way'!C143="","",'True_Odds_Calculator_3-way'!C143)</f>
        <v>8.27</v>
      </c>
      <c r="D142" s="4">
        <f t="shared" si="10"/>
        <v>2.9955703403087952E-2</v>
      </c>
      <c r="E142" s="4">
        <f t="shared" si="11"/>
        <v>1.4610074426991357</v>
      </c>
      <c r="F142" s="4">
        <f t="shared" si="12"/>
        <v>4.8874173585210512</v>
      </c>
      <c r="G142" s="4">
        <f t="shared" si="13"/>
        <v>9.0143892339992888</v>
      </c>
      <c r="I142" s="4">
        <f t="shared" si="14"/>
        <v>1.029955703403088</v>
      </c>
    </row>
    <row r="143" spans="1:9" x14ac:dyDescent="0.2">
      <c r="A143" s="4">
        <f>IF('True_Odds_Calculator_3-way'!A144="","",'True_Odds_Calculator_3-way'!A144)</f>
        <v>1.81</v>
      </c>
      <c r="B143" s="4">
        <f>IF('True_Odds_Calculator_3-way'!B144="","",'True_Odds_Calculator_3-way'!B144)</f>
        <v>3.84</v>
      </c>
      <c r="C143" s="4">
        <f>IF('True_Odds_Calculator_3-way'!C144="","",'True_Odds_Calculator_3-way'!C144)</f>
        <v>4.7699999999999996</v>
      </c>
      <c r="D143" s="4">
        <f t="shared" si="10"/>
        <v>2.2546460381991595E-2</v>
      </c>
      <c r="E143" s="4">
        <f t="shared" si="11"/>
        <v>1.8349610319800553</v>
      </c>
      <c r="F143" s="4">
        <f t="shared" si="12"/>
        <v>3.9541136205986835</v>
      </c>
      <c r="G143" s="4">
        <f t="shared" si="13"/>
        <v>4.9473571741093734</v>
      </c>
      <c r="I143" s="4">
        <f t="shared" si="14"/>
        <v>1.0225464603819916</v>
      </c>
    </row>
    <row r="144" spans="1:9" x14ac:dyDescent="0.2">
      <c r="A144" s="4">
        <f>IF('True_Odds_Calculator_3-way'!A145="","",'True_Odds_Calculator_3-way'!A145)</f>
        <v>1.53</v>
      </c>
      <c r="B144" s="4">
        <f>IF('True_Odds_Calculator_3-way'!B145="","",'True_Odds_Calculator_3-way'!B145)</f>
        <v>4.42</v>
      </c>
      <c r="C144" s="4">
        <f>IF('True_Odds_Calculator_3-way'!C145="","",'True_Odds_Calculator_3-way'!C145)</f>
        <v>6.87</v>
      </c>
      <c r="D144" s="4">
        <f t="shared" si="10"/>
        <v>2.5399522702374E-2</v>
      </c>
      <c r="E144" s="4">
        <f t="shared" si="11"/>
        <v>1.5500793505843811</v>
      </c>
      <c r="F144" s="4">
        <f t="shared" si="12"/>
        <v>4.5918355002503519</v>
      </c>
      <c r="G144" s="4">
        <f t="shared" si="13"/>
        <v>7.2942705692063781</v>
      </c>
      <c r="I144" s="4">
        <f t="shared" si="14"/>
        <v>1.025399522702374</v>
      </c>
    </row>
    <row r="145" spans="1:9" x14ac:dyDescent="0.2">
      <c r="A145" s="4">
        <f>IF('True_Odds_Calculator_3-way'!A146="","",'True_Odds_Calculator_3-way'!A146)</f>
        <v>3.75</v>
      </c>
      <c r="B145" s="4">
        <f>IF('True_Odds_Calculator_3-way'!B146="","",'True_Odds_Calculator_3-way'!B146)</f>
        <v>3.43</v>
      </c>
      <c r="C145" s="4">
        <f>IF('True_Odds_Calculator_3-way'!C146="","",'True_Odds_Calculator_3-way'!C146)</f>
        <v>2.1</v>
      </c>
      <c r="D145" s="4">
        <f t="shared" si="10"/>
        <v>3.440233236151613E-2</v>
      </c>
      <c r="E145" s="4">
        <f t="shared" si="11"/>
        <v>3.918507235338919</v>
      </c>
      <c r="F145" s="4">
        <f t="shared" si="12"/>
        <v>3.5704371963913957</v>
      </c>
      <c r="G145" s="4">
        <f t="shared" si="13"/>
        <v>2.1518193224592226</v>
      </c>
      <c r="I145" s="4">
        <f t="shared" si="14"/>
        <v>1.0344023323615161</v>
      </c>
    </row>
    <row r="146" spans="1:9" x14ac:dyDescent="0.2">
      <c r="A146" s="4">
        <f>IF('True_Odds_Calculator_3-way'!A147="","",'True_Odds_Calculator_3-way'!A147)</f>
        <v>2.16</v>
      </c>
      <c r="B146" s="4">
        <f>IF('True_Odds_Calculator_3-way'!B147="","",'True_Odds_Calculator_3-way'!B147)</f>
        <v>3.43</v>
      </c>
      <c r="C146" s="4">
        <f>IF('True_Odds_Calculator_3-way'!C147="","",'True_Odds_Calculator_3-way'!C147)</f>
        <v>3.73</v>
      </c>
      <c r="D146" s="4">
        <f t="shared" si="10"/>
        <v>2.2604667212644314E-2</v>
      </c>
      <c r="E146" s="4">
        <f t="shared" si="11"/>
        <v>2.1957364012587433</v>
      </c>
      <c r="F146" s="4">
        <f t="shared" si="12"/>
        <v>3.5209990569837646</v>
      </c>
      <c r="G146" s="4">
        <f t="shared" si="13"/>
        <v>3.8378636816209664</v>
      </c>
      <c r="I146" s="4">
        <f t="shared" si="14"/>
        <v>1.0226046672126443</v>
      </c>
    </row>
    <row r="147" spans="1:9" x14ac:dyDescent="0.2">
      <c r="A147" s="4">
        <f>IF('True_Odds_Calculator_3-way'!A148="","",'True_Odds_Calculator_3-way'!A148)</f>
        <v>2.66</v>
      </c>
      <c r="B147" s="4">
        <f>IF('True_Odds_Calculator_3-way'!B148="","",'True_Odds_Calculator_3-way'!B148)</f>
        <v>3.12</v>
      </c>
      <c r="C147" s="4">
        <f>IF('True_Odds_Calculator_3-way'!C148="","",'True_Odds_Calculator_3-way'!C148)</f>
        <v>3.07</v>
      </c>
      <c r="D147" s="4">
        <f t="shared" si="10"/>
        <v>2.218556915968195E-2</v>
      </c>
      <c r="E147" s="4">
        <f t="shared" si="11"/>
        <v>2.713375362052548</v>
      </c>
      <c r="F147" s="4">
        <f t="shared" si="12"/>
        <v>3.1936879359608081</v>
      </c>
      <c r="G147" s="4">
        <f t="shared" si="13"/>
        <v>3.141318074411573</v>
      </c>
      <c r="I147" s="4">
        <f t="shared" si="14"/>
        <v>1.022185569159682</v>
      </c>
    </row>
    <row r="148" spans="1:9" x14ac:dyDescent="0.2">
      <c r="A148" s="4">
        <f>IF('True_Odds_Calculator_3-way'!A149="","",'True_Odds_Calculator_3-way'!A149)</f>
        <v>6.54</v>
      </c>
      <c r="B148" s="4">
        <f>IF('True_Odds_Calculator_3-way'!B149="","",'True_Odds_Calculator_3-way'!B149)</f>
        <v>4.0999999999999996</v>
      </c>
      <c r="C148" s="4">
        <f>IF('True_Odds_Calculator_3-way'!C149="","",'True_Odds_Calculator_3-way'!C149)</f>
        <v>1.59</v>
      </c>
      <c r="D148" s="4">
        <f t="shared" si="10"/>
        <v>2.5738455411211447E-2</v>
      </c>
      <c r="E148" s="4">
        <f t="shared" si="11"/>
        <v>6.9287722525766977</v>
      </c>
      <c r="F148" s="4">
        <f t="shared" si="12"/>
        <v>4.2494792092352887</v>
      </c>
      <c r="G148" s="4">
        <f t="shared" si="13"/>
        <v>1.6119897671752579</v>
      </c>
      <c r="I148" s="4">
        <f t="shared" si="14"/>
        <v>1.0257384554112114</v>
      </c>
    </row>
    <row r="149" spans="1:9" x14ac:dyDescent="0.2">
      <c r="A149" s="4">
        <f>IF('True_Odds_Calculator_3-way'!A150="","",'True_Odds_Calculator_3-way'!A150)</f>
        <v>2.09</v>
      </c>
      <c r="B149" s="4">
        <f>IF('True_Odds_Calculator_3-way'!B150="","",'True_Odds_Calculator_3-way'!B150)</f>
        <v>3.63</v>
      </c>
      <c r="C149" s="4">
        <f>IF('True_Odds_Calculator_3-way'!C150="","",'True_Odds_Calculator_3-way'!C150)</f>
        <v>3.72</v>
      </c>
      <c r="D149" s="4">
        <f t="shared" si="10"/>
        <v>2.2768197486518371E-2</v>
      </c>
      <c r="E149" s="4">
        <f t="shared" si="11"/>
        <v>2.1236855697409545</v>
      </c>
      <c r="F149" s="4">
        <f t="shared" si="12"/>
        <v>3.7328378881698412</v>
      </c>
      <c r="G149" s="4">
        <f t="shared" si="13"/>
        <v>3.8280764157868679</v>
      </c>
      <c r="I149" s="4">
        <f t="shared" si="14"/>
        <v>1.0227681974865184</v>
      </c>
    </row>
    <row r="150" spans="1:9" x14ac:dyDescent="0.2">
      <c r="A150" s="4">
        <f>IF('True_Odds_Calculator_3-way'!A151="","",'True_Odds_Calculator_3-way'!A151)</f>
        <v>2.6</v>
      </c>
      <c r="B150" s="4">
        <f>IF('True_Odds_Calculator_3-way'!B151="","",'True_Odds_Calculator_3-way'!B151)</f>
        <v>3.08</v>
      </c>
      <c r="C150" s="4">
        <f>IF('True_Odds_Calculator_3-way'!C151="","",'True_Odds_Calculator_3-way'!C151)</f>
        <v>3.21</v>
      </c>
      <c r="D150" s="4">
        <f t="shared" si="10"/>
        <v>2.0817189041488104E-2</v>
      </c>
      <c r="E150" s="4">
        <f t="shared" si="11"/>
        <v>2.6477699098515108</v>
      </c>
      <c r="F150" s="4">
        <f t="shared" si="12"/>
        <v>3.1472643215817895</v>
      </c>
      <c r="G150" s="4">
        <f t="shared" si="13"/>
        <v>3.2831297192543873</v>
      </c>
      <c r="I150" s="4">
        <f t="shared" si="14"/>
        <v>1.0208171890414881</v>
      </c>
    </row>
    <row r="151" spans="1:9" x14ac:dyDescent="0.2">
      <c r="A151" s="4">
        <f>IF('True_Odds_Calculator_3-way'!A152="","",'True_Odds_Calculator_3-way'!A152)</f>
        <v>1.43</v>
      </c>
      <c r="B151" s="4">
        <f>IF('True_Odds_Calculator_3-way'!B152="","",'True_Odds_Calculator_3-way'!B152)</f>
        <v>4.92</v>
      </c>
      <c r="C151" s="4">
        <f>IF('True_Odds_Calculator_3-way'!C152="","",'True_Odds_Calculator_3-way'!C152)</f>
        <v>8.07</v>
      </c>
      <c r="D151" s="4">
        <f t="shared" si="10"/>
        <v>2.6468469119661497E-2</v>
      </c>
      <c r="E151" s="4">
        <f t="shared" si="11"/>
        <v>1.4482723261393433</v>
      </c>
      <c r="F151" s="4">
        <f t="shared" si="12"/>
        <v>5.1432601236832793</v>
      </c>
      <c r="G151" s="4">
        <f t="shared" si="13"/>
        <v>8.68863219287174</v>
      </c>
      <c r="I151" s="4">
        <f t="shared" si="14"/>
        <v>1.0264684691196615</v>
      </c>
    </row>
    <row r="152" spans="1:9" x14ac:dyDescent="0.2">
      <c r="A152" s="4">
        <f>IF('True_Odds_Calculator_3-way'!A153="","",'True_Odds_Calculator_3-way'!A153)</f>
        <v>1.2</v>
      </c>
      <c r="B152" s="4">
        <f>IF('True_Odds_Calculator_3-way'!B153="","",'True_Odds_Calculator_3-way'!B153)</f>
        <v>7.82</v>
      </c>
      <c r="C152" s="4">
        <f>IF('True_Odds_Calculator_3-way'!C153="","",'True_Odds_Calculator_3-way'!C153)</f>
        <v>15.09</v>
      </c>
      <c r="D152" s="4">
        <f t="shared" si="10"/>
        <v>2.7479623537547182E-2</v>
      </c>
      <c r="E152" s="4">
        <f t="shared" si="11"/>
        <v>1.2133368155664042</v>
      </c>
      <c r="F152" s="4">
        <f t="shared" si="12"/>
        <v>8.4233676681585568</v>
      </c>
      <c r="G152" s="4">
        <f t="shared" si="13"/>
        <v>17.510320369188772</v>
      </c>
      <c r="I152" s="4">
        <f t="shared" si="14"/>
        <v>1.0274796235375472</v>
      </c>
    </row>
    <row r="153" spans="1:9" x14ac:dyDescent="0.2">
      <c r="A153" s="4">
        <f>IF('True_Odds_Calculator_3-way'!A154="","",'True_Odds_Calculator_3-way'!A154)</f>
        <v>1.52</v>
      </c>
      <c r="B153" s="4">
        <f>IF('True_Odds_Calculator_3-way'!B154="","",'True_Odds_Calculator_3-way'!B154)</f>
        <v>3.86</v>
      </c>
      <c r="C153" s="4">
        <f>IF('True_Odds_Calculator_3-way'!C154="","",'True_Odds_Calculator_3-way'!C154)</f>
        <v>6.85</v>
      </c>
      <c r="D153" s="4">
        <f t="shared" si="10"/>
        <v>6.2947495814912768E-2</v>
      </c>
      <c r="E153" s="4">
        <f t="shared" si="11"/>
        <v>1.5700750275545521</v>
      </c>
      <c r="F153" s="4">
        <f t="shared" si="12"/>
        <v>4.2001830968448548</v>
      </c>
      <c r="G153" s="4">
        <f t="shared" si="13"/>
        <v>7.999814221601782</v>
      </c>
      <c r="I153" s="4">
        <f t="shared" si="14"/>
        <v>1.0629474958149128</v>
      </c>
    </row>
    <row r="154" spans="1:9" x14ac:dyDescent="0.2">
      <c r="A154" s="4">
        <f>IF('True_Odds_Calculator_3-way'!A155="","",'True_Odds_Calculator_3-way'!A155)</f>
        <v>2.37</v>
      </c>
      <c r="B154" s="4">
        <f>IF('True_Odds_Calculator_3-way'!B155="","",'True_Odds_Calculator_3-way'!B155)</f>
        <v>3.03</v>
      </c>
      <c r="C154" s="4">
        <f>IF('True_Odds_Calculator_3-way'!C155="","",'True_Odds_Calculator_3-way'!C155)</f>
        <v>3.3</v>
      </c>
      <c r="D154" s="4">
        <f t="shared" si="10"/>
        <v>5.5004234600675161E-2</v>
      </c>
      <c r="E154" s="4">
        <f t="shared" si="11"/>
        <v>2.4776627344213136</v>
      </c>
      <c r="F154" s="4">
        <f t="shared" si="12"/>
        <v>3.2082309507466986</v>
      </c>
      <c r="G154" s="4">
        <f t="shared" si="13"/>
        <v>3.5125240676428597</v>
      </c>
      <c r="I154" s="4">
        <f t="shared" si="14"/>
        <v>1.0550042346006752</v>
      </c>
    </row>
    <row r="155" spans="1:9" x14ac:dyDescent="0.2">
      <c r="A155" s="4">
        <f>IF('True_Odds_Calculator_3-way'!A156="","",'True_Odds_Calculator_3-way'!A156)</f>
        <v>1.63</v>
      </c>
      <c r="B155" s="4">
        <f>IF('True_Odds_Calculator_3-way'!B156="","",'True_Odds_Calculator_3-way'!B156)</f>
        <v>3.87</v>
      </c>
      <c r="C155" s="4">
        <f>IF('True_Odds_Calculator_3-way'!C156="","",'True_Odds_Calculator_3-way'!C156)</f>
        <v>5.25</v>
      </c>
      <c r="D155" s="4">
        <f t="shared" si="10"/>
        <v>6.2371055808065456E-2</v>
      </c>
      <c r="E155" s="4">
        <f t="shared" si="11"/>
        <v>1.687175463823251</v>
      </c>
      <c r="F155" s="4">
        <f t="shared" si="12"/>
        <v>4.2086199282625758</v>
      </c>
      <c r="G155" s="4">
        <f t="shared" si="13"/>
        <v>5.8932437061521563</v>
      </c>
      <c r="I155" s="4">
        <f t="shared" si="14"/>
        <v>1.0623710558080655</v>
      </c>
    </row>
    <row r="156" spans="1:9" x14ac:dyDescent="0.2">
      <c r="A156" s="4">
        <f>IF('True_Odds_Calculator_3-way'!A157="","",'True_Odds_Calculator_3-way'!A157)</f>
        <v>1.57</v>
      </c>
      <c r="B156" s="4">
        <f>IF('True_Odds_Calculator_3-way'!B157="","",'True_Odds_Calculator_3-way'!B157)</f>
        <v>4.4000000000000004</v>
      </c>
      <c r="C156" s="4">
        <f>IF('True_Odds_Calculator_3-way'!C157="","",'True_Odds_Calculator_3-way'!C157)</f>
        <v>6.17</v>
      </c>
      <c r="D156" s="4">
        <f t="shared" si="10"/>
        <v>2.6289956726938568E-2</v>
      </c>
      <c r="E156" s="4">
        <f t="shared" si="11"/>
        <v>1.5919020420684069</v>
      </c>
      <c r="F156" s="4">
        <f t="shared" si="12"/>
        <v>4.5764619816064043</v>
      </c>
      <c r="G156" s="4">
        <f t="shared" si="13"/>
        <v>6.522679159699357</v>
      </c>
      <c r="I156" s="4">
        <f t="shared" si="14"/>
        <v>1.0262899567269386</v>
      </c>
    </row>
    <row r="157" spans="1:9" x14ac:dyDescent="0.2">
      <c r="A157" s="4">
        <f>IF('True_Odds_Calculator_3-way'!A158="","",'True_Odds_Calculator_3-way'!A158)</f>
        <v>2.4300000000000002</v>
      </c>
      <c r="B157" s="4">
        <f>IF('True_Odds_Calculator_3-way'!B158="","",'True_Odds_Calculator_3-way'!B158)</f>
        <v>3.4</v>
      </c>
      <c r="C157" s="4">
        <f>IF('True_Odds_Calculator_3-way'!C158="","",'True_Odds_Calculator_3-way'!C158)</f>
        <v>3.16</v>
      </c>
      <c r="D157" s="4">
        <f t="shared" si="10"/>
        <v>2.2095977006211021E-2</v>
      </c>
      <c r="E157" s="4">
        <f t="shared" si="11"/>
        <v>2.4742840968538422</v>
      </c>
      <c r="F157" s="4">
        <f t="shared" si="12"/>
        <v>3.4873300943208037</v>
      </c>
      <c r="G157" s="4">
        <f t="shared" si="13"/>
        <v>3.2352997548031484</v>
      </c>
      <c r="I157" s="4">
        <f t="shared" si="14"/>
        <v>1.022095977006211</v>
      </c>
    </row>
    <row r="158" spans="1:9" x14ac:dyDescent="0.2">
      <c r="A158" s="4">
        <f>IF('True_Odds_Calculator_3-way'!A159="","",'True_Odds_Calculator_3-way'!A159)</f>
        <v>1.87</v>
      </c>
      <c r="B158" s="4">
        <f>IF('True_Odds_Calculator_3-way'!B159="","",'True_Odds_Calculator_3-way'!B159)</f>
        <v>3.57</v>
      </c>
      <c r="C158" s="4">
        <f>IF('True_Odds_Calculator_3-way'!C159="","",'True_Odds_Calculator_3-way'!C159)</f>
        <v>4.8099999999999996</v>
      </c>
      <c r="D158" s="4">
        <f t="shared" si="10"/>
        <v>2.2771611006905168E-2</v>
      </c>
      <c r="E158" s="4">
        <f t="shared" si="11"/>
        <v>1.8969255381220487</v>
      </c>
      <c r="F158" s="4">
        <f t="shared" si="12"/>
        <v>3.6694351503315117</v>
      </c>
      <c r="G158" s="4">
        <f t="shared" si="13"/>
        <v>4.9922701960290272</v>
      </c>
      <c r="I158" s="4">
        <f t="shared" si="14"/>
        <v>1.0227716110069052</v>
      </c>
    </row>
    <row r="159" spans="1:9" x14ac:dyDescent="0.2">
      <c r="A159" s="4">
        <f>IF('True_Odds_Calculator_3-way'!A160="","",'True_Odds_Calculator_3-way'!A160)</f>
        <v>4.37</v>
      </c>
      <c r="B159" s="4">
        <f>IF('True_Odds_Calculator_3-way'!B160="","",'True_Odds_Calculator_3-way'!B160)</f>
        <v>3.74</v>
      </c>
      <c r="C159" s="4">
        <f>IF('True_Odds_Calculator_3-way'!C160="","",'True_Odds_Calculator_3-way'!C160)</f>
        <v>1.89</v>
      </c>
      <c r="D159" s="4">
        <f t="shared" si="10"/>
        <v>2.5313160189994299E-2</v>
      </c>
      <c r="E159" s="4">
        <f t="shared" si="11"/>
        <v>4.5373032413720376</v>
      </c>
      <c r="F159" s="4">
        <f t="shared" si="12"/>
        <v>3.8618692912838495</v>
      </c>
      <c r="G159" s="4">
        <f t="shared" si="13"/>
        <v>1.9206288266472995</v>
      </c>
      <c r="I159" s="4">
        <f t="shared" si="14"/>
        <v>1.0253131601899943</v>
      </c>
    </row>
    <row r="160" spans="1:9" x14ac:dyDescent="0.2">
      <c r="A160" s="4">
        <f>IF('True_Odds_Calculator_3-way'!A161="","",'True_Odds_Calculator_3-way'!A161)</f>
        <v>2.9</v>
      </c>
      <c r="B160" s="4">
        <f>IF('True_Odds_Calculator_3-way'!B161="","",'True_Odds_Calculator_3-way'!B161)</f>
        <v>3.37</v>
      </c>
      <c r="C160" s="4">
        <f>IF('True_Odds_Calculator_3-way'!C161="","",'True_Odds_Calculator_3-way'!C161)</f>
        <v>2.63</v>
      </c>
      <c r="D160" s="4">
        <f t="shared" si="10"/>
        <v>2.1791628133536189E-2</v>
      </c>
      <c r="E160" s="4">
        <f t="shared" si="11"/>
        <v>2.9624037474850349</v>
      </c>
      <c r="F160" s="4">
        <f t="shared" si="12"/>
        <v>3.4545652077493321</v>
      </c>
      <c r="G160" s="4">
        <f t="shared" si="13"/>
        <v>2.6812220499469901</v>
      </c>
      <c r="I160" s="4">
        <f t="shared" si="14"/>
        <v>1.0217916281335362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4.1100000000000003</v>
      </c>
      <c r="C161" s="4">
        <f>IF('True_Odds_Calculator_3-way'!C162="","",'True_Odds_Calculator_3-way'!C162)</f>
        <v>5.67</v>
      </c>
      <c r="D161" s="4">
        <f t="shared" si="10"/>
        <v>2.9431943027575347E-2</v>
      </c>
      <c r="E161" s="4">
        <f t="shared" si="11"/>
        <v>1.6668182085412746</v>
      </c>
      <c r="F161" s="4">
        <f t="shared" si="12"/>
        <v>4.2826854220865966</v>
      </c>
      <c r="G161" s="4">
        <f t="shared" si="13"/>
        <v>6.003979604917542</v>
      </c>
      <c r="I161" s="4">
        <f t="shared" si="14"/>
        <v>1.0294319430275753</v>
      </c>
    </row>
    <row r="162" spans="1:9" x14ac:dyDescent="0.2">
      <c r="A162" s="4">
        <f>IF('True_Odds_Calculator_3-way'!A163="","",'True_Odds_Calculator_3-way'!A163)</f>
        <v>4.78</v>
      </c>
      <c r="B162" s="4">
        <f>IF('True_Odds_Calculator_3-way'!B163="","",'True_Odds_Calculator_3-way'!B163)</f>
        <v>3.74</v>
      </c>
      <c r="C162" s="4">
        <f>IF('True_Odds_Calculator_3-way'!C163="","",'True_Odds_Calculator_3-way'!C163)</f>
        <v>1.81</v>
      </c>
      <c r="D162" s="4">
        <f t="shared" si="10"/>
        <v>2.9070887910191079E-2</v>
      </c>
      <c r="E162" s="4">
        <f t="shared" si="11"/>
        <v>5.0121613843209358</v>
      </c>
      <c r="F162" s="4">
        <f t="shared" si="12"/>
        <v>3.8806410558386157</v>
      </c>
      <c r="G162" s="4">
        <f t="shared" si="13"/>
        <v>1.8423131327417022</v>
      </c>
      <c r="I162" s="4">
        <f t="shared" si="14"/>
        <v>1.0290708879101911</v>
      </c>
    </row>
    <row r="163" spans="1:9" x14ac:dyDescent="0.2">
      <c r="A163" s="4">
        <f>IF('True_Odds_Calculator_3-way'!A164="","",'True_Odds_Calculator_3-way'!A164)</f>
        <v>2.99</v>
      </c>
      <c r="B163" s="4">
        <f>IF('True_Odds_Calculator_3-way'!B164="","",'True_Odds_Calculator_3-way'!B164)</f>
        <v>3.23</v>
      </c>
      <c r="C163" s="4">
        <f>IF('True_Odds_Calculator_3-way'!C164="","",'True_Odds_Calculator_3-way'!C164)</f>
        <v>2.61</v>
      </c>
      <c r="D163" s="4">
        <f t="shared" si="10"/>
        <v>2.7187446207038501E-2</v>
      </c>
      <c r="E163" s="4">
        <f t="shared" si="11"/>
        <v>3.073276011144944</v>
      </c>
      <c r="F163" s="4">
        <f t="shared" si="12"/>
        <v>3.3273990153388584</v>
      </c>
      <c r="G163" s="4">
        <f t="shared" si="13"/>
        <v>2.6732301211013354</v>
      </c>
      <c r="I163" s="4">
        <f t="shared" si="14"/>
        <v>1.0271874462070385</v>
      </c>
    </row>
    <row r="164" spans="1:9" x14ac:dyDescent="0.2">
      <c r="A164" s="4">
        <f>IF('True_Odds_Calculator_3-way'!A165="","",'True_Odds_Calculator_3-way'!A165)</f>
        <v>2.09</v>
      </c>
      <c r="B164" s="4">
        <f>IF('True_Odds_Calculator_3-way'!B165="","",'True_Odds_Calculator_3-way'!B165)</f>
        <v>3.37</v>
      </c>
      <c r="C164" s="4">
        <f>IF('True_Odds_Calculator_3-way'!C165="","",'True_Odds_Calculator_3-way'!C165)</f>
        <v>3.95</v>
      </c>
      <c r="D164" s="4">
        <f t="shared" si="10"/>
        <v>2.8369361528066905E-2</v>
      </c>
      <c r="E164" s="4">
        <f t="shared" si="11"/>
        <v>2.1321395822505598</v>
      </c>
      <c r="F164" s="4">
        <f t="shared" si="12"/>
        <v>3.4809311832661276</v>
      </c>
      <c r="G164" s="4">
        <f t="shared" si="13"/>
        <v>4.1032693915406284</v>
      </c>
      <c r="I164" s="4">
        <f t="shared" si="14"/>
        <v>1.0283693615280669</v>
      </c>
    </row>
    <row r="165" spans="1:9" x14ac:dyDescent="0.2">
      <c r="A165" s="4">
        <f>IF('True_Odds_Calculator_3-way'!A166="","",'True_Odds_Calculator_3-way'!A166)</f>
        <v>2.72</v>
      </c>
      <c r="B165" s="4">
        <f>IF('True_Odds_Calculator_3-way'!B166="","",'True_Odds_Calculator_3-way'!B166)</f>
        <v>3.44</v>
      </c>
      <c r="C165" s="4">
        <f>IF('True_Odds_Calculator_3-way'!C166="","",'True_Odds_Calculator_3-way'!C166)</f>
        <v>2.7</v>
      </c>
      <c r="D165" s="4">
        <f t="shared" si="10"/>
        <v>2.87151036125044E-2</v>
      </c>
      <c r="E165" s="4">
        <f t="shared" si="11"/>
        <v>2.7927082350721633</v>
      </c>
      <c r="F165" s="4">
        <f t="shared" si="12"/>
        <v>3.557124190859529</v>
      </c>
      <c r="G165" s="4">
        <f t="shared" si="13"/>
        <v>2.771628848606837</v>
      </c>
      <c r="I165" s="4">
        <f t="shared" si="14"/>
        <v>1.0287151036125044</v>
      </c>
    </row>
    <row r="166" spans="1:9" x14ac:dyDescent="0.2">
      <c r="A166" s="4">
        <f>IF('True_Odds_Calculator_3-way'!A167="","",'True_Odds_Calculator_3-way'!A167)</f>
        <v>2.29</v>
      </c>
      <c r="B166" s="4">
        <f>IF('True_Odds_Calculator_3-way'!B167="","",'True_Odds_Calculator_3-way'!B167)</f>
        <v>3.2</v>
      </c>
      <c r="C166" s="4">
        <f>IF('True_Odds_Calculator_3-way'!C167="","",'True_Odds_Calculator_3-way'!C167)</f>
        <v>3.59</v>
      </c>
      <c r="D166" s="4">
        <f t="shared" si="10"/>
        <v>2.7732754740849686E-2</v>
      </c>
      <c r="E166" s="4">
        <f t="shared" si="11"/>
        <v>2.339526216843212</v>
      </c>
      <c r="F166" s="4">
        <f t="shared" si="12"/>
        <v>3.2975467248718546</v>
      </c>
      <c r="G166" s="4">
        <f t="shared" si="13"/>
        <v>3.71323047159132</v>
      </c>
      <c r="I166" s="4">
        <f t="shared" si="14"/>
        <v>1.0277327547408497</v>
      </c>
    </row>
    <row r="167" spans="1:9" x14ac:dyDescent="0.2">
      <c r="A167" s="4">
        <f>IF('True_Odds_Calculator_3-way'!A168="","",'True_Odds_Calculator_3-way'!A168)</f>
        <v>2.6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2.73</v>
      </c>
      <c r="D167" s="4">
        <f t="shared" si="10"/>
        <v>2.7924061165058411E-2</v>
      </c>
      <c r="E167" s="4">
        <f t="shared" si="11"/>
        <v>2.6644827555130992</v>
      </c>
      <c r="F167" s="4">
        <f t="shared" si="12"/>
        <v>3.7355207964825392</v>
      </c>
      <c r="G167" s="4">
        <f t="shared" si="13"/>
        <v>2.8011805055519763</v>
      </c>
      <c r="I167" s="4">
        <f t="shared" si="14"/>
        <v>1.0279240611650584</v>
      </c>
    </row>
    <row r="168" spans="1:9" x14ac:dyDescent="0.2">
      <c r="A168" s="4">
        <f>IF('True_Odds_Calculator_3-way'!A169="","",'True_Odds_Calculator_3-way'!A169)</f>
        <v>2.1</v>
      </c>
      <c r="B168" s="4">
        <f>IF('True_Odds_Calculator_3-way'!B169="","",'True_Odds_Calculator_3-way'!B169)</f>
        <v>3.48</v>
      </c>
      <c r="C168" s="4">
        <f>IF('True_Odds_Calculator_3-way'!C169="","",'True_Odds_Calculator_3-way'!C169)</f>
        <v>3.77</v>
      </c>
      <c r="D168" s="4">
        <f t="shared" si="10"/>
        <v>2.8798787419477057E-2</v>
      </c>
      <c r="E168" s="4">
        <f t="shared" si="11"/>
        <v>2.1432051976177586</v>
      </c>
      <c r="F168" s="4">
        <f t="shared" si="12"/>
        <v>3.6002728512960434</v>
      </c>
      <c r="G168" s="4">
        <f t="shared" si="13"/>
        <v>3.9115612648221347</v>
      </c>
      <c r="I168" s="4">
        <f t="shared" si="14"/>
        <v>1.0287987874194771</v>
      </c>
    </row>
    <row r="169" spans="1:9" x14ac:dyDescent="0.2">
      <c r="A169" s="4">
        <f>IF('True_Odds_Calculator_3-way'!A170="","",'True_Odds_Calculator_3-way'!A170)</f>
        <v>3.07</v>
      </c>
      <c r="B169" s="4">
        <f>IF('True_Odds_Calculator_3-way'!B170="","",'True_Odds_Calculator_3-way'!B170)</f>
        <v>3.35</v>
      </c>
      <c r="C169" s="4">
        <f>IF('True_Odds_Calculator_3-way'!C170="","",'True_Odds_Calculator_3-way'!C170)</f>
        <v>2.4500000000000002</v>
      </c>
      <c r="D169" s="4">
        <f t="shared" si="10"/>
        <v>3.2403627015490821E-2</v>
      </c>
      <c r="E169" s="4">
        <f t="shared" si="11"/>
        <v>3.1752917591240024</v>
      </c>
      <c r="F169" s="4">
        <f t="shared" si="12"/>
        <v>3.4757673397929234</v>
      </c>
      <c r="G169" s="4">
        <f t="shared" si="13"/>
        <v>2.5165966003623863</v>
      </c>
      <c r="I169" s="4">
        <f t="shared" si="14"/>
        <v>1.0324036270154908</v>
      </c>
    </row>
    <row r="170" spans="1:9" x14ac:dyDescent="0.2">
      <c r="A170" s="4">
        <f>IF('True_Odds_Calculator_3-way'!A171="","",'True_Odds_Calculator_3-way'!A171)</f>
        <v>1.21</v>
      </c>
      <c r="B170" s="4">
        <f>IF('True_Odds_Calculator_3-way'!B171="","",'True_Odds_Calculator_3-way'!B171)</f>
        <v>6.42</v>
      </c>
      <c r="C170" s="4">
        <f>IF('True_Odds_Calculator_3-way'!C171="","",'True_Odds_Calculator_3-way'!C171)</f>
        <v>19.2</v>
      </c>
      <c r="D170" s="4">
        <f t="shared" si="10"/>
        <v>3.4292854200458356E-2</v>
      </c>
      <c r="E170" s="4">
        <f t="shared" si="11"/>
        <v>1.2269707865508688</v>
      </c>
      <c r="F170" s="4">
        <f t="shared" si="12"/>
        <v>6.9284566230069302</v>
      </c>
      <c r="G170" s="4">
        <f t="shared" si="13"/>
        <v>24.598804607407224</v>
      </c>
      <c r="I170" s="4">
        <f t="shared" si="14"/>
        <v>1.0342928542004584</v>
      </c>
    </row>
    <row r="171" spans="1:9" x14ac:dyDescent="0.2">
      <c r="A171" s="4">
        <f>IF('True_Odds_Calculator_3-way'!A172="","",'True_Odds_Calculator_3-way'!A172)</f>
        <v>2.59</v>
      </c>
      <c r="B171" s="4">
        <f>IF('True_Odds_Calculator_3-way'!B172="","",'True_Odds_Calculator_3-way'!B172)</f>
        <v>3.47</v>
      </c>
      <c r="C171" s="4">
        <f>IF('True_Odds_Calculator_3-way'!C172="","",'True_Odds_Calculator_3-way'!C172)</f>
        <v>2.83</v>
      </c>
      <c r="D171" s="4">
        <f t="shared" si="10"/>
        <v>2.7641714600096012E-2</v>
      </c>
      <c r="E171" s="4">
        <f t="shared" si="11"/>
        <v>2.6533188368196012</v>
      </c>
      <c r="F171" s="4">
        <f t="shared" si="12"/>
        <v>3.5846079821539538</v>
      </c>
      <c r="G171" s="4">
        <f t="shared" si="13"/>
        <v>2.9057689444922192</v>
      </c>
      <c r="I171" s="4">
        <f t="shared" si="14"/>
        <v>1.027641714600096</v>
      </c>
    </row>
    <row r="172" spans="1:9" x14ac:dyDescent="0.2">
      <c r="A172" s="4">
        <f>IF('True_Odds_Calculator_3-way'!A173="","",'True_Odds_Calculator_3-way'!A173)</f>
        <v>3.2</v>
      </c>
      <c r="B172" s="4">
        <f>IF('True_Odds_Calculator_3-way'!B173="","",'True_Odds_Calculator_3-way'!B173)</f>
        <v>3.2</v>
      </c>
      <c r="C172" s="4">
        <f>IF('True_Odds_Calculator_3-way'!C173="","",'True_Odds_Calculator_3-way'!C173)</f>
        <v>2.1</v>
      </c>
      <c r="D172" s="4">
        <f t="shared" si="10"/>
        <v>0.10119047619047628</v>
      </c>
      <c r="E172" s="4">
        <f t="shared" si="11"/>
        <v>3.587188612099645</v>
      </c>
      <c r="F172" s="4">
        <f t="shared" si="12"/>
        <v>3.587188612099645</v>
      </c>
      <c r="G172" s="4">
        <f t="shared" si="13"/>
        <v>2.2600896860986555</v>
      </c>
      <c r="I172" s="4">
        <f t="shared" si="14"/>
        <v>1.1011904761904763</v>
      </c>
    </row>
    <row r="173" spans="1:9" x14ac:dyDescent="0.2">
      <c r="A173" s="4">
        <f>IF('True_Odds_Calculator_3-way'!A174="","",'True_Odds_Calculator_3-way'!A174)</f>
        <v>1.49</v>
      </c>
      <c r="B173" s="4">
        <f>IF('True_Odds_Calculator_3-way'!B174="","",'True_Odds_Calculator_3-way'!B174)</f>
        <v>4.47</v>
      </c>
      <c r="C173" s="4">
        <f>IF('True_Odds_Calculator_3-way'!C174="","",'True_Odds_Calculator_3-way'!C174)</f>
        <v>7.67</v>
      </c>
      <c r="D173" s="4">
        <f t="shared" si="10"/>
        <v>2.5232682609545476E-2</v>
      </c>
      <c r="E173" s="4">
        <f t="shared" si="11"/>
        <v>1.5089100108706974</v>
      </c>
      <c r="F173" s="4">
        <f t="shared" si="12"/>
        <v>4.6446224638630129</v>
      </c>
      <c r="G173" s="4">
        <f t="shared" si="13"/>
        <v>8.198925459748585</v>
      </c>
      <c r="I173" s="4">
        <f t="shared" si="14"/>
        <v>1.0252326826095455</v>
      </c>
    </row>
    <row r="174" spans="1:9" x14ac:dyDescent="0.2">
      <c r="A174" s="4">
        <f>IF('True_Odds_Calculator_3-way'!A175="","",'True_Odds_Calculator_3-way'!A175)</f>
        <v>2</v>
      </c>
      <c r="B174" s="4">
        <f>IF('True_Odds_Calculator_3-way'!B175="","",'True_Odds_Calculator_3-way'!B175)</f>
        <v>3.42</v>
      </c>
      <c r="C174" s="4">
        <f>IF('True_Odds_Calculator_3-way'!C175="","",'True_Odds_Calculator_3-way'!C175)</f>
        <v>4.34</v>
      </c>
      <c r="D174" s="4">
        <f t="shared" si="10"/>
        <v>2.2812407362492237E-2</v>
      </c>
      <c r="E174" s="4">
        <f t="shared" si="11"/>
        <v>2.0308862699310395</v>
      </c>
      <c r="F174" s="4">
        <f t="shared" si="12"/>
        <v>3.511315785323387</v>
      </c>
      <c r="G174" s="4">
        <f t="shared" si="13"/>
        <v>4.4881165964480809</v>
      </c>
      <c r="I174" s="4">
        <f t="shared" si="14"/>
        <v>1.0228124073624922</v>
      </c>
    </row>
    <row r="175" spans="1:9" x14ac:dyDescent="0.2">
      <c r="A175" s="4">
        <f>IF('True_Odds_Calculator_3-way'!A176="","",'True_Odds_Calculator_3-way'!A176)</f>
        <v>2.71</v>
      </c>
      <c r="B175" s="4">
        <f>IF('True_Odds_Calculator_3-way'!B176="","",'True_Odds_Calculator_3-way'!B176)</f>
        <v>3.15</v>
      </c>
      <c r="C175" s="4">
        <f>IF('True_Odds_Calculator_3-way'!C176="","",'True_Odds_Calculator_3-way'!C176)</f>
        <v>2.99</v>
      </c>
      <c r="D175" s="4">
        <f t="shared" si="10"/>
        <v>2.0912168032334755E-2</v>
      </c>
      <c r="E175" s="4">
        <f t="shared" si="11"/>
        <v>2.762179387401257</v>
      </c>
      <c r="F175" s="4">
        <f t="shared" si="12"/>
        <v>3.2207198463423765</v>
      </c>
      <c r="G175" s="4">
        <f t="shared" si="13"/>
        <v>3.0536454863636098</v>
      </c>
      <c r="I175" s="4">
        <f t="shared" si="14"/>
        <v>1.0209121680323348</v>
      </c>
    </row>
    <row r="176" spans="1:9" x14ac:dyDescent="0.2">
      <c r="A176" s="4">
        <f>IF('True_Odds_Calculator_3-way'!A177="","",'True_Odds_Calculator_3-way'!A177)</f>
        <v>1.92</v>
      </c>
      <c r="B176" s="4">
        <f>IF('True_Odds_Calculator_3-way'!B177="","",'True_Odds_Calculator_3-way'!B177)</f>
        <v>3.36</v>
      </c>
      <c r="C176" s="4">
        <f>IF('True_Odds_Calculator_3-way'!C177="","",'True_Odds_Calculator_3-way'!C177)</f>
        <v>4.88</v>
      </c>
      <c r="D176" s="4">
        <f t="shared" si="10"/>
        <v>2.3370413739266294E-2</v>
      </c>
      <c r="E176" s="4">
        <f t="shared" si="11"/>
        <v>1.9491536169403412</v>
      </c>
      <c r="F176" s="4">
        <f t="shared" si="12"/>
        <v>3.4503114303349984</v>
      </c>
      <c r="G176" s="4">
        <f t="shared" si="13"/>
        <v>5.0728487748535613</v>
      </c>
      <c r="I176" s="4">
        <f t="shared" si="14"/>
        <v>1.0233704137392663</v>
      </c>
    </row>
    <row r="177" spans="1:9" x14ac:dyDescent="0.2">
      <c r="A177" s="4">
        <f>IF('True_Odds_Calculator_3-way'!A178="","",'True_Odds_Calculator_3-way'!A178)</f>
        <v>1.47</v>
      </c>
      <c r="B177" s="4">
        <f>IF('True_Odds_Calculator_3-way'!B178="","",'True_Odds_Calculator_3-way'!B178)</f>
        <v>4.75</v>
      </c>
      <c r="C177" s="4">
        <f>IF('True_Odds_Calculator_3-way'!C178="","",'True_Odds_Calculator_3-way'!C178)</f>
        <v>7.34</v>
      </c>
      <c r="D177" s="4">
        <f t="shared" si="10"/>
        <v>2.7038206649359964E-2</v>
      </c>
      <c r="E177" s="4">
        <f t="shared" si="11"/>
        <v>1.4897371117414382</v>
      </c>
      <c r="F177" s="4">
        <f t="shared" si="12"/>
        <v>4.9624447087415469</v>
      </c>
      <c r="G177" s="4">
        <f t="shared" si="13"/>
        <v>7.8599639602796287</v>
      </c>
      <c r="I177" s="4">
        <f t="shared" si="14"/>
        <v>1.02703820664936</v>
      </c>
    </row>
    <row r="178" spans="1:9" x14ac:dyDescent="0.2">
      <c r="A178" s="4">
        <f>IF('True_Odds_Calculator_3-way'!A179="","",'True_Odds_Calculator_3-way'!A179)</f>
        <v>2.56</v>
      </c>
      <c r="B178" s="4">
        <f>IF('True_Odds_Calculator_3-way'!B179="","",'True_Odds_Calculator_3-way'!B179)</f>
        <v>3.22</v>
      </c>
      <c r="C178" s="4">
        <f>IF('True_Odds_Calculator_3-way'!C179="","",'True_Odds_Calculator_3-way'!C179)</f>
        <v>2.97</v>
      </c>
      <c r="D178" s="4">
        <f t="shared" si="10"/>
        <v>3.7884342911516766E-2</v>
      </c>
      <c r="E178" s="4">
        <f t="shared" si="11"/>
        <v>2.6455244417114412</v>
      </c>
      <c r="F178" s="4">
        <f t="shared" si="12"/>
        <v>3.3564830877323315</v>
      </c>
      <c r="G178" s="4">
        <f t="shared" si="13"/>
        <v>3.0857319168086987</v>
      </c>
      <c r="I178" s="4">
        <f t="shared" si="14"/>
        <v>1.0378843429115168</v>
      </c>
    </row>
    <row r="179" spans="1:9" x14ac:dyDescent="0.2">
      <c r="A179" s="4">
        <f>IF('True_Odds_Calculator_3-way'!A180="","",'True_Odds_Calculator_3-way'!A180)</f>
        <v>2.82</v>
      </c>
      <c r="B179" s="4">
        <f>IF('True_Odds_Calculator_3-way'!B180="","",'True_Odds_Calculator_3-way'!B180)</f>
        <v>2.96</v>
      </c>
      <c r="C179" s="4">
        <f>IF('True_Odds_Calculator_3-way'!C180="","",'True_Odds_Calculator_3-way'!C180)</f>
        <v>2.9</v>
      </c>
      <c r="D179" s="4">
        <f t="shared" si="10"/>
        <v>3.7275353122748545E-2</v>
      </c>
      <c r="E179" s="4">
        <f t="shared" si="11"/>
        <v>2.9223973910328018</v>
      </c>
      <c r="F179" s="4">
        <f t="shared" si="12"/>
        <v>3.0730206231634818</v>
      </c>
      <c r="G179" s="4">
        <f t="shared" si="13"/>
        <v>3.0084012447761488</v>
      </c>
      <c r="I179" s="4">
        <f t="shared" si="14"/>
        <v>1.0372753531227485</v>
      </c>
    </row>
    <row r="180" spans="1:9" x14ac:dyDescent="0.2">
      <c r="A180" s="4">
        <f>IF('True_Odds_Calculator_3-way'!A181="","",'True_Odds_Calculator_3-way'!A181)</f>
        <v>2.71</v>
      </c>
      <c r="B180" s="4">
        <f>IF('True_Odds_Calculator_3-way'!B181="","",'True_Odds_Calculator_3-way'!B181)</f>
        <v>3.08</v>
      </c>
      <c r="C180" s="4">
        <f>IF('True_Odds_Calculator_3-way'!C181="","",'True_Odds_Calculator_3-way'!C181)</f>
        <v>2.9</v>
      </c>
      <c r="D180" s="4">
        <f t="shared" si="10"/>
        <v>3.8506600919121503E-2</v>
      </c>
      <c r="E180" s="4">
        <f t="shared" si="11"/>
        <v>2.8076625662312589</v>
      </c>
      <c r="F180" s="4">
        <f t="shared" si="12"/>
        <v>3.2067748528146707</v>
      </c>
      <c r="G180" s="4">
        <f t="shared" si="13"/>
        <v>3.0121202970592718</v>
      </c>
      <c r="I180" s="4">
        <f t="shared" si="14"/>
        <v>1.0385066009191215</v>
      </c>
    </row>
    <row r="181" spans="1:9" x14ac:dyDescent="0.2">
      <c r="A181" s="4">
        <f>IF('True_Odds_Calculator_3-way'!A182="","",'True_Odds_Calculator_3-way'!A182)</f>
        <v>1.75</v>
      </c>
      <c r="B181" s="4">
        <f>IF('True_Odds_Calculator_3-way'!B182="","",'True_Odds_Calculator_3-way'!B182)</f>
        <v>3.66</v>
      </c>
      <c r="C181" s="4">
        <f>IF('True_Odds_Calculator_3-way'!C182="","",'True_Odds_Calculator_3-way'!C182)</f>
        <v>5.0999999999999996</v>
      </c>
      <c r="D181" s="4">
        <f t="shared" si="10"/>
        <v>4.0731046516967462E-2</v>
      </c>
      <c r="E181" s="4">
        <f t="shared" si="11"/>
        <v>1.7925915763479217</v>
      </c>
      <c r="F181" s="4">
        <f t="shared" si="12"/>
        <v>3.851382420562401</v>
      </c>
      <c r="G181" s="4">
        <f t="shared" si="13"/>
        <v>5.4794095445777069</v>
      </c>
      <c r="I181" s="4">
        <f t="shared" si="14"/>
        <v>1.0407310465169675</v>
      </c>
    </row>
    <row r="182" spans="1:9" x14ac:dyDescent="0.2">
      <c r="A182" s="4">
        <f>IF('True_Odds_Calculator_3-way'!A183="","",'True_Odds_Calculator_3-way'!A183)</f>
        <v>2.9</v>
      </c>
      <c r="B182" s="4">
        <f>IF('True_Odds_Calculator_3-way'!B183="","",'True_Odds_Calculator_3-way'!B183)</f>
        <v>3.05</v>
      </c>
      <c r="C182" s="4">
        <f>IF('True_Odds_Calculator_3-way'!C183="","",'True_Odds_Calculator_3-way'!C183)</f>
        <v>2.74</v>
      </c>
      <c r="D182" s="4">
        <f t="shared" si="10"/>
        <v>3.7659942315547923E-2</v>
      </c>
      <c r="E182" s="4">
        <f t="shared" si="11"/>
        <v>3.0095619310961443</v>
      </c>
      <c r="F182" s="4">
        <f t="shared" si="12"/>
        <v>3.1714263281178425</v>
      </c>
      <c r="G182" s="4">
        <f t="shared" si="13"/>
        <v>2.8376024010334748</v>
      </c>
      <c r="I182" s="4">
        <f t="shared" si="14"/>
        <v>1.0376599423155479</v>
      </c>
    </row>
    <row r="183" spans="1:9" x14ac:dyDescent="0.2">
      <c r="A183" s="4">
        <f>IF('True_Odds_Calculator_3-way'!A184="","",'True_Odds_Calculator_3-way'!A184)</f>
        <v>2.04</v>
      </c>
      <c r="B183" s="4">
        <f>IF('True_Odds_Calculator_3-way'!B184="","",'True_Odds_Calculator_3-way'!B184)</f>
        <v>3.74</v>
      </c>
      <c r="C183" s="4">
        <f>IF('True_Odds_Calculator_3-way'!C184="","",'True_Odds_Calculator_3-way'!C184)</f>
        <v>3.69</v>
      </c>
      <c r="D183" s="4">
        <f t="shared" si="10"/>
        <v>2.857846760285776E-2</v>
      </c>
      <c r="E183" s="4">
        <f t="shared" si="11"/>
        <v>2.0804297357868604</v>
      </c>
      <c r="F183" s="4">
        <f t="shared" si="12"/>
        <v>3.8781707819701001</v>
      </c>
      <c r="G183" s="4">
        <f t="shared" si="13"/>
        <v>3.8244346733668335</v>
      </c>
      <c r="I183" s="4">
        <f t="shared" si="14"/>
        <v>1.0285784676028578</v>
      </c>
    </row>
    <row r="184" spans="1:9" x14ac:dyDescent="0.2">
      <c r="A184" s="4">
        <f>IF('True_Odds_Calculator_3-way'!A185="","",'True_Odds_Calculator_3-way'!A185)</f>
        <v>1.66</v>
      </c>
      <c r="B184" s="4">
        <f>IF('True_Odds_Calculator_3-way'!B185="","",'True_Odds_Calculator_3-way'!B185)</f>
        <v>4.3</v>
      </c>
      <c r="C184" s="4">
        <f>IF('True_Odds_Calculator_3-way'!C185="","",'True_Odds_Calculator_3-way'!C185)</f>
        <v>5.08</v>
      </c>
      <c r="D184" s="4">
        <f t="shared" si="10"/>
        <v>3.1818171789887995E-2</v>
      </c>
      <c r="E184" s="4">
        <f t="shared" si="11"/>
        <v>1.6897498285134851</v>
      </c>
      <c r="F184" s="4">
        <f t="shared" si="12"/>
        <v>4.50547699199491</v>
      </c>
      <c r="G184" s="4">
        <f t="shared" si="13"/>
        <v>5.36929078826312</v>
      </c>
      <c r="I184" s="4">
        <f t="shared" si="14"/>
        <v>1.031818171789888</v>
      </c>
    </row>
    <row r="185" spans="1:9" x14ac:dyDescent="0.2">
      <c r="A185" s="4">
        <f>IF('True_Odds_Calculator_3-way'!A186="","",'True_Odds_Calculator_3-way'!A186)</f>
        <v>1.83</v>
      </c>
      <c r="B185" s="4">
        <f>IF('True_Odds_Calculator_3-way'!B186="","",'True_Odds_Calculator_3-way'!B186)</f>
        <v>3.81</v>
      </c>
      <c r="C185" s="4">
        <f>IF('True_Odds_Calculator_3-way'!C186="","",'True_Odds_Calculator_3-way'!C186)</f>
        <v>4.55</v>
      </c>
      <c r="D185" s="4">
        <f t="shared" si="10"/>
        <v>2.8695498812963738E-2</v>
      </c>
      <c r="E185" s="4">
        <f t="shared" si="11"/>
        <v>1.8626034850169286</v>
      </c>
      <c r="F185" s="4">
        <f t="shared" si="12"/>
        <v>3.9541004019042627</v>
      </c>
      <c r="G185" s="4">
        <f t="shared" si="13"/>
        <v>4.7570332538344289</v>
      </c>
      <c r="I185" s="4">
        <f t="shared" si="14"/>
        <v>1.0286954988129637</v>
      </c>
    </row>
    <row r="186" spans="1:9" x14ac:dyDescent="0.2">
      <c r="A186" s="4">
        <f>IF('True_Odds_Calculator_3-way'!A187="","",'True_Odds_Calculator_3-way'!A187)</f>
        <v>2.21</v>
      </c>
      <c r="B186" s="4">
        <f>IF('True_Odds_Calculator_3-way'!B187="","",'True_Odds_Calculator_3-way'!B187)</f>
        <v>3.56</v>
      </c>
      <c r="C186" s="4">
        <f>IF('True_Odds_Calculator_3-way'!C187="","",'True_Odds_Calculator_3-way'!C187)</f>
        <v>3.41</v>
      </c>
      <c r="D186" s="4">
        <f t="shared" si="10"/>
        <v>2.6642696152109124E-2</v>
      </c>
      <c r="E186" s="4">
        <f t="shared" si="11"/>
        <v>2.2542435562430847</v>
      </c>
      <c r="F186" s="4">
        <f t="shared" si="12"/>
        <v>3.6762276100376017</v>
      </c>
      <c r="G186" s="4">
        <f t="shared" si="13"/>
        <v>3.5164929979077262</v>
      </c>
      <c r="I186" s="4">
        <f t="shared" si="14"/>
        <v>1.0266426961521091</v>
      </c>
    </row>
    <row r="187" spans="1:9" x14ac:dyDescent="0.2">
      <c r="A187" s="4">
        <f>IF('True_Odds_Calculator_3-way'!A188="","",'True_Odds_Calculator_3-way'!A188)</f>
        <v>4.1500000000000004</v>
      </c>
      <c r="B187" s="4">
        <f>IF('True_Odds_Calculator_3-way'!B188="","",'True_Odds_Calculator_3-way'!B188)</f>
        <v>3.51</v>
      </c>
      <c r="C187" s="4">
        <f>IF('True_Odds_Calculator_3-way'!C188="","",'True_Odds_Calculator_3-way'!C188)</f>
        <v>2.0099999999999998</v>
      </c>
      <c r="D187" s="4">
        <f t="shared" si="10"/>
        <v>2.3376578132916936E-2</v>
      </c>
      <c r="E187" s="4">
        <f t="shared" si="11"/>
        <v>4.2886858050184893</v>
      </c>
      <c r="F187" s="4">
        <f t="shared" si="12"/>
        <v>3.608700100020275</v>
      </c>
      <c r="G187" s="4">
        <f t="shared" si="13"/>
        <v>2.0419821520669559</v>
      </c>
      <c r="I187" s="4">
        <f t="shared" si="14"/>
        <v>1.0233765781329169</v>
      </c>
    </row>
    <row r="188" spans="1:9" x14ac:dyDescent="0.2">
      <c r="A188" s="4">
        <f>IF('True_Odds_Calculator_3-way'!A189="","",'True_Odds_Calculator_3-way'!A189)</f>
        <v>3.66</v>
      </c>
      <c r="B188" s="4">
        <f>IF('True_Odds_Calculator_3-way'!B189="","",'True_Odds_Calculator_3-way'!B189)</f>
        <v>2.92</v>
      </c>
      <c r="C188" s="4">
        <f>IF('True_Odds_Calculator_3-way'!C189="","",'True_Odds_Calculator_3-way'!C189)</f>
        <v>2.33</v>
      </c>
      <c r="D188" s="4">
        <f t="shared" si="10"/>
        <v>4.4874346496727613E-2</v>
      </c>
      <c r="E188" s="4">
        <f t="shared" si="11"/>
        <v>3.8719780301798914</v>
      </c>
      <c r="F188" s="4">
        <f t="shared" si="12"/>
        <v>3.0533639042235627</v>
      </c>
      <c r="G188" s="4">
        <f t="shared" si="13"/>
        <v>2.4141385441964909</v>
      </c>
      <c r="I188" s="4">
        <f t="shared" si="14"/>
        <v>1.0448743464967276</v>
      </c>
    </row>
    <row r="189" spans="1:9" x14ac:dyDescent="0.2">
      <c r="A189" s="4">
        <f>IF('True_Odds_Calculator_3-way'!A190="","",'True_Odds_Calculator_3-way'!A190)</f>
        <v>1.91</v>
      </c>
      <c r="B189" s="4">
        <f>IF('True_Odds_Calculator_3-way'!B190="","",'True_Odds_Calculator_3-way'!B190)</f>
        <v>3.45</v>
      </c>
      <c r="C189" s="4">
        <f>IF('True_Odds_Calculator_3-way'!C190="","",'True_Odds_Calculator_3-way'!C190)</f>
        <v>4.78</v>
      </c>
      <c r="D189" s="4">
        <f t="shared" si="10"/>
        <v>2.2620302808354031E-2</v>
      </c>
      <c r="E189" s="4">
        <f t="shared" si="11"/>
        <v>1.9379089759315478</v>
      </c>
      <c r="F189" s="4">
        <f t="shared" si="12"/>
        <v>3.5421429993203866</v>
      </c>
      <c r="G189" s="4">
        <f t="shared" si="13"/>
        <v>4.9587206345924466</v>
      </c>
      <c r="I189" s="4">
        <f t="shared" si="14"/>
        <v>1.022620302808354</v>
      </c>
    </row>
    <row r="190" spans="1:9" x14ac:dyDescent="0.2">
      <c r="A190" s="4">
        <f>IF('True_Odds_Calculator_3-way'!A191="","",'True_Odds_Calculator_3-way'!A191)</f>
        <v>1.39</v>
      </c>
      <c r="B190" s="4">
        <f>IF('True_Odds_Calculator_3-way'!B191="","",'True_Odds_Calculator_3-way'!B191)</f>
        <v>4.97</v>
      </c>
      <c r="C190" s="4">
        <f>IF('True_Odds_Calculator_3-way'!C191="","",'True_Odds_Calculator_3-way'!C191)</f>
        <v>9.32</v>
      </c>
      <c r="D190" s="4">
        <f t="shared" si="10"/>
        <v>2.7927841231475181E-2</v>
      </c>
      <c r="E190" s="4">
        <f t="shared" si="11"/>
        <v>1.4082222548322341</v>
      </c>
      <c r="F190" s="4">
        <f t="shared" si="12"/>
        <v>5.211102734519506</v>
      </c>
      <c r="G190" s="4">
        <f t="shared" si="13"/>
        <v>10.205450315944269</v>
      </c>
      <c r="I190" s="4">
        <f t="shared" si="14"/>
        <v>1.0279278412314752</v>
      </c>
    </row>
    <row r="191" spans="1:9" x14ac:dyDescent="0.2">
      <c r="A191" s="4">
        <f>IF('True_Odds_Calculator_3-way'!A192="","",'True_Odds_Calculator_3-way'!A192)</f>
        <v>1.22</v>
      </c>
      <c r="B191" s="4">
        <f>IF('True_Odds_Calculator_3-way'!B192="","",'True_Odds_Calculator_3-way'!B192)</f>
        <v>6.47</v>
      </c>
      <c r="C191" s="4">
        <f>IF('True_Odds_Calculator_3-way'!C192="","",'True_Odds_Calculator_3-way'!C192)</f>
        <v>14.17</v>
      </c>
      <c r="D191" s="4">
        <f t="shared" si="10"/>
        <v>4.4803266761781479E-2</v>
      </c>
      <c r="E191" s="4">
        <f t="shared" si="11"/>
        <v>1.2426409113782435</v>
      </c>
      <c r="F191" s="4">
        <f t="shared" si="12"/>
        <v>7.1620369162837978</v>
      </c>
      <c r="G191" s="4">
        <f t="shared" si="13"/>
        <v>17.973583449506457</v>
      </c>
      <c r="I191" s="4">
        <f t="shared" si="14"/>
        <v>1.0448032667617815</v>
      </c>
    </row>
    <row r="192" spans="1:9" x14ac:dyDescent="0.2">
      <c r="A192" s="4">
        <f>IF('True_Odds_Calculator_3-way'!A193="","",'True_Odds_Calculator_3-way'!A193)</f>
        <v>1.58</v>
      </c>
      <c r="B192" s="4">
        <f>IF('True_Odds_Calculator_3-way'!B193="","",'True_Odds_Calculator_3-way'!B193)</f>
        <v>4.32</v>
      </c>
      <c r="C192" s="4">
        <f>IF('True_Odds_Calculator_3-way'!C193="","",'True_Odds_Calculator_3-way'!C193)</f>
        <v>6.16</v>
      </c>
      <c r="D192" s="4">
        <f t="shared" si="10"/>
        <v>2.6730536224206958E-2</v>
      </c>
      <c r="E192" s="4">
        <f t="shared" si="11"/>
        <v>1.6025609856249476</v>
      </c>
      <c r="F192" s="4">
        <f t="shared" si="12"/>
        <v>4.4929422063355995</v>
      </c>
      <c r="G192" s="4">
        <f t="shared" si="13"/>
        <v>6.5177370869972098</v>
      </c>
      <c r="I192" s="4">
        <f t="shared" si="14"/>
        <v>1.026730536224207</v>
      </c>
    </row>
    <row r="193" spans="1:9" x14ac:dyDescent="0.2">
      <c r="A193" s="4">
        <f>IF('True_Odds_Calculator_3-way'!A194="","",'True_Odds_Calculator_3-way'!A194)</f>
        <v>1.81</v>
      </c>
      <c r="B193" s="4">
        <f>IF('True_Odds_Calculator_3-way'!B194="","",'True_Odds_Calculator_3-way'!B194)</f>
        <v>3.33</v>
      </c>
      <c r="C193" s="4">
        <f>IF('True_Odds_Calculator_3-way'!C194="","",'True_Odds_Calculator_3-way'!C194)</f>
        <v>5.32</v>
      </c>
      <c r="D193" s="4">
        <f t="shared" si="10"/>
        <v>4.0756412957634325E-2</v>
      </c>
      <c r="E193" s="4">
        <f t="shared" si="11"/>
        <v>1.8556293742337955</v>
      </c>
      <c r="F193" s="4">
        <f t="shared" si="12"/>
        <v>3.4877861127418792</v>
      </c>
      <c r="G193" s="4">
        <f t="shared" si="13"/>
        <v>5.7344561287379667</v>
      </c>
      <c r="I193" s="4">
        <f t="shared" si="14"/>
        <v>1.0407564129576343</v>
      </c>
    </row>
    <row r="194" spans="1:9" x14ac:dyDescent="0.2">
      <c r="A194" s="4">
        <f>IF('True_Odds_Calculator_3-way'!A195="","",'True_Odds_Calculator_3-way'!A195)</f>
        <v>1.35</v>
      </c>
      <c r="B194" s="4">
        <f>IF('True_Odds_Calculator_3-way'!B195="","",'True_Odds_Calculator_3-way'!B195)</f>
        <v>5.0999999999999996</v>
      </c>
      <c r="C194" s="4">
        <f>IF('True_Odds_Calculator_3-way'!C195="","",'True_Odds_Calculator_3-way'!C195)</f>
        <v>9.7100000000000009</v>
      </c>
      <c r="D194" s="4">
        <f t="shared" si="10"/>
        <v>3.9805783853763321E-2</v>
      </c>
      <c r="E194" s="4">
        <f t="shared" si="11"/>
        <v>1.3746230770891528</v>
      </c>
      <c r="F194" s="4">
        <f t="shared" si="12"/>
        <v>5.4701651604351342</v>
      </c>
      <c r="G194" s="4">
        <f t="shared" si="13"/>
        <v>11.146033228019567</v>
      </c>
      <c r="I194" s="4">
        <f t="shared" si="14"/>
        <v>1.0398057838537633</v>
      </c>
    </row>
    <row r="195" spans="1:9" x14ac:dyDescent="0.2">
      <c r="A195" s="4">
        <f>IF('True_Odds_Calculator_3-way'!A196="","",'True_Odds_Calculator_3-way'!A196)</f>
        <v>2.76</v>
      </c>
      <c r="B195" s="4">
        <f>IF('True_Odds_Calculator_3-way'!B196="","",'True_Odds_Calculator_3-way'!B196)</f>
        <v>3.59</v>
      </c>
      <c r="C195" s="4">
        <f>IF('True_Odds_Calculator_3-way'!C196="","",'True_Odds_Calculator_3-way'!C196)</f>
        <v>2.5499999999999998</v>
      </c>
      <c r="D195" s="4">
        <f t="shared" ref="D195:D258" si="15">IF(A195="","",((1/A195)+(1/B195)+(1/C195))-1)</f>
        <v>3.3027235358234375E-2</v>
      </c>
      <c r="E195" s="4">
        <f t="shared" ref="E195:E258" si="16">IF(A195="","",(3*A195)/(3-($D195*A195)))</f>
        <v>2.846490783363413</v>
      </c>
      <c r="F195" s="4">
        <f t="shared" ref="F195:F258" si="17">IF(B195="","",(3*B195)/(3-($D195*B195)))</f>
        <v>3.7377245615280832</v>
      </c>
      <c r="G195" s="4">
        <f t="shared" ref="G195:G258" si="18">IF(C195="","",(3*C195)/(3-($D195*C195)))</f>
        <v>2.6236542391466879</v>
      </c>
      <c r="I195" s="4">
        <f t="shared" ref="I195:I258" si="19">IF(A195="","",D195+1)</f>
        <v>1.0330272353582344</v>
      </c>
    </row>
    <row r="196" spans="1:9" x14ac:dyDescent="0.2">
      <c r="A196" s="4">
        <f>IF('True_Odds_Calculator_3-way'!A197="","",'True_Odds_Calculator_3-way'!A197)</f>
        <v>1.38</v>
      </c>
      <c r="B196" s="4">
        <f>IF('True_Odds_Calculator_3-way'!B197="","",'True_Odds_Calculator_3-way'!B197)</f>
        <v>5.24</v>
      </c>
      <c r="C196" s="4">
        <f>IF('True_Odds_Calculator_3-way'!C197="","",'True_Odds_Calculator_3-way'!C197)</f>
        <v>8.64</v>
      </c>
      <c r="D196" s="4">
        <f t="shared" si="15"/>
        <v>3.1218116556649633E-2</v>
      </c>
      <c r="E196" s="4">
        <f t="shared" si="16"/>
        <v>1.4001059891013372</v>
      </c>
      <c r="F196" s="4">
        <f t="shared" si="17"/>
        <v>5.5422032854267735</v>
      </c>
      <c r="G196" s="4">
        <f t="shared" si="18"/>
        <v>9.4935475400908338</v>
      </c>
      <c r="I196" s="4">
        <f t="shared" si="19"/>
        <v>1.0312181165566496</v>
      </c>
    </row>
    <row r="197" spans="1:9" x14ac:dyDescent="0.2">
      <c r="A197" s="4">
        <f>IF('True_Odds_Calculator_3-way'!A198="","",'True_Odds_Calculator_3-way'!A198)</f>
        <v>2.17</v>
      </c>
      <c r="B197" s="4">
        <f>IF('True_Odds_Calculator_3-way'!B198="","",'True_Odds_Calculator_3-way'!B198)</f>
        <v>3.24</v>
      </c>
      <c r="C197" s="4">
        <f>IF('True_Odds_Calculator_3-way'!C198="","",'True_Odds_Calculator_3-way'!C198)</f>
        <v>3.87</v>
      </c>
      <c r="D197" s="4">
        <f t="shared" si="15"/>
        <v>2.7869401212737177E-2</v>
      </c>
      <c r="E197" s="4">
        <f t="shared" si="16"/>
        <v>2.2146447282572601</v>
      </c>
      <c r="F197" s="4">
        <f t="shared" si="17"/>
        <v>3.3405469671946393</v>
      </c>
      <c r="G197" s="4">
        <f t="shared" si="18"/>
        <v>4.0143209710429231</v>
      </c>
      <c r="I197" s="4">
        <f t="shared" si="19"/>
        <v>1.0278694012127372</v>
      </c>
    </row>
    <row r="198" spans="1:9" x14ac:dyDescent="0.2">
      <c r="A198" s="4">
        <f>IF('True_Odds_Calculator_3-way'!A199="","",'True_Odds_Calculator_3-way'!A199)</f>
        <v>5.01</v>
      </c>
      <c r="B198" s="4">
        <f>IF('True_Odds_Calculator_3-way'!B199="","",'True_Odds_Calculator_3-way'!B199)</f>
        <v>3.83</v>
      </c>
      <c r="C198" s="4">
        <f>IF('True_Odds_Calculator_3-way'!C199="","",'True_Odds_Calculator_3-way'!C199)</f>
        <v>1.76</v>
      </c>
      <c r="D198" s="4">
        <f t="shared" si="15"/>
        <v>2.88792223291372E-2</v>
      </c>
      <c r="E198" s="4">
        <f t="shared" si="16"/>
        <v>5.2638673820503321</v>
      </c>
      <c r="F198" s="4">
        <f t="shared" si="17"/>
        <v>3.9766143533347145</v>
      </c>
      <c r="G198" s="4">
        <f t="shared" si="18"/>
        <v>1.7903326702669511</v>
      </c>
      <c r="I198" s="4">
        <f t="shared" si="19"/>
        <v>1.0288792223291372</v>
      </c>
    </row>
    <row r="199" spans="1:9" x14ac:dyDescent="0.2">
      <c r="A199" s="4">
        <f>IF('True_Odds_Calculator_3-way'!A200="","",'True_Odds_Calculator_3-way'!A200)</f>
        <v>2.34</v>
      </c>
      <c r="B199" s="4">
        <f>IF('True_Odds_Calculator_3-way'!B200="","",'True_Odds_Calculator_3-way'!B200)</f>
        <v>3.17</v>
      </c>
      <c r="C199" s="4">
        <f>IF('True_Odds_Calculator_3-way'!C200="","",'True_Odds_Calculator_3-way'!C200)</f>
        <v>3.52</v>
      </c>
      <c r="D199" s="4">
        <f t="shared" si="15"/>
        <v>2.6898749690547952E-2</v>
      </c>
      <c r="E199" s="4">
        <f t="shared" si="16"/>
        <v>2.3901477491006582</v>
      </c>
      <c r="F199" s="4">
        <f t="shared" si="17"/>
        <v>3.2627368080114447</v>
      </c>
      <c r="G199" s="4">
        <f t="shared" si="18"/>
        <v>3.63471599721146</v>
      </c>
      <c r="I199" s="4">
        <f t="shared" si="19"/>
        <v>1.026898749690548</v>
      </c>
    </row>
    <row r="200" spans="1:9" x14ac:dyDescent="0.2">
      <c r="A200" s="4">
        <f>IF('True_Odds_Calculator_3-way'!A201="","",'True_Odds_Calculator_3-way'!A201)</f>
        <v>2.9</v>
      </c>
      <c r="B200" s="4">
        <f>IF('True_Odds_Calculator_3-way'!B201="","",'True_Odds_Calculator_3-way'!B201)</f>
        <v>3.2</v>
      </c>
      <c r="C200" s="4">
        <f>IF('True_Odds_Calculator_3-way'!C201="","",'True_Odds_Calculator_3-way'!C201)</f>
        <v>2.7</v>
      </c>
      <c r="D200" s="4">
        <f t="shared" si="15"/>
        <v>2.7697956577267036E-2</v>
      </c>
      <c r="E200" s="4">
        <f t="shared" si="16"/>
        <v>2.9797827638151118</v>
      </c>
      <c r="F200" s="4">
        <f t="shared" si="17"/>
        <v>3.2974206001052822</v>
      </c>
      <c r="G200" s="4">
        <f t="shared" si="18"/>
        <v>2.7690267442717165</v>
      </c>
      <c r="I200" s="4">
        <f t="shared" si="19"/>
        <v>1.027697956577267</v>
      </c>
    </row>
    <row r="201" spans="1:9" x14ac:dyDescent="0.2">
      <c r="A201" s="4">
        <f>IF('True_Odds_Calculator_3-way'!A202="","",'True_Odds_Calculator_3-way'!A202)</f>
        <v>1.67</v>
      </c>
      <c r="B201" s="4">
        <f>IF('True_Odds_Calculator_3-way'!B202="","",'True_Odds_Calculator_3-way'!B202)</f>
        <v>3.86</v>
      </c>
      <c r="C201" s="4">
        <f>IF('True_Odds_Calculator_3-way'!C202="","",'True_Odds_Calculator_3-way'!C202)</f>
        <v>5.78</v>
      </c>
      <c r="D201" s="4">
        <f t="shared" si="15"/>
        <v>3.0880133345371652E-2</v>
      </c>
      <c r="E201" s="4">
        <f t="shared" si="16"/>
        <v>1.6992093075663013</v>
      </c>
      <c r="F201" s="4">
        <f t="shared" si="17"/>
        <v>4.0197129984440023</v>
      </c>
      <c r="G201" s="4">
        <f t="shared" si="18"/>
        <v>6.1456392542878202</v>
      </c>
      <c r="I201" s="4">
        <f t="shared" si="19"/>
        <v>1.0308801333453717</v>
      </c>
    </row>
    <row r="202" spans="1:9" x14ac:dyDescent="0.2">
      <c r="A202" s="4">
        <f>IF('True_Odds_Calculator_3-way'!A203="","",'True_Odds_Calculator_3-way'!A203)</f>
        <v>3.09</v>
      </c>
      <c r="B202" s="4">
        <f>IF('True_Odds_Calculator_3-way'!B203="","",'True_Odds_Calculator_3-way'!B203)</f>
        <v>3.25</v>
      </c>
      <c r="C202" s="4">
        <f>IF('True_Odds_Calculator_3-way'!C203="","",'True_Odds_Calculator_3-way'!C203)</f>
        <v>2.4900000000000002</v>
      </c>
      <c r="D202" s="4">
        <f t="shared" si="15"/>
        <v>3.2923328864374657E-2</v>
      </c>
      <c r="E202" s="4">
        <f t="shared" si="16"/>
        <v>3.1984631766771234</v>
      </c>
      <c r="F202" s="4">
        <f t="shared" si="17"/>
        <v>3.37020489441923</v>
      </c>
      <c r="G202" s="4">
        <f t="shared" si="18"/>
        <v>2.5599542386806005</v>
      </c>
      <c r="I202" s="4">
        <f t="shared" si="19"/>
        <v>1.0329233288643747</v>
      </c>
    </row>
    <row r="203" spans="1:9" x14ac:dyDescent="0.2">
      <c r="A203" s="4">
        <f>IF('True_Odds_Calculator_3-way'!A204="","",'True_Odds_Calculator_3-way'!A204)</f>
        <v>2.4300000000000002</v>
      </c>
      <c r="B203" s="4">
        <f>IF('True_Odds_Calculator_3-way'!B204="","",'True_Odds_Calculator_3-way'!B204)</f>
        <v>3.26</v>
      </c>
      <c r="C203" s="4">
        <f>IF('True_Odds_Calculator_3-way'!C204="","",'True_Odds_Calculator_3-way'!C204)</f>
        <v>3.18</v>
      </c>
      <c r="D203" s="4">
        <f t="shared" si="15"/>
        <v>3.2736508807555964E-2</v>
      </c>
      <c r="E203" s="4">
        <f t="shared" si="16"/>
        <v>2.4961904131508135</v>
      </c>
      <c r="F203" s="4">
        <f t="shared" si="17"/>
        <v>3.3802478306631802</v>
      </c>
      <c r="G203" s="4">
        <f t="shared" si="18"/>
        <v>3.2943150355673168</v>
      </c>
      <c r="I203" s="4">
        <f t="shared" si="19"/>
        <v>1.032736508807556</v>
      </c>
    </row>
    <row r="204" spans="1:9" x14ac:dyDescent="0.2">
      <c r="A204" s="4">
        <f>IF('True_Odds_Calculator_3-way'!A205="","",'True_Odds_Calculator_3-way'!A205)</f>
        <v>4.2</v>
      </c>
      <c r="B204" s="4">
        <f>IF('True_Odds_Calculator_3-way'!B205="","",'True_Odds_Calculator_3-way'!B205)</f>
        <v>3.45</v>
      </c>
      <c r="C204" s="4">
        <f>IF('True_Odds_Calculator_3-way'!C205="","",'True_Odds_Calculator_3-way'!C205)</f>
        <v>1.97</v>
      </c>
      <c r="D204" s="4">
        <f t="shared" si="15"/>
        <v>3.5564523756975719E-2</v>
      </c>
      <c r="E204" s="4">
        <f t="shared" si="16"/>
        <v>4.4200771124634182</v>
      </c>
      <c r="F204" s="4">
        <f t="shared" si="17"/>
        <v>3.5971193104491159</v>
      </c>
      <c r="G204" s="4">
        <f t="shared" si="18"/>
        <v>2.0171076062070719</v>
      </c>
      <c r="I204" s="4">
        <f t="shared" si="19"/>
        <v>1.0355645237569757</v>
      </c>
    </row>
    <row r="205" spans="1:9" x14ac:dyDescent="0.2">
      <c r="A205" s="4">
        <f>IF('True_Odds_Calculator_3-way'!A206="","",'True_Odds_Calculator_3-way'!A206)</f>
        <v>2.6</v>
      </c>
      <c r="B205" s="4">
        <f>IF('True_Odds_Calculator_3-way'!B206="","",'True_Odds_Calculator_3-way'!B206)</f>
        <v>3.31</v>
      </c>
      <c r="C205" s="4">
        <f>IF('True_Odds_Calculator_3-way'!C206="","",'True_Odds_Calculator_3-way'!C206)</f>
        <v>2.89</v>
      </c>
      <c r="D205" s="4">
        <f t="shared" si="15"/>
        <v>3.2750949486436864E-2</v>
      </c>
      <c r="E205" s="4">
        <f t="shared" si="16"/>
        <v>2.6759547167212872</v>
      </c>
      <c r="F205" s="4">
        <f t="shared" si="17"/>
        <v>3.4340916371187764</v>
      </c>
      <c r="G205" s="4">
        <f t="shared" si="18"/>
        <v>2.9841501809351025</v>
      </c>
      <c r="I205" s="4">
        <f t="shared" si="19"/>
        <v>1.0327509494864369</v>
      </c>
    </row>
    <row r="206" spans="1:9" x14ac:dyDescent="0.2">
      <c r="A206" s="4">
        <f>IF('True_Odds_Calculator_3-way'!A207="","",'True_Odds_Calculator_3-way'!A207)</f>
        <v>1.32</v>
      </c>
      <c r="B206" s="4">
        <f>IF('True_Odds_Calculator_3-way'!B207="","",'True_Odds_Calculator_3-way'!B207)</f>
        <v>5.39</v>
      </c>
      <c r="C206" s="4">
        <f>IF('True_Odds_Calculator_3-way'!C207="","",'True_Odds_Calculator_3-way'!C207)</f>
        <v>10.82</v>
      </c>
      <c r="D206" s="4">
        <f t="shared" si="15"/>
        <v>3.55259563075776E-2</v>
      </c>
      <c r="E206" s="4">
        <f t="shared" si="16"/>
        <v>1.3409611276293407</v>
      </c>
      <c r="F206" s="4">
        <f t="shared" si="17"/>
        <v>5.7574908626613013</v>
      </c>
      <c r="G206" s="4">
        <f t="shared" si="18"/>
        <v>12.410111031247634</v>
      </c>
      <c r="I206" s="4">
        <f t="shared" si="19"/>
        <v>1.0355259563075776</v>
      </c>
    </row>
    <row r="207" spans="1:9" x14ac:dyDescent="0.2">
      <c r="A207" s="4">
        <f>IF('True_Odds_Calculator_3-way'!A208="","",'True_Odds_Calculator_3-way'!A208)</f>
        <v>4.0999999999999996</v>
      </c>
      <c r="B207" s="4">
        <f>IF('True_Odds_Calculator_3-way'!B208="","",'True_Odds_Calculator_3-way'!B208)</f>
        <v>3.72</v>
      </c>
      <c r="C207" s="4">
        <f>IF('True_Odds_Calculator_3-way'!C208="","",'True_Odds_Calculator_3-way'!C208)</f>
        <v>1.92</v>
      </c>
      <c r="D207" s="4">
        <f t="shared" si="15"/>
        <v>3.3552976658798972E-2</v>
      </c>
      <c r="E207" s="4">
        <f t="shared" si="16"/>
        <v>4.2970441152302028</v>
      </c>
      <c r="F207" s="4">
        <f t="shared" si="17"/>
        <v>3.8814921638071818</v>
      </c>
      <c r="G207" s="4">
        <f t="shared" si="18"/>
        <v>1.9621346941400972</v>
      </c>
      <c r="I207" s="4">
        <f t="shared" si="19"/>
        <v>1.033552976658799</v>
      </c>
    </row>
    <row r="208" spans="1:9" x14ac:dyDescent="0.2">
      <c r="A208" s="4">
        <f>IF('True_Odds_Calculator_3-way'!A209="","",'True_Odds_Calculator_3-way'!A209)</f>
        <v>1.57</v>
      </c>
      <c r="B208" s="4">
        <f>IF('True_Odds_Calculator_3-way'!B209="","",'True_Odds_Calculator_3-way'!B209)</f>
        <v>4.0999999999999996</v>
      </c>
      <c r="C208" s="4">
        <f>IF('True_Odds_Calculator_3-way'!C209="","",'True_Odds_Calculator_3-way'!C209)</f>
        <v>6.53</v>
      </c>
      <c r="D208" s="4">
        <f t="shared" si="15"/>
        <v>3.3984470998327243E-2</v>
      </c>
      <c r="E208" s="4">
        <f t="shared" si="16"/>
        <v>1.5984283787745825</v>
      </c>
      <c r="F208" s="4">
        <f t="shared" si="17"/>
        <v>4.2997015460752088</v>
      </c>
      <c r="G208" s="4">
        <f t="shared" si="18"/>
        <v>7.0516292175986468</v>
      </c>
      <c r="I208" s="4">
        <f t="shared" si="19"/>
        <v>1.0339844709983272</v>
      </c>
    </row>
    <row r="209" spans="1:9" x14ac:dyDescent="0.2">
      <c r="A209" s="4">
        <f>IF('True_Odds_Calculator_3-way'!A210="","",'True_Odds_Calculator_3-way'!A210)</f>
        <v>2.15</v>
      </c>
      <c r="B209" s="4">
        <f>IF('True_Odds_Calculator_3-way'!B210="","",'True_Odds_Calculator_3-way'!B210)</f>
        <v>3.27</v>
      </c>
      <c r="C209" s="4">
        <f>IF('True_Odds_Calculator_3-way'!C210="","",'True_Odds_Calculator_3-way'!C210)</f>
        <v>3.81</v>
      </c>
      <c r="D209" s="4">
        <f t="shared" si="15"/>
        <v>3.3393868224334211E-2</v>
      </c>
      <c r="E209" s="4">
        <f t="shared" si="16"/>
        <v>2.2027159989260339</v>
      </c>
      <c r="F209" s="4">
        <f t="shared" si="17"/>
        <v>3.3935218763678479</v>
      </c>
      <c r="G209" s="4">
        <f t="shared" si="18"/>
        <v>3.9787391744469049</v>
      </c>
      <c r="I209" s="4">
        <f t="shared" si="19"/>
        <v>1.0333938682243342</v>
      </c>
    </row>
    <row r="210" spans="1:9" x14ac:dyDescent="0.2">
      <c r="A210" s="4">
        <f>IF('True_Odds_Calculator_3-way'!A211="","",'True_Odds_Calculator_3-way'!A211)</f>
        <v>2.62</v>
      </c>
      <c r="B210" s="4">
        <f>IF('True_Odds_Calculator_3-way'!B211="","",'True_Odds_Calculator_3-way'!B211)</f>
        <v>3.28</v>
      </c>
      <c r="C210" s="4">
        <f>IF('True_Odds_Calculator_3-way'!C211="","",'True_Odds_Calculator_3-way'!C211)</f>
        <v>2.89</v>
      </c>
      <c r="D210" s="4">
        <f t="shared" si="15"/>
        <v>3.2578199339139635E-2</v>
      </c>
      <c r="E210" s="4">
        <f t="shared" si="16"/>
        <v>2.6967262505418317</v>
      </c>
      <c r="F210" s="4">
        <f t="shared" si="17"/>
        <v>3.4011448028841378</v>
      </c>
      <c r="G210" s="4">
        <f t="shared" si="18"/>
        <v>2.9836374802456409</v>
      </c>
      <c r="I210" s="4">
        <f t="shared" si="19"/>
        <v>1.0325781993391396</v>
      </c>
    </row>
    <row r="211" spans="1:9" x14ac:dyDescent="0.2">
      <c r="A211" s="4">
        <f>IF('True_Odds_Calculator_3-way'!A212="","",'True_Odds_Calculator_3-way'!A212)</f>
        <v>2.19</v>
      </c>
      <c r="B211" s="4">
        <f>IF('True_Odds_Calculator_3-way'!B212="","",'True_Odds_Calculator_3-way'!B212)</f>
        <v>3.35</v>
      </c>
      <c r="C211" s="4">
        <f>IF('True_Odds_Calculator_3-way'!C212="","",'True_Odds_Calculator_3-way'!C212)</f>
        <v>3.45</v>
      </c>
      <c r="D211" s="4">
        <f t="shared" si="15"/>
        <v>4.4983539716545229E-2</v>
      </c>
      <c r="E211" s="4">
        <f t="shared" si="16"/>
        <v>2.2643569161677317</v>
      </c>
      <c r="F211" s="4">
        <f t="shared" si="17"/>
        <v>3.5271757496368088</v>
      </c>
      <c r="G211" s="4">
        <f t="shared" si="18"/>
        <v>3.638208416732847</v>
      </c>
      <c r="I211" s="4">
        <f t="shared" si="19"/>
        <v>1.0449835397165452</v>
      </c>
    </row>
    <row r="212" spans="1:9" x14ac:dyDescent="0.2">
      <c r="A212" s="4">
        <f>IF('True_Odds_Calculator_3-way'!A213="","",'True_Odds_Calculator_3-way'!A213)</f>
        <v>2.69</v>
      </c>
      <c r="B212" s="4">
        <f>IF('True_Odds_Calculator_3-way'!B213="","",'True_Odds_Calculator_3-way'!B213)</f>
        <v>3.33</v>
      </c>
      <c r="C212" s="4">
        <f>IF('True_Odds_Calculator_3-way'!C213="","",'True_Odds_Calculator_3-way'!C213)</f>
        <v>2.69</v>
      </c>
      <c r="D212" s="4">
        <f t="shared" si="15"/>
        <v>4.3794724092121928E-2</v>
      </c>
      <c r="E212" s="4">
        <f t="shared" si="16"/>
        <v>2.799952071850548</v>
      </c>
      <c r="F212" s="4">
        <f t="shared" si="17"/>
        <v>3.5001497844406528</v>
      </c>
      <c r="G212" s="4">
        <f t="shared" si="18"/>
        <v>2.799952071850548</v>
      </c>
      <c r="I212" s="4">
        <f t="shared" si="19"/>
        <v>1.0437947240921219</v>
      </c>
    </row>
    <row r="213" spans="1:9" x14ac:dyDescent="0.2">
      <c r="A213" s="4">
        <f>IF('True_Odds_Calculator_3-way'!A214="","",'True_Odds_Calculator_3-way'!A214)</f>
        <v>3.69</v>
      </c>
      <c r="B213" s="4">
        <f>IF('True_Odds_Calculator_3-way'!B214="","",'True_Odds_Calculator_3-way'!B214)</f>
        <v>3.89</v>
      </c>
      <c r="C213" s="4">
        <f>IF('True_Odds_Calculator_3-way'!C214="","",'True_Odds_Calculator_3-way'!C214)</f>
        <v>1.93</v>
      </c>
      <c r="D213" s="4">
        <f t="shared" si="15"/>
        <v>4.6206833793366986E-2</v>
      </c>
      <c r="E213" s="4">
        <f t="shared" si="16"/>
        <v>3.9123564533901103</v>
      </c>
      <c r="F213" s="4">
        <f t="shared" si="17"/>
        <v>4.1379230872292689</v>
      </c>
      <c r="G213" s="4">
        <f t="shared" si="18"/>
        <v>1.9891296566795065</v>
      </c>
      <c r="I213" s="4">
        <f t="shared" si="19"/>
        <v>1.046206833793367</v>
      </c>
    </row>
    <row r="214" spans="1:9" x14ac:dyDescent="0.2">
      <c r="A214" s="4">
        <f>IF('True_Odds_Calculator_3-way'!A215="","",'True_Odds_Calculator_3-way'!A215)</f>
        <v>2.52</v>
      </c>
      <c r="B214" s="4">
        <f>IF('True_Odds_Calculator_3-way'!B215="","",'True_Odds_Calculator_3-way'!B215)</f>
        <v>3.33</v>
      </c>
      <c r="C214" s="4">
        <f>IF('True_Odds_Calculator_3-way'!C215="","",'True_Odds_Calculator_3-way'!C215)</f>
        <v>2.89</v>
      </c>
      <c r="D214" s="4">
        <f t="shared" si="15"/>
        <v>4.3146458371371876E-2</v>
      </c>
      <c r="E214" s="4">
        <f t="shared" si="16"/>
        <v>2.6147670683094648</v>
      </c>
      <c r="F214" s="4">
        <f t="shared" si="17"/>
        <v>3.4975044736031458</v>
      </c>
      <c r="G214" s="4">
        <f t="shared" si="18"/>
        <v>3.0153304666728338</v>
      </c>
      <c r="I214" s="4">
        <f t="shared" si="19"/>
        <v>1.0431464583713719</v>
      </c>
    </row>
    <row r="215" spans="1:9" x14ac:dyDescent="0.2">
      <c r="A215" s="4">
        <f>IF('True_Odds_Calculator_3-way'!A216="","",'True_Odds_Calculator_3-way'!A216)</f>
        <v>1.28</v>
      </c>
      <c r="B215" s="4">
        <f>IF('True_Odds_Calculator_3-way'!B216="","",'True_Odds_Calculator_3-way'!B216)</f>
        <v>5.56</v>
      </c>
      <c r="C215" s="4">
        <f>IF('True_Odds_Calculator_3-way'!C216="","",'True_Odds_Calculator_3-way'!C216)</f>
        <v>11.44</v>
      </c>
      <c r="D215" s="4">
        <f t="shared" si="15"/>
        <v>4.8518702520501167E-2</v>
      </c>
      <c r="E215" s="4">
        <f t="shared" si="16"/>
        <v>1.3070578129944641</v>
      </c>
      <c r="F215" s="4">
        <f t="shared" si="17"/>
        <v>6.1093619432731758</v>
      </c>
      <c r="G215" s="4">
        <f t="shared" si="18"/>
        <v>14.037119590404526</v>
      </c>
      <c r="I215" s="4">
        <f t="shared" si="19"/>
        <v>1.0485187025205012</v>
      </c>
    </row>
    <row r="216" spans="1:9" x14ac:dyDescent="0.2">
      <c r="A216" s="4">
        <f>IF('True_Odds_Calculator_3-way'!A217="","",'True_Odds_Calculator_3-way'!A217)</f>
        <v>1.75</v>
      </c>
      <c r="B216" s="4">
        <f>IF('True_Odds_Calculator_3-way'!B217="","",'True_Odds_Calculator_3-way'!B217)</f>
        <v>3.67</v>
      </c>
      <c r="C216" s="4">
        <f>IF('True_Odds_Calculator_3-way'!C217="","",'True_Odds_Calculator_3-way'!C217)</f>
        <v>5.43</v>
      </c>
      <c r="D216" s="4">
        <f t="shared" si="15"/>
        <v>2.8070198076370234E-2</v>
      </c>
      <c r="E216" s="4">
        <f t="shared" si="16"/>
        <v>1.7791320096164678</v>
      </c>
      <c r="F216" s="4">
        <f t="shared" si="17"/>
        <v>3.8005063829130274</v>
      </c>
      <c r="G216" s="4">
        <f t="shared" si="18"/>
        <v>5.7206493671595506</v>
      </c>
      <c r="I216" s="4">
        <f t="shared" si="19"/>
        <v>1.0280701980763702</v>
      </c>
    </row>
    <row r="217" spans="1:9" x14ac:dyDescent="0.2">
      <c r="A217" s="4">
        <f>IF('True_Odds_Calculator_3-way'!A218="","",'True_Odds_Calculator_3-way'!A218)</f>
        <v>5.13</v>
      </c>
      <c r="B217" s="4">
        <f>IF('True_Odds_Calculator_3-way'!B218="","",'True_Odds_Calculator_3-way'!B218)</f>
        <v>3.6</v>
      </c>
      <c r="C217" s="4">
        <f>IF('True_Odds_Calculator_3-way'!C218="","",'True_Odds_Calculator_3-way'!C218)</f>
        <v>1.79</v>
      </c>
      <c r="D217" s="4">
        <f t="shared" si="15"/>
        <v>3.1368769534015017E-2</v>
      </c>
      <c r="E217" s="4">
        <f t="shared" si="16"/>
        <v>5.4207735219748319</v>
      </c>
      <c r="F217" s="4">
        <f t="shared" si="17"/>
        <v>3.740813666114446</v>
      </c>
      <c r="G217" s="4">
        <f t="shared" si="18"/>
        <v>1.8241419154480052</v>
      </c>
      <c r="I217" s="4">
        <f t="shared" si="19"/>
        <v>1.031368769534015</v>
      </c>
    </row>
    <row r="218" spans="1:9" x14ac:dyDescent="0.2">
      <c r="A218" s="4">
        <f>IF('True_Odds_Calculator_3-way'!A219="","",'True_Odds_Calculator_3-way'!A219)</f>
        <v>3.66</v>
      </c>
      <c r="B218" s="4">
        <f>IF('True_Odds_Calculator_3-way'!B219="","",'True_Odds_Calculator_3-way'!B219)</f>
        <v>3.26</v>
      </c>
      <c r="C218" s="4">
        <f>IF('True_Odds_Calculator_3-way'!C219="","",'True_Odds_Calculator_3-way'!C219)</f>
        <v>2.23</v>
      </c>
      <c r="D218" s="4">
        <f t="shared" si="15"/>
        <v>2.8403003247058356E-2</v>
      </c>
      <c r="E218" s="4">
        <f t="shared" si="16"/>
        <v>3.7913775404836825</v>
      </c>
      <c r="F218" s="4">
        <f t="shared" si="17"/>
        <v>3.3638230421091437</v>
      </c>
      <c r="G218" s="4">
        <f t="shared" si="18"/>
        <v>2.278097237061214</v>
      </c>
      <c r="I218" s="4">
        <f t="shared" si="19"/>
        <v>1.0284030032470584</v>
      </c>
    </row>
    <row r="219" spans="1:9" x14ac:dyDescent="0.2">
      <c r="A219" s="4">
        <f>IF('True_Odds_Calculator_3-way'!A220="","",'True_Odds_Calculator_3-way'!A220)</f>
        <v>1.85</v>
      </c>
      <c r="B219" s="4">
        <f>IF('True_Odds_Calculator_3-way'!B220="","",'True_Odds_Calculator_3-way'!B220)</f>
        <v>3.53</v>
      </c>
      <c r="C219" s="4">
        <f>IF('True_Odds_Calculator_3-way'!C220="","",'True_Odds_Calculator_3-way'!C220)</f>
        <v>4.88</v>
      </c>
      <c r="D219" s="4">
        <f t="shared" si="15"/>
        <v>2.8744692307595798E-2</v>
      </c>
      <c r="E219" s="4">
        <f t="shared" si="16"/>
        <v>1.883384676361628</v>
      </c>
      <c r="F219" s="4">
        <f t="shared" si="17"/>
        <v>3.6535745649065228</v>
      </c>
      <c r="G219" s="4">
        <f t="shared" si="18"/>
        <v>5.1193717524192204</v>
      </c>
      <c r="I219" s="4">
        <f t="shared" si="19"/>
        <v>1.0287446923075958</v>
      </c>
    </row>
    <row r="220" spans="1:9" x14ac:dyDescent="0.2">
      <c r="A220" s="4">
        <f>IF('True_Odds_Calculator_3-way'!A221="","",'True_Odds_Calculator_3-way'!A221)</f>
        <v>3.63</v>
      </c>
      <c r="B220" s="4">
        <f>IF('True_Odds_Calculator_3-way'!B221="","",'True_Odds_Calculator_3-way'!B221)</f>
        <v>3.43</v>
      </c>
      <c r="C220" s="4">
        <f>IF('True_Odds_Calculator_3-way'!C221="","",'True_Odds_Calculator_3-way'!C221)</f>
        <v>2.17</v>
      </c>
      <c r="D220" s="4">
        <f t="shared" si="15"/>
        <v>2.7856776255842597E-2</v>
      </c>
      <c r="E220" s="4">
        <f t="shared" si="16"/>
        <v>3.75662337434819</v>
      </c>
      <c r="F220" s="4">
        <f t="shared" si="17"/>
        <v>3.5428379022139116</v>
      </c>
      <c r="G220" s="4">
        <f t="shared" si="18"/>
        <v>2.2146240881126591</v>
      </c>
      <c r="I220" s="4">
        <f t="shared" si="19"/>
        <v>1.0278567762558426</v>
      </c>
    </row>
    <row r="221" spans="1:9" x14ac:dyDescent="0.2">
      <c r="A221" s="4">
        <f>IF('True_Odds_Calculator_3-way'!A222="","",'True_Odds_Calculator_3-way'!A222)</f>
        <v>3.42</v>
      </c>
      <c r="B221" s="4">
        <f>IF('True_Odds_Calculator_3-way'!B222="","",'True_Odds_Calculator_3-way'!B222)</f>
        <v>3.36</v>
      </c>
      <c r="C221" s="4">
        <f>IF('True_Odds_Calculator_3-way'!C222="","",'True_Odds_Calculator_3-way'!C222)</f>
        <v>2.31</v>
      </c>
      <c r="D221" s="4">
        <f t="shared" si="15"/>
        <v>2.2917141338193892E-2</v>
      </c>
      <c r="E221" s="4">
        <f t="shared" si="16"/>
        <v>3.5117462716422554</v>
      </c>
      <c r="F221" s="4">
        <f t="shared" si="17"/>
        <v>3.448513684578113</v>
      </c>
      <c r="G221" s="4">
        <f t="shared" si="18"/>
        <v>2.3514949473903526</v>
      </c>
      <c r="I221" s="4">
        <f t="shared" si="19"/>
        <v>1.0229171413381939</v>
      </c>
    </row>
    <row r="222" spans="1:9" x14ac:dyDescent="0.2">
      <c r="A222" s="4">
        <f>IF('True_Odds_Calculator_3-way'!A223="","",'True_Odds_Calculator_3-way'!A223)</f>
        <v>2.54</v>
      </c>
      <c r="B222" s="4">
        <f>IF('True_Odds_Calculator_3-way'!B223="","",'True_Odds_Calculator_3-way'!B223)</f>
        <v>3.23</v>
      </c>
      <c r="C222" s="4">
        <f>IF('True_Odds_Calculator_3-way'!C223="","",'True_Odds_Calculator_3-way'!C223)</f>
        <v>3.13</v>
      </c>
      <c r="D222" s="4">
        <f t="shared" si="15"/>
        <v>2.2787128512762767E-2</v>
      </c>
      <c r="E222" s="4">
        <f t="shared" si="16"/>
        <v>2.5899685273394319</v>
      </c>
      <c r="F222" s="4">
        <f t="shared" si="17"/>
        <v>3.311238391905317</v>
      </c>
      <c r="G222" s="4">
        <f t="shared" si="18"/>
        <v>3.2062266626257321</v>
      </c>
      <c r="I222" s="4">
        <f t="shared" si="19"/>
        <v>1.0227871285127628</v>
      </c>
    </row>
    <row r="223" spans="1:9" x14ac:dyDescent="0.2">
      <c r="A223" s="4">
        <f>IF('True_Odds_Calculator_3-way'!A224="","",'True_Odds_Calculator_3-way'!A224)</f>
        <v>3.39</v>
      </c>
      <c r="B223" s="4">
        <f>IF('True_Odds_Calculator_3-way'!B224="","",'True_Odds_Calculator_3-way'!B224)</f>
        <v>3.39</v>
      </c>
      <c r="C223" s="4">
        <f>IF('True_Odds_Calculator_3-way'!C224="","",'True_Odds_Calculator_3-way'!C224)</f>
        <v>2.2799999999999998</v>
      </c>
      <c r="D223" s="4">
        <f t="shared" si="15"/>
        <v>2.8566992702996341E-2</v>
      </c>
      <c r="E223" s="4">
        <f t="shared" si="16"/>
        <v>3.5030819434372726</v>
      </c>
      <c r="F223" s="4">
        <f t="shared" si="17"/>
        <v>3.5030819434372726</v>
      </c>
      <c r="G223" s="4">
        <f t="shared" si="18"/>
        <v>2.3305994451815217</v>
      </c>
      <c r="I223" s="4">
        <f t="shared" si="19"/>
        <v>1.0285669927029963</v>
      </c>
    </row>
    <row r="224" spans="1:9" x14ac:dyDescent="0.2">
      <c r="A224" s="4">
        <f>IF('True_Odds_Calculator_3-way'!A225="","",'True_Odds_Calculator_3-way'!A225)</f>
        <v>2.02</v>
      </c>
      <c r="B224" s="4">
        <f>IF('True_Odds_Calculator_3-way'!B225="","",'True_Odds_Calculator_3-way'!B225)</f>
        <v>3.6</v>
      </c>
      <c r="C224" s="4">
        <f>IF('True_Odds_Calculator_3-way'!C225="","",'True_Odds_Calculator_3-way'!C225)</f>
        <v>3.93</v>
      </c>
      <c r="D224" s="4">
        <f t="shared" si="15"/>
        <v>2.7280208936924177E-2</v>
      </c>
      <c r="E224" s="4">
        <f t="shared" si="16"/>
        <v>2.0577990397548409</v>
      </c>
      <c r="F224" s="4">
        <f t="shared" si="17"/>
        <v>3.7218390565094182</v>
      </c>
      <c r="G224" s="4">
        <f t="shared" si="18"/>
        <v>4.0756518713313525</v>
      </c>
      <c r="I224" s="4">
        <f t="shared" si="19"/>
        <v>1.0272802089369242</v>
      </c>
    </row>
    <row r="225" spans="1:9" x14ac:dyDescent="0.2">
      <c r="A225" s="4">
        <f>IF('True_Odds_Calculator_3-way'!A226="","",'True_Odds_Calculator_3-way'!A226)</f>
        <v>2.69</v>
      </c>
      <c r="B225" s="4">
        <f>IF('True_Odds_Calculator_3-way'!B226="","",'True_Odds_Calculator_3-way'!B226)</f>
        <v>3.32</v>
      </c>
      <c r="C225" s="4">
        <f>IF('True_Odds_Calculator_3-way'!C226="","",'True_Odds_Calculator_3-way'!C226)</f>
        <v>2.82</v>
      </c>
      <c r="D225" s="4">
        <f t="shared" si="15"/>
        <v>2.7561960251033524E-2</v>
      </c>
      <c r="E225" s="4">
        <f t="shared" si="16"/>
        <v>2.7581649889665472</v>
      </c>
      <c r="F225" s="4">
        <f t="shared" si="17"/>
        <v>3.4244523111185403</v>
      </c>
      <c r="G225" s="4">
        <f t="shared" si="18"/>
        <v>2.8950044784601703</v>
      </c>
      <c r="I225" s="4">
        <f t="shared" si="19"/>
        <v>1.0275619602510335</v>
      </c>
    </row>
    <row r="226" spans="1:9" x14ac:dyDescent="0.2">
      <c r="A226" s="4">
        <f>IF('True_Odds_Calculator_3-way'!A227="","",'True_Odds_Calculator_3-way'!A227)</f>
        <v>2.71</v>
      </c>
      <c r="B226" s="4">
        <f>IF('True_Odds_Calculator_3-way'!B227="","",'True_Odds_Calculator_3-way'!B227)</f>
        <v>2.96</v>
      </c>
      <c r="C226" s="4">
        <f>IF('True_Odds_Calculator_3-way'!C227="","",'True_Odds_Calculator_3-way'!C227)</f>
        <v>3.12</v>
      </c>
      <c r="D226" s="4">
        <f t="shared" si="15"/>
        <v>2.735434838755868E-2</v>
      </c>
      <c r="E226" s="4">
        <f t="shared" si="16"/>
        <v>2.7786609758812699</v>
      </c>
      <c r="F226" s="4">
        <f t="shared" si="17"/>
        <v>3.0421052768057293</v>
      </c>
      <c r="G226" s="4">
        <f t="shared" si="18"/>
        <v>3.2113584011628298</v>
      </c>
      <c r="I226" s="4">
        <f t="shared" si="19"/>
        <v>1.0273543483875587</v>
      </c>
    </row>
    <row r="227" spans="1:9" x14ac:dyDescent="0.2">
      <c r="A227" s="4">
        <f>IF('True_Odds_Calculator_3-way'!A228="","",'True_Odds_Calculator_3-way'!A228)</f>
        <v>1.56</v>
      </c>
      <c r="B227" s="4">
        <f>IF('True_Odds_Calculator_3-way'!B228="","",'True_Odds_Calculator_3-way'!B228)</f>
        <v>4.32</v>
      </c>
      <c r="C227" s="4">
        <f>IF('True_Odds_Calculator_3-way'!C228="","",'True_Odds_Calculator_3-way'!C228)</f>
        <v>6.33</v>
      </c>
      <c r="D227" s="4">
        <f t="shared" si="15"/>
        <v>3.0485005603488879E-2</v>
      </c>
      <c r="E227" s="4">
        <f t="shared" si="16"/>
        <v>1.5851277670069148</v>
      </c>
      <c r="F227" s="4">
        <f t="shared" si="17"/>
        <v>4.5183482973552822</v>
      </c>
      <c r="G227" s="4">
        <f t="shared" si="18"/>
        <v>6.765157685603147</v>
      </c>
      <c r="I227" s="4">
        <f t="shared" si="19"/>
        <v>1.0304850056034889</v>
      </c>
    </row>
    <row r="228" spans="1:9" x14ac:dyDescent="0.2">
      <c r="A228" s="4">
        <f>IF('True_Odds_Calculator_3-way'!A229="","",'True_Odds_Calculator_3-way'!A229)</f>
        <v>1.68</v>
      </c>
      <c r="B228" s="4">
        <f>IF('True_Odds_Calculator_3-way'!B229="","",'True_Odds_Calculator_3-way'!B229)</f>
        <v>3.77</v>
      </c>
      <c r="C228" s="4">
        <f>IF('True_Odds_Calculator_3-way'!C229="","",'True_Odds_Calculator_3-way'!C229)</f>
        <v>5.81</v>
      </c>
      <c r="D228" s="4">
        <f t="shared" si="15"/>
        <v>3.2607124214934835E-2</v>
      </c>
      <c r="E228" s="4">
        <f t="shared" si="16"/>
        <v>1.7112473589088757</v>
      </c>
      <c r="F228" s="4">
        <f t="shared" si="17"/>
        <v>3.9310811039865525</v>
      </c>
      <c r="G228" s="4">
        <f t="shared" si="18"/>
        <v>6.2016273769282444</v>
      </c>
      <c r="I228" s="4">
        <f t="shared" si="19"/>
        <v>1.0326071242149348</v>
      </c>
    </row>
    <row r="229" spans="1:9" x14ac:dyDescent="0.2">
      <c r="A229" s="4">
        <f>IF('True_Odds_Calculator_3-way'!A230="","",'True_Odds_Calculator_3-way'!A230)</f>
        <v>2.74</v>
      </c>
      <c r="B229" s="4">
        <f>IF('True_Odds_Calculator_3-way'!B230="","",'True_Odds_Calculator_3-way'!B230)</f>
        <v>3.06</v>
      </c>
      <c r="C229" s="4">
        <f>IF('True_Odds_Calculator_3-way'!C230="","",'True_Odds_Calculator_3-way'!C230)</f>
        <v>2.98</v>
      </c>
      <c r="D229" s="4">
        <f t="shared" si="15"/>
        <v>2.7331359069207695E-2</v>
      </c>
      <c r="E229" s="4">
        <f t="shared" si="16"/>
        <v>2.810148734819772</v>
      </c>
      <c r="F229" s="4">
        <f t="shared" si="17"/>
        <v>3.1477530152802418</v>
      </c>
      <c r="G229" s="4">
        <f t="shared" si="18"/>
        <v>3.063162251466184</v>
      </c>
      <c r="I229" s="4">
        <f t="shared" si="19"/>
        <v>1.0273313590692077</v>
      </c>
    </row>
    <row r="230" spans="1:9" x14ac:dyDescent="0.2">
      <c r="A230" s="4">
        <f>IF('True_Odds_Calculator_3-way'!A231="","",'True_Odds_Calculator_3-way'!A231)</f>
        <v>2.27</v>
      </c>
      <c r="B230" s="4">
        <f>IF('True_Odds_Calculator_3-way'!B231="","",'True_Odds_Calculator_3-way'!B231)</f>
        <v>3.39</v>
      </c>
      <c r="C230" s="4">
        <f>IF('True_Odds_Calculator_3-way'!C231="","",'True_Odds_Calculator_3-way'!C231)</f>
        <v>3.43</v>
      </c>
      <c r="D230" s="4">
        <f t="shared" si="15"/>
        <v>2.7059074603069888E-2</v>
      </c>
      <c r="E230" s="4">
        <f t="shared" si="16"/>
        <v>2.3174490740536151</v>
      </c>
      <c r="F230" s="4">
        <f t="shared" si="17"/>
        <v>3.4969246044407463</v>
      </c>
      <c r="G230" s="4">
        <f t="shared" si="18"/>
        <v>3.5395035392739196</v>
      </c>
      <c r="I230" s="4">
        <f t="shared" si="19"/>
        <v>1.0270590746030699</v>
      </c>
    </row>
    <row r="231" spans="1:9" x14ac:dyDescent="0.2">
      <c r="A231" s="4">
        <f>IF('True_Odds_Calculator_3-way'!A232="","",'True_Odds_Calculator_3-way'!A232)</f>
        <v>2.17</v>
      </c>
      <c r="B231" s="4">
        <f>IF('True_Odds_Calculator_3-way'!B232="","",'True_Odds_Calculator_3-way'!B232)</f>
        <v>3.33</v>
      </c>
      <c r="C231" s="4">
        <f>IF('True_Odds_Calculator_3-way'!C232="","",'True_Odds_Calculator_3-way'!C232)</f>
        <v>3.4</v>
      </c>
      <c r="D231" s="4">
        <f t="shared" si="15"/>
        <v>5.5247440446681395E-2</v>
      </c>
      <c r="E231" s="4">
        <f t="shared" si="16"/>
        <v>2.2603279376263465</v>
      </c>
      <c r="F231" s="4">
        <f t="shared" si="17"/>
        <v>3.5475524435134842</v>
      </c>
      <c r="G231" s="4">
        <f t="shared" si="18"/>
        <v>3.6271068169090603</v>
      </c>
      <c r="I231" s="4">
        <f t="shared" si="19"/>
        <v>1.0552474404466814</v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1.5</v>
      </c>
      <c r="B2" s="4">
        <f>IF('True_Odds_Calculator_2-way'!B3="","",'True_Odds_Calculator_2-way'!B3)</f>
        <v>2.64</v>
      </c>
      <c r="C2" s="4">
        <f>1/A2</f>
        <v>0.66666666666666663</v>
      </c>
      <c r="D2">
        <f>1/B2</f>
        <v>0.37878787878787878</v>
      </c>
      <c r="E2">
        <f>C2+D2-1</f>
        <v>4.5454545454545414E-2</v>
      </c>
      <c r="F2">
        <f>C2+D2-(C2*D2)-1</f>
        <v>-0.20707070707070707</v>
      </c>
      <c r="G2">
        <v>0</v>
      </c>
      <c r="H2">
        <f>C2*D2</f>
        <v>0.25252525252525249</v>
      </c>
      <c r="I2">
        <f>((-4*F2*H2)^0.5)/(2*F2)</f>
        <v>-1.1043152607484652</v>
      </c>
      <c r="J2">
        <f>(-((-4*F2*H2)^0.5))/(2*F2)</f>
        <v>1.1043152607484652</v>
      </c>
      <c r="K2">
        <f>IF(A2="","",(C2/($J2+C2-($J2*C2))))</f>
        <v>0.64426446156689343</v>
      </c>
      <c r="L2">
        <f>IF(B2="","",(D2/($J2+D2-($J2*D2))))</f>
        <v>0.35573553843310673</v>
      </c>
      <c r="M2">
        <f>IF(A2="","",1/K2)</f>
        <v>1.5521576303742324</v>
      </c>
      <c r="N2">
        <f>IF(B2="","",1/L2)</f>
        <v>2.811077027627483</v>
      </c>
    </row>
    <row r="3" spans="1:14" x14ac:dyDescent="0.25">
      <c r="A3" s="4">
        <f>IF('True_Odds_Calculator_2-way'!A4="","",'True_Odds_Calculator_2-way'!A4)</f>
        <v>2.17</v>
      </c>
      <c r="B3" s="4">
        <f>IF('True_Odds_Calculator_2-way'!B4="","",'True_Odds_Calculator_2-way'!B4)</f>
        <v>1.76</v>
      </c>
      <c r="C3" s="4">
        <f t="shared" ref="C3:C66" si="0">1/A3</f>
        <v>0.46082949308755761</v>
      </c>
      <c r="D3">
        <f t="shared" ref="D3:D66" si="1">1/B3</f>
        <v>0.56818181818181823</v>
      </c>
      <c r="E3">
        <f t="shared" ref="E3:E66" si="2">C3+D3-1</f>
        <v>2.9011311269375728E-2</v>
      </c>
      <c r="F3">
        <f t="shared" ref="F3:F66" si="3">C3+D3-(C3*D3)-1</f>
        <v>-0.2328236279849184</v>
      </c>
      <c r="G3">
        <v>0</v>
      </c>
      <c r="H3">
        <f t="shared" ref="H3:H66" si="4">C3*D3</f>
        <v>0.26183493925429413</v>
      </c>
      <c r="I3">
        <f t="shared" ref="I3:I66" si="5">((-4*F3*H3)^0.5)/(2*F3)</f>
        <v>-1.0604746049596294</v>
      </c>
      <c r="J3">
        <f t="shared" ref="J3:J66" si="6">(-((-4*F3*H3)^0.5))/(2*F3)</f>
        <v>1.0604746049596294</v>
      </c>
      <c r="K3">
        <f t="shared" ref="K3:K66" si="7">IF(A3="","",(C3/($J3+C3-($J3*C3))))</f>
        <v>0.44627809446366512</v>
      </c>
      <c r="L3">
        <f t="shared" ref="L3:L66" si="8">IF(B3="","",(D3/($J3+D3-($J3*D3))))</f>
        <v>0.55372190553633505</v>
      </c>
      <c r="M3">
        <f t="shared" ref="M3:M66" si="9">IF(A3="","",1/K3)</f>
        <v>2.2407552878027661</v>
      </c>
      <c r="N3">
        <f t="shared" ref="N3:N66" si="10">IF(B3="","",1/L3)</f>
        <v>1.8059606997693183</v>
      </c>
    </row>
    <row r="4" spans="1:14" x14ac:dyDescent="0.25">
      <c r="A4" s="4">
        <f>IF('True_Odds_Calculator_2-way'!A5="","",'True_Odds_Calculator_2-way'!A5)</f>
        <v>1.93</v>
      </c>
      <c r="B4" s="4">
        <f>IF('True_Odds_Calculator_2-way'!B5="","",'True_Odds_Calculator_2-way'!B5)</f>
        <v>1.95</v>
      </c>
      <c r="C4" s="4">
        <f t="shared" si="0"/>
        <v>0.5181347150259068</v>
      </c>
      <c r="D4">
        <f t="shared" si="1"/>
        <v>0.51282051282051289</v>
      </c>
      <c r="E4">
        <f t="shared" si="2"/>
        <v>3.0955227846419575E-2</v>
      </c>
      <c r="F4">
        <f t="shared" si="3"/>
        <v>-0.23475488242327625</v>
      </c>
      <c r="G4">
        <v>0</v>
      </c>
      <c r="H4">
        <f t="shared" si="4"/>
        <v>0.26571011026969582</v>
      </c>
      <c r="I4">
        <f t="shared" si="5"/>
        <v>-1.0638899909514294</v>
      </c>
      <c r="J4">
        <f t="shared" si="6"/>
        <v>1.0638899909514294</v>
      </c>
      <c r="K4">
        <f t="shared" si="7"/>
        <v>0.50265964972060251</v>
      </c>
      <c r="L4">
        <f t="shared" si="8"/>
        <v>0.49734035027939766</v>
      </c>
      <c r="M4">
        <f t="shared" si="9"/>
        <v>1.9894176915848294</v>
      </c>
      <c r="N4">
        <f t="shared" si="10"/>
        <v>2.0106954914038573</v>
      </c>
    </row>
    <row r="5" spans="1:14" x14ac:dyDescent="0.25">
      <c r="A5" s="4">
        <f>IF('True_Odds_Calculator_2-way'!A6="","",'True_Odds_Calculator_2-way'!A6)</f>
        <v>1.89</v>
      </c>
      <c r="B5" s="4">
        <f>IF('True_Odds_Calculator_2-way'!B6="","",'True_Odds_Calculator_2-way'!B6)</f>
        <v>2</v>
      </c>
      <c r="C5" s="4">
        <f t="shared" si="0"/>
        <v>0.52910052910052918</v>
      </c>
      <c r="D5">
        <f t="shared" si="1"/>
        <v>0.5</v>
      </c>
      <c r="E5">
        <f t="shared" si="2"/>
        <v>2.9100529100529293E-2</v>
      </c>
      <c r="F5">
        <f t="shared" si="3"/>
        <v>-0.23544973544973535</v>
      </c>
      <c r="G5">
        <v>0</v>
      </c>
      <c r="H5">
        <f t="shared" si="4"/>
        <v>0.26455026455026459</v>
      </c>
      <c r="I5">
        <f t="shared" si="5"/>
        <v>-1.0599978800063603</v>
      </c>
      <c r="J5">
        <f t="shared" si="6"/>
        <v>1.0599978800063603</v>
      </c>
      <c r="K5">
        <f t="shared" si="7"/>
        <v>0.51456260722126923</v>
      </c>
      <c r="L5">
        <f t="shared" si="8"/>
        <v>0.48543739277873066</v>
      </c>
      <c r="M5">
        <f t="shared" si="9"/>
        <v>1.9433981132056606</v>
      </c>
      <c r="N5">
        <f t="shared" si="10"/>
        <v>2.0599978800063603</v>
      </c>
    </row>
    <row r="6" spans="1:14" x14ac:dyDescent="0.25">
      <c r="A6" s="4">
        <f>IF('True_Odds_Calculator_2-way'!A7="","",'True_Odds_Calculator_2-way'!A7)</f>
        <v>2.31</v>
      </c>
      <c r="B6" s="4">
        <f>IF('True_Odds_Calculator_2-way'!B7="","",'True_Odds_Calculator_2-way'!B7)</f>
        <v>1.67</v>
      </c>
      <c r="C6" s="4">
        <f t="shared" si="0"/>
        <v>0.4329004329004329</v>
      </c>
      <c r="D6">
        <f t="shared" si="1"/>
        <v>0.5988023952095809</v>
      </c>
      <c r="E6">
        <f t="shared" si="2"/>
        <v>3.1702828110013792E-2</v>
      </c>
      <c r="F6">
        <f t="shared" si="3"/>
        <v>-0.22751898799802994</v>
      </c>
      <c r="G6">
        <v>0</v>
      </c>
      <c r="H6">
        <f t="shared" si="4"/>
        <v>0.25922181610804368</v>
      </c>
      <c r="I6">
        <f t="shared" si="5"/>
        <v>-1.0673993913412883</v>
      </c>
      <c r="J6">
        <f t="shared" si="6"/>
        <v>1.0673993913412883</v>
      </c>
      <c r="K6">
        <f t="shared" si="7"/>
        <v>0.41696319653163855</v>
      </c>
      <c r="L6">
        <f t="shared" si="8"/>
        <v>0.5830368034683614</v>
      </c>
      <c r="M6">
        <f t="shared" si="9"/>
        <v>2.3982932026570873</v>
      </c>
      <c r="N6">
        <f t="shared" si="10"/>
        <v>1.7151575921986633</v>
      </c>
    </row>
    <row r="7" spans="1:14" x14ac:dyDescent="0.25">
      <c r="A7" s="4">
        <f>IF('True_Odds_Calculator_2-way'!A8="","",'True_Odds_Calculator_2-way'!A8)</f>
        <v>1.87</v>
      </c>
      <c r="B7" s="4">
        <f>IF('True_Odds_Calculator_2-way'!B8="","",'True_Odds_Calculator_2-way'!B8)</f>
        <v>2.02</v>
      </c>
      <c r="C7" s="4">
        <f t="shared" si="0"/>
        <v>0.53475935828876997</v>
      </c>
      <c r="D7">
        <f t="shared" si="1"/>
        <v>0.49504950495049505</v>
      </c>
      <c r="E7">
        <f t="shared" si="2"/>
        <v>2.9808863239265015E-2</v>
      </c>
      <c r="F7">
        <f t="shared" si="3"/>
        <v>-0.23492349234923493</v>
      </c>
      <c r="G7">
        <v>0</v>
      </c>
      <c r="H7">
        <f t="shared" si="4"/>
        <v>0.2647323555885</v>
      </c>
      <c r="I7">
        <f t="shared" si="5"/>
        <v>-1.0615495921641367</v>
      </c>
      <c r="J7">
        <f t="shared" si="6"/>
        <v>1.0615495921641367</v>
      </c>
      <c r="K7">
        <f t="shared" si="7"/>
        <v>0.51987261275696728</v>
      </c>
      <c r="L7">
        <f t="shared" si="8"/>
        <v>0.48012738724303272</v>
      </c>
      <c r="M7">
        <f t="shared" si="9"/>
        <v>1.9235481451827992</v>
      </c>
      <c r="N7">
        <f t="shared" si="10"/>
        <v>2.0827805840074194</v>
      </c>
    </row>
    <row r="8" spans="1:14" x14ac:dyDescent="0.25">
      <c r="A8" s="4">
        <f>IF('True_Odds_Calculator_2-way'!A9="","",'True_Odds_Calculator_2-way'!A9)</f>
        <v>2.4700000000000002</v>
      </c>
      <c r="B8" s="4">
        <f>IF('True_Odds_Calculator_2-way'!B9="","",'True_Odds_Calculator_2-way'!B9)</f>
        <v>1.56</v>
      </c>
      <c r="C8" s="4">
        <f t="shared" si="0"/>
        <v>0.40485829959514169</v>
      </c>
      <c r="D8">
        <f t="shared" si="1"/>
        <v>0.64102564102564097</v>
      </c>
      <c r="E8">
        <f t="shared" si="2"/>
        <v>4.5883940620782715E-2</v>
      </c>
      <c r="F8">
        <f t="shared" si="3"/>
        <v>-0.21364061040174398</v>
      </c>
      <c r="G8">
        <v>0</v>
      </c>
      <c r="H8">
        <f t="shared" si="4"/>
        <v>0.25952455102252669</v>
      </c>
      <c r="I8">
        <f t="shared" si="5"/>
        <v>-1.1021667854435135</v>
      </c>
      <c r="J8">
        <f t="shared" si="6"/>
        <v>1.1021667854435135</v>
      </c>
      <c r="K8">
        <f t="shared" si="7"/>
        <v>0.3816524151396708</v>
      </c>
      <c r="L8">
        <f t="shared" si="8"/>
        <v>0.61834758486032915</v>
      </c>
      <c r="M8">
        <f t="shared" si="9"/>
        <v>2.6201851746019651</v>
      </c>
      <c r="N8">
        <f t="shared" si="10"/>
        <v>1.6172133998483678</v>
      </c>
    </row>
    <row r="9" spans="1:14" x14ac:dyDescent="0.25">
      <c r="A9" s="4">
        <f>IF('True_Odds_Calculator_2-way'!A10="","",'True_Odds_Calculator_2-way'!A10)</f>
        <v>2.54</v>
      </c>
      <c r="B9" s="4">
        <f>IF('True_Odds_Calculator_2-way'!B10="","",'True_Odds_Calculator_2-way'!B10)</f>
        <v>1.53</v>
      </c>
      <c r="C9" s="4">
        <f t="shared" si="0"/>
        <v>0.39370078740157477</v>
      </c>
      <c r="D9">
        <f t="shared" si="1"/>
        <v>0.65359477124183007</v>
      </c>
      <c r="E9">
        <f t="shared" si="2"/>
        <v>4.7295558643404956E-2</v>
      </c>
      <c r="F9">
        <f t="shared" si="3"/>
        <v>-0.21002521743605573</v>
      </c>
      <c r="G9">
        <v>0</v>
      </c>
      <c r="H9">
        <f t="shared" si="4"/>
        <v>0.25732077607946063</v>
      </c>
      <c r="I9">
        <f t="shared" si="5"/>
        <v>-1.1068829678133041</v>
      </c>
      <c r="J9">
        <f t="shared" si="6"/>
        <v>1.1068829678133041</v>
      </c>
      <c r="K9">
        <f t="shared" si="7"/>
        <v>0.36974047359328571</v>
      </c>
      <c r="L9">
        <f t="shared" si="8"/>
        <v>0.63025952640671412</v>
      </c>
      <c r="M9">
        <f t="shared" si="9"/>
        <v>2.704599770432488</v>
      </c>
      <c r="N9">
        <f t="shared" si="10"/>
        <v>1.5866479729410514</v>
      </c>
    </row>
    <row r="10" spans="1:14" x14ac:dyDescent="0.25">
      <c r="A10" s="4">
        <f>IF('True_Odds_Calculator_2-way'!A11="","",'True_Odds_Calculator_2-way'!A11)</f>
        <v>1.85</v>
      </c>
      <c r="B10" s="4">
        <f>IF('True_Odds_Calculator_2-way'!B11="","",'True_Odds_Calculator_2-way'!B11)</f>
        <v>1.97</v>
      </c>
      <c r="C10" s="4">
        <f t="shared" si="0"/>
        <v>0.54054054054054046</v>
      </c>
      <c r="D10">
        <f t="shared" si="1"/>
        <v>0.50761421319796951</v>
      </c>
      <c r="E10">
        <f t="shared" si="2"/>
        <v>4.8154753738510081E-2</v>
      </c>
      <c r="F10">
        <f t="shared" si="3"/>
        <v>-0.22623130744958153</v>
      </c>
      <c r="G10">
        <v>0</v>
      </c>
      <c r="H10">
        <f t="shared" si="4"/>
        <v>0.27438606118809161</v>
      </c>
      <c r="I10">
        <f t="shared" si="5"/>
        <v>-1.1012975422342641</v>
      </c>
      <c r="J10">
        <f t="shared" si="6"/>
        <v>1.1012975422342641</v>
      </c>
      <c r="K10">
        <f t="shared" si="7"/>
        <v>0.51650147023207593</v>
      </c>
      <c r="L10">
        <f t="shared" si="8"/>
        <v>0.48349852976792396</v>
      </c>
      <c r="M10">
        <f t="shared" si="9"/>
        <v>1.936102910899125</v>
      </c>
      <c r="N10">
        <f t="shared" si="10"/>
        <v>2.0682586159672365</v>
      </c>
    </row>
    <row r="11" spans="1:14" x14ac:dyDescent="0.25">
      <c r="A11" s="4">
        <f>IF('True_Odds_Calculator_2-way'!A12="","",'True_Odds_Calculator_2-way'!A12)</f>
        <v>2.25</v>
      </c>
      <c r="B11" s="4">
        <f>IF('True_Odds_Calculator_2-way'!B12="","",'True_Odds_Calculator_2-way'!B12)</f>
        <v>1.7</v>
      </c>
      <c r="C11" s="4">
        <f t="shared" si="0"/>
        <v>0.44444444444444442</v>
      </c>
      <c r="D11">
        <f t="shared" si="1"/>
        <v>0.58823529411764708</v>
      </c>
      <c r="E11">
        <f t="shared" si="2"/>
        <v>3.2679738562091387E-2</v>
      </c>
      <c r="F11">
        <f t="shared" si="3"/>
        <v>-0.2287581699346406</v>
      </c>
      <c r="G11">
        <v>0</v>
      </c>
      <c r="H11">
        <f t="shared" si="4"/>
        <v>0.26143790849673204</v>
      </c>
      <c r="I11">
        <f t="shared" si="5"/>
        <v>-1.0690449676496974</v>
      </c>
      <c r="J11">
        <f t="shared" si="6"/>
        <v>1.0690449676496974</v>
      </c>
      <c r="K11">
        <f t="shared" si="7"/>
        <v>0.42802608489724608</v>
      </c>
      <c r="L11">
        <f t="shared" si="8"/>
        <v>0.57197391510275408</v>
      </c>
      <c r="M11">
        <f t="shared" si="9"/>
        <v>2.3363062095621219</v>
      </c>
      <c r="N11">
        <f t="shared" si="10"/>
        <v>1.7483314773547878</v>
      </c>
    </row>
    <row r="12" spans="1:14" x14ac:dyDescent="0.25">
      <c r="A12" s="4">
        <f>IF('True_Odds_Calculator_2-way'!A13="","",'True_Odds_Calculator_2-way'!A13)</f>
        <v>1.89</v>
      </c>
      <c r="B12" s="4">
        <f>IF('True_Odds_Calculator_2-way'!B13="","",'True_Odds_Calculator_2-way'!B13)</f>
        <v>1.94</v>
      </c>
      <c r="C12" s="4">
        <f t="shared" si="0"/>
        <v>0.52910052910052918</v>
      </c>
      <c r="D12">
        <f t="shared" si="1"/>
        <v>0.51546391752577325</v>
      </c>
      <c r="E12">
        <f t="shared" si="2"/>
        <v>4.4564446626302434E-2</v>
      </c>
      <c r="F12">
        <f t="shared" si="3"/>
        <v>-0.22816778486881573</v>
      </c>
      <c r="G12">
        <v>0</v>
      </c>
      <c r="H12">
        <f t="shared" si="4"/>
        <v>0.27273223149511816</v>
      </c>
      <c r="I12">
        <f t="shared" si="5"/>
        <v>-1.093304334427839</v>
      </c>
      <c r="J12">
        <f t="shared" si="6"/>
        <v>1.093304334427839</v>
      </c>
      <c r="K12">
        <f t="shared" si="7"/>
        <v>0.50683187635340188</v>
      </c>
      <c r="L12">
        <f t="shared" si="8"/>
        <v>0.49316812364659818</v>
      </c>
      <c r="M12">
        <f t="shared" si="9"/>
        <v>1.9730408576407765</v>
      </c>
      <c r="N12">
        <f t="shared" si="10"/>
        <v>2.0277060743621682</v>
      </c>
    </row>
    <row r="13" spans="1:14" x14ac:dyDescent="0.25">
      <c r="A13" s="4">
        <f>IF('True_Odds_Calculator_2-way'!A14="","",'True_Odds_Calculator_2-way'!A14)</f>
        <v>1.67</v>
      </c>
      <c r="B13" s="4">
        <f>IF('True_Odds_Calculator_2-way'!B14="","",'True_Odds_Calculator_2-way'!B14)</f>
        <v>2.23</v>
      </c>
      <c r="C13" s="4">
        <f t="shared" si="0"/>
        <v>0.5988023952095809</v>
      </c>
      <c r="D13">
        <f t="shared" si="1"/>
        <v>0.44843049327354262</v>
      </c>
      <c r="E13">
        <f t="shared" si="2"/>
        <v>4.7232888483123459E-2</v>
      </c>
      <c r="F13">
        <f t="shared" si="3"/>
        <v>-0.22128836497408777</v>
      </c>
      <c r="G13">
        <v>0</v>
      </c>
      <c r="H13">
        <f t="shared" si="4"/>
        <v>0.26852125345721117</v>
      </c>
      <c r="I13">
        <f t="shared" si="5"/>
        <v>-1.1015647826027291</v>
      </c>
      <c r="J13">
        <f t="shared" si="6"/>
        <v>1.1015647826027291</v>
      </c>
      <c r="K13">
        <f t="shared" si="7"/>
        <v>0.57535796903051928</v>
      </c>
      <c r="L13">
        <f t="shared" si="8"/>
        <v>0.42464203096948078</v>
      </c>
      <c r="M13">
        <f t="shared" si="9"/>
        <v>1.7380484043438287</v>
      </c>
      <c r="N13">
        <f t="shared" si="10"/>
        <v>2.3549246826013568</v>
      </c>
    </row>
    <row r="14" spans="1:14" x14ac:dyDescent="0.25">
      <c r="A14" s="4">
        <f>IF('True_Odds_Calculator_2-way'!A15="","",'True_Odds_Calculator_2-way'!A15)</f>
        <v>1.77</v>
      </c>
      <c r="B14" s="4">
        <f>IF('True_Odds_Calculator_2-way'!B15="","",'True_Odds_Calculator_2-way'!B15)</f>
        <v>2.08</v>
      </c>
      <c r="C14" s="4">
        <f t="shared" si="0"/>
        <v>0.56497175141242939</v>
      </c>
      <c r="D14">
        <f t="shared" si="1"/>
        <v>0.48076923076923073</v>
      </c>
      <c r="E14">
        <f t="shared" si="2"/>
        <v>4.5740982181660117E-2</v>
      </c>
      <c r="F14">
        <f t="shared" si="3"/>
        <v>-0.22588005215123863</v>
      </c>
      <c r="G14">
        <v>0</v>
      </c>
      <c r="H14">
        <f t="shared" si="4"/>
        <v>0.27162103433289875</v>
      </c>
      <c r="I14">
        <f t="shared" si="5"/>
        <v>-1.0965861582662815</v>
      </c>
      <c r="J14">
        <f t="shared" si="6"/>
        <v>1.0965861582662815</v>
      </c>
      <c r="K14">
        <f t="shared" si="7"/>
        <v>0.54219016382503293</v>
      </c>
      <c r="L14">
        <f t="shared" si="8"/>
        <v>0.45780983617496723</v>
      </c>
      <c r="M14">
        <f t="shared" si="9"/>
        <v>1.8443713418650365</v>
      </c>
      <c r="N14">
        <f t="shared" si="10"/>
        <v>2.1843130509275839</v>
      </c>
    </row>
    <row r="15" spans="1:14" x14ac:dyDescent="0.25">
      <c r="A15" s="4">
        <f>IF('True_Odds_Calculator_2-way'!A16="","",'True_Odds_Calculator_2-way'!A16)</f>
        <v>1.68</v>
      </c>
      <c r="B15" s="4">
        <f>IF('True_Odds_Calculator_2-way'!B16="","",'True_Odds_Calculator_2-way'!B16)</f>
        <v>2.2000000000000002</v>
      </c>
      <c r="C15" s="4">
        <f t="shared" si="0"/>
        <v>0.59523809523809523</v>
      </c>
      <c r="D15">
        <f t="shared" si="1"/>
        <v>0.45454545454545453</v>
      </c>
      <c r="E15">
        <f t="shared" si="2"/>
        <v>4.9783549783549708E-2</v>
      </c>
      <c r="F15">
        <f t="shared" si="3"/>
        <v>-0.22077922077922085</v>
      </c>
      <c r="G15">
        <v>0</v>
      </c>
      <c r="H15">
        <f t="shared" si="4"/>
        <v>0.27056277056277056</v>
      </c>
      <c r="I15">
        <f t="shared" si="5"/>
        <v>-1.1070186069251189</v>
      </c>
      <c r="J15">
        <f t="shared" si="6"/>
        <v>1.1070186069251189</v>
      </c>
      <c r="K15">
        <f t="shared" si="7"/>
        <v>0.57052464759442856</v>
      </c>
      <c r="L15">
        <f t="shared" si="8"/>
        <v>0.42947535240557161</v>
      </c>
      <c r="M15">
        <f t="shared" si="9"/>
        <v>1.7527726527090808</v>
      </c>
      <c r="N15">
        <f t="shared" si="10"/>
        <v>2.3284223283101424</v>
      </c>
    </row>
    <row r="16" spans="1:14" x14ac:dyDescent="0.25">
      <c r="A16" s="4">
        <f>IF('True_Odds_Calculator_2-way'!A17="","",'True_Odds_Calculator_2-way'!A17)</f>
        <v>2.0299999999999998</v>
      </c>
      <c r="B16" s="4">
        <f>IF('True_Odds_Calculator_2-way'!B17="","",'True_Odds_Calculator_2-way'!B17)</f>
        <v>1.88</v>
      </c>
      <c r="C16" s="4">
        <f t="shared" si="0"/>
        <v>0.49261083743842371</v>
      </c>
      <c r="D16">
        <f t="shared" si="1"/>
        <v>0.53191489361702127</v>
      </c>
      <c r="E16">
        <f t="shared" si="2"/>
        <v>2.4525731055444977E-2</v>
      </c>
      <c r="F16">
        <f t="shared" si="3"/>
        <v>-0.23750131013520592</v>
      </c>
      <c r="G16">
        <v>0</v>
      </c>
      <c r="H16">
        <f t="shared" si="4"/>
        <v>0.2620270411906509</v>
      </c>
      <c r="I16">
        <f t="shared" si="5"/>
        <v>-1.0503645397539194</v>
      </c>
      <c r="J16">
        <f t="shared" si="6"/>
        <v>1.0503645397539194</v>
      </c>
      <c r="K16">
        <f t="shared" si="7"/>
        <v>0.48033612555301569</v>
      </c>
      <c r="L16">
        <f t="shared" si="8"/>
        <v>0.51966387444698414</v>
      </c>
      <c r="M16">
        <f t="shared" si="9"/>
        <v>2.081875475946537</v>
      </c>
      <c r="N16">
        <f t="shared" si="10"/>
        <v>1.9243207949834495</v>
      </c>
    </row>
    <row r="17" spans="1:14" x14ac:dyDescent="0.25">
      <c r="A17" s="4">
        <f>IF('True_Odds_Calculator_2-way'!A18="","",'True_Odds_Calculator_2-way'!A18)</f>
        <v>1.63</v>
      </c>
      <c r="B17" s="4">
        <f>IF('True_Odds_Calculator_2-way'!B18="","",'True_Odds_Calculator_2-way'!B18)</f>
        <v>2.42</v>
      </c>
      <c r="C17" s="4">
        <f t="shared" si="0"/>
        <v>0.61349693251533743</v>
      </c>
      <c r="D17">
        <f t="shared" si="1"/>
        <v>0.41322314049586778</v>
      </c>
      <c r="E17">
        <f t="shared" si="2"/>
        <v>2.6720073011205159E-2</v>
      </c>
      <c r="F17">
        <f t="shared" si="3"/>
        <v>-0.22679105612736405</v>
      </c>
      <c r="G17">
        <v>0</v>
      </c>
      <c r="H17">
        <f t="shared" si="4"/>
        <v>0.25351112913856921</v>
      </c>
      <c r="I17">
        <f t="shared" si="5"/>
        <v>-1.0572691328259185</v>
      </c>
      <c r="J17">
        <f t="shared" si="6"/>
        <v>1.0572691328259185</v>
      </c>
      <c r="K17">
        <f t="shared" si="7"/>
        <v>0.60021143515687747</v>
      </c>
      <c r="L17">
        <f t="shared" si="8"/>
        <v>0.39978856484312258</v>
      </c>
      <c r="M17">
        <f t="shared" si="9"/>
        <v>1.6660795536803288</v>
      </c>
      <c r="N17">
        <f t="shared" si="10"/>
        <v>2.5013221686128042</v>
      </c>
    </row>
    <row r="18" spans="1:14" x14ac:dyDescent="0.25">
      <c r="A18" s="4">
        <f>IF('True_Odds_Calculator_2-way'!A19="","",'True_Odds_Calculator_2-way'!A19)</f>
        <v>1.46</v>
      </c>
      <c r="B18" s="4">
        <f>IF('True_Odds_Calculator_2-way'!B19="","",'True_Odds_Calculator_2-way'!B19)</f>
        <v>2.86</v>
      </c>
      <c r="C18" s="4">
        <f t="shared" si="0"/>
        <v>0.68493150684931503</v>
      </c>
      <c r="D18">
        <f t="shared" si="1"/>
        <v>0.34965034965034969</v>
      </c>
      <c r="E18">
        <f t="shared" si="2"/>
        <v>3.458185649966472E-2</v>
      </c>
      <c r="F18">
        <f t="shared" si="3"/>
        <v>-0.20490468435673914</v>
      </c>
      <c r="G18">
        <v>0</v>
      </c>
      <c r="H18">
        <f t="shared" si="4"/>
        <v>0.23948654085640389</v>
      </c>
      <c r="I18">
        <f t="shared" si="5"/>
        <v>-1.0810968751610266</v>
      </c>
      <c r="J18">
        <f t="shared" si="6"/>
        <v>1.0810968751610266</v>
      </c>
      <c r="K18">
        <f t="shared" si="7"/>
        <v>0.66786679543730409</v>
      </c>
      <c r="L18">
        <f t="shared" si="8"/>
        <v>0.33213320456269579</v>
      </c>
      <c r="M18">
        <f t="shared" si="9"/>
        <v>1.4973045625740722</v>
      </c>
      <c r="N18">
        <f t="shared" si="10"/>
        <v>3.0108401877995097</v>
      </c>
    </row>
    <row r="19" spans="1:14" x14ac:dyDescent="0.25">
      <c r="A19" s="4">
        <f>IF('True_Odds_Calculator_2-way'!A20="","",'True_Odds_Calculator_2-way'!A20)</f>
        <v>1.62</v>
      </c>
      <c r="B19" s="4">
        <f>IF('True_Odds_Calculator_2-way'!B20="","",'True_Odds_Calculator_2-way'!B20)</f>
        <v>2.4300000000000002</v>
      </c>
      <c r="C19" s="4">
        <f t="shared" si="0"/>
        <v>0.61728395061728392</v>
      </c>
      <c r="D19">
        <f t="shared" si="1"/>
        <v>0.41152263374485593</v>
      </c>
      <c r="E19">
        <f t="shared" si="2"/>
        <v>2.8806584362139898E-2</v>
      </c>
      <c r="F19">
        <f t="shared" si="3"/>
        <v>-0.2252197327643144</v>
      </c>
      <c r="G19">
        <v>0</v>
      </c>
      <c r="H19">
        <f t="shared" si="4"/>
        <v>0.25402631712645424</v>
      </c>
      <c r="I19">
        <f t="shared" si="5"/>
        <v>-1.0620284147379508</v>
      </c>
      <c r="J19">
        <f t="shared" si="6"/>
        <v>1.0620284147379508</v>
      </c>
      <c r="K19">
        <f t="shared" si="7"/>
        <v>0.60296988579423783</v>
      </c>
      <c r="L19">
        <f t="shared" si="8"/>
        <v>0.39703011420576217</v>
      </c>
      <c r="M19">
        <f t="shared" si="9"/>
        <v>1.6584576171375296</v>
      </c>
      <c r="N19">
        <f t="shared" si="10"/>
        <v>2.5187006330752704</v>
      </c>
    </row>
    <row r="20" spans="1:14" x14ac:dyDescent="0.25">
      <c r="A20" s="4">
        <f>IF('True_Odds_Calculator_2-way'!A21="","",'True_Odds_Calculator_2-way'!A21)</f>
        <v>1.49</v>
      </c>
      <c r="B20" s="4">
        <f>IF('True_Odds_Calculator_2-way'!B21="","",'True_Odds_Calculator_2-way'!B21)</f>
        <v>2.77</v>
      </c>
      <c r="C20" s="4">
        <f t="shared" si="0"/>
        <v>0.67114093959731547</v>
      </c>
      <c r="D20">
        <f t="shared" si="1"/>
        <v>0.36101083032490977</v>
      </c>
      <c r="E20">
        <f t="shared" si="2"/>
        <v>3.2151769922225348E-2</v>
      </c>
      <c r="F20">
        <f t="shared" si="3"/>
        <v>-0.21013737794684162</v>
      </c>
      <c r="G20">
        <v>0</v>
      </c>
      <c r="H20">
        <f t="shared" si="4"/>
        <v>0.24228914786906697</v>
      </c>
      <c r="I20">
        <f t="shared" si="5"/>
        <v>-1.0737800400040416</v>
      </c>
      <c r="J20">
        <f t="shared" si="6"/>
        <v>1.0737800400040416</v>
      </c>
      <c r="K20">
        <f t="shared" si="7"/>
        <v>0.65524263383163672</v>
      </c>
      <c r="L20">
        <f t="shared" si="8"/>
        <v>0.34475736616836322</v>
      </c>
      <c r="M20">
        <f t="shared" si="9"/>
        <v>1.5261522196019803</v>
      </c>
      <c r="N20">
        <f t="shared" si="10"/>
        <v>2.9005906708071532</v>
      </c>
    </row>
    <row r="21" spans="1:14" x14ac:dyDescent="0.25">
      <c r="A21" s="4">
        <f>IF('True_Odds_Calculator_2-way'!A22="","",'True_Odds_Calculator_2-way'!A22)</f>
        <v>1.55</v>
      </c>
      <c r="B21" s="4">
        <f>IF('True_Odds_Calculator_2-way'!B22="","",'True_Odds_Calculator_2-way'!B22)</f>
        <v>2.61</v>
      </c>
      <c r="C21" s="4">
        <f t="shared" si="0"/>
        <v>0.64516129032258063</v>
      </c>
      <c r="D21">
        <f t="shared" si="1"/>
        <v>0.38314176245210729</v>
      </c>
      <c r="E21">
        <f t="shared" si="2"/>
        <v>2.830305277468792E-2</v>
      </c>
      <c r="F21">
        <f t="shared" si="3"/>
        <v>-0.21888518106538135</v>
      </c>
      <c r="G21">
        <v>0</v>
      </c>
      <c r="H21">
        <f t="shared" si="4"/>
        <v>0.24718823384006922</v>
      </c>
      <c r="I21">
        <f t="shared" si="5"/>
        <v>-1.0626878549845029</v>
      </c>
      <c r="J21">
        <f t="shared" si="6"/>
        <v>1.0626878549845029</v>
      </c>
      <c r="K21">
        <f t="shared" si="7"/>
        <v>0.63112255133134187</v>
      </c>
      <c r="L21">
        <f t="shared" si="8"/>
        <v>0.36887744866865801</v>
      </c>
      <c r="M21">
        <f t="shared" si="9"/>
        <v>1.5844783202414772</v>
      </c>
      <c r="N21">
        <f t="shared" si="10"/>
        <v>2.7109274465250492</v>
      </c>
    </row>
    <row r="22" spans="1:14" x14ac:dyDescent="0.25">
      <c r="A22" s="4">
        <f>IF('True_Odds_Calculator_2-way'!A23="","",'True_Odds_Calculator_2-way'!A23)</f>
        <v>1.57</v>
      </c>
      <c r="B22" s="4">
        <f>IF('True_Odds_Calculator_2-way'!B23="","",'True_Odds_Calculator_2-way'!B23)</f>
        <v>2.5099999999999998</v>
      </c>
      <c r="C22" s="4">
        <f t="shared" si="0"/>
        <v>0.63694267515923564</v>
      </c>
      <c r="D22">
        <f t="shared" si="1"/>
        <v>0.39840637450199207</v>
      </c>
      <c r="E22">
        <f t="shared" si="2"/>
        <v>3.5349049661227649E-2</v>
      </c>
      <c r="F22">
        <f t="shared" si="3"/>
        <v>-0.21841297231456347</v>
      </c>
      <c r="G22">
        <v>0</v>
      </c>
      <c r="H22">
        <f t="shared" si="4"/>
        <v>0.25376202197579112</v>
      </c>
      <c r="I22">
        <f t="shared" si="5"/>
        <v>-1.0778891454484929</v>
      </c>
      <c r="J22">
        <f t="shared" si="6"/>
        <v>1.0778891454484929</v>
      </c>
      <c r="K22">
        <f t="shared" si="7"/>
        <v>0.61942639628987439</v>
      </c>
      <c r="L22">
        <f t="shared" si="8"/>
        <v>0.3805736037101255</v>
      </c>
      <c r="M22">
        <f t="shared" si="9"/>
        <v>1.6143968129056414</v>
      </c>
      <c r="N22">
        <f t="shared" si="10"/>
        <v>2.6276126096272243</v>
      </c>
    </row>
    <row r="23" spans="1:14" x14ac:dyDescent="0.25">
      <c r="A23" s="4">
        <f>IF('True_Odds_Calculator_2-way'!A24="","",'True_Odds_Calculator_2-way'!A24)</f>
        <v>1.6</v>
      </c>
      <c r="B23" s="4">
        <f>IF('True_Odds_Calculator_2-way'!B24="","",'True_Odds_Calculator_2-way'!B24)</f>
        <v>2.46</v>
      </c>
      <c r="C23" s="4">
        <f t="shared" si="0"/>
        <v>0.625</v>
      </c>
      <c r="D23">
        <f t="shared" si="1"/>
        <v>0.4065040650406504</v>
      </c>
      <c r="E23">
        <f t="shared" si="2"/>
        <v>3.1504065040650397E-2</v>
      </c>
      <c r="F23">
        <f t="shared" si="3"/>
        <v>-0.22256097560975607</v>
      </c>
      <c r="G23">
        <v>0</v>
      </c>
      <c r="H23">
        <f t="shared" si="4"/>
        <v>0.25406504065040647</v>
      </c>
      <c r="I23">
        <f t="shared" si="5"/>
        <v>-1.0684346079267206</v>
      </c>
      <c r="J23">
        <f t="shared" si="6"/>
        <v>1.0684346079267206</v>
      </c>
      <c r="K23">
        <f t="shared" si="7"/>
        <v>0.60936195750720079</v>
      </c>
      <c r="L23">
        <f t="shared" si="8"/>
        <v>0.39063804249279904</v>
      </c>
      <c r="M23">
        <f t="shared" si="9"/>
        <v>1.6410607647560327</v>
      </c>
      <c r="N23">
        <f t="shared" si="10"/>
        <v>2.5599145275730124</v>
      </c>
    </row>
    <row r="24" spans="1:14" x14ac:dyDescent="0.25">
      <c r="A24" s="4">
        <f>IF('True_Odds_Calculator_2-way'!A25="","",'True_Odds_Calculator_2-way'!A25)</f>
        <v>1.92</v>
      </c>
      <c r="B24" s="4">
        <f>IF('True_Odds_Calculator_2-way'!B25="","",'True_Odds_Calculator_2-way'!B25)</f>
        <v>1.97</v>
      </c>
      <c r="C24" s="4">
        <f t="shared" si="0"/>
        <v>0.52083333333333337</v>
      </c>
      <c r="D24">
        <f t="shared" si="1"/>
        <v>0.50761421319796951</v>
      </c>
      <c r="E24">
        <f t="shared" si="2"/>
        <v>2.844754653130277E-2</v>
      </c>
      <c r="F24">
        <f t="shared" si="3"/>
        <v>-0.2359348561759731</v>
      </c>
      <c r="G24">
        <v>0</v>
      </c>
      <c r="H24">
        <f t="shared" si="4"/>
        <v>0.26438240270727581</v>
      </c>
      <c r="I24">
        <f t="shared" si="5"/>
        <v>-1.0585715534396718</v>
      </c>
      <c r="J24">
        <f t="shared" si="6"/>
        <v>1.0585715534396718</v>
      </c>
      <c r="K24">
        <f t="shared" si="7"/>
        <v>0.50661491420873006</v>
      </c>
      <c r="L24">
        <f t="shared" si="8"/>
        <v>0.49338508579127022</v>
      </c>
      <c r="M24">
        <f t="shared" si="9"/>
        <v>1.9738858291644976</v>
      </c>
      <c r="N24">
        <f t="shared" si="10"/>
        <v>2.0268144068364817</v>
      </c>
    </row>
    <row r="25" spans="1:14" x14ac:dyDescent="0.25">
      <c r="A25" s="4">
        <f>IF('True_Odds_Calculator_2-way'!A26="","",'True_Odds_Calculator_2-way'!A26)</f>
        <v>1.73</v>
      </c>
      <c r="B25" s="4">
        <f>IF('True_Odds_Calculator_2-way'!B26="","",'True_Odds_Calculator_2-way'!B26)</f>
        <v>2.19</v>
      </c>
      <c r="C25" s="4">
        <f t="shared" si="0"/>
        <v>0.5780346820809249</v>
      </c>
      <c r="D25">
        <f t="shared" si="1"/>
        <v>0.45662100456621008</v>
      </c>
      <c r="E25">
        <f t="shared" si="2"/>
        <v>3.4655686647135031E-2</v>
      </c>
      <c r="F25">
        <f t="shared" si="3"/>
        <v>-0.22928709055876673</v>
      </c>
      <c r="G25">
        <v>0</v>
      </c>
      <c r="H25">
        <f t="shared" si="4"/>
        <v>0.26394277720590181</v>
      </c>
      <c r="I25">
        <f t="shared" si="5"/>
        <v>-1.0729144372515058</v>
      </c>
      <c r="J25">
        <f t="shared" si="6"/>
        <v>1.0729144372515058</v>
      </c>
      <c r="K25">
        <f t="shared" si="7"/>
        <v>0.56078093121655925</v>
      </c>
      <c r="L25">
        <f t="shared" si="8"/>
        <v>0.43921906878344058</v>
      </c>
      <c r="M25">
        <f t="shared" si="9"/>
        <v>1.7832275391935992</v>
      </c>
      <c r="N25">
        <f t="shared" si="10"/>
        <v>2.2767681803292916</v>
      </c>
    </row>
    <row r="26" spans="1:14" x14ac:dyDescent="0.25">
      <c r="A26" s="4">
        <f>IF('True_Odds_Calculator_2-way'!A27="","",'True_Odds_Calculator_2-way'!A27)</f>
        <v>1.36</v>
      </c>
      <c r="B26" s="4">
        <f>IF('True_Odds_Calculator_2-way'!B27="","",'True_Odds_Calculator_2-way'!B27)</f>
        <v>3.29</v>
      </c>
      <c r="C26" s="4">
        <f t="shared" si="0"/>
        <v>0.73529411764705876</v>
      </c>
      <c r="D26">
        <f t="shared" si="1"/>
        <v>0.303951367781155</v>
      </c>
      <c r="E26">
        <f t="shared" si="2"/>
        <v>3.9245485428213822E-2</v>
      </c>
      <c r="F26">
        <f t="shared" si="3"/>
        <v>-0.18424816735204719</v>
      </c>
      <c r="G26">
        <v>0</v>
      </c>
      <c r="H26">
        <f t="shared" si="4"/>
        <v>0.22349365278026101</v>
      </c>
      <c r="I26">
        <f t="shared" si="5"/>
        <v>-1.1013643340918162</v>
      </c>
      <c r="J26">
        <f t="shared" si="6"/>
        <v>1.1013643340918162</v>
      </c>
      <c r="K26">
        <f t="shared" si="7"/>
        <v>0.71608043677445932</v>
      </c>
      <c r="L26">
        <f t="shared" si="8"/>
        <v>0.28391956322554063</v>
      </c>
      <c r="M26">
        <f t="shared" si="9"/>
        <v>1.3964911602730541</v>
      </c>
      <c r="N26">
        <f t="shared" si="10"/>
        <v>3.522124325070259</v>
      </c>
    </row>
    <row r="27" spans="1:14" x14ac:dyDescent="0.25">
      <c r="A27" s="4">
        <f>IF('True_Odds_Calculator_2-way'!A28="","",'True_Odds_Calculator_2-way'!A28)</f>
        <v>2.09</v>
      </c>
      <c r="B27" s="4">
        <f>IF('True_Odds_Calculator_2-way'!B28="","",'True_Odds_Calculator_2-way'!B28)</f>
        <v>1.82</v>
      </c>
      <c r="C27" s="4">
        <f t="shared" si="0"/>
        <v>0.47846889952153115</v>
      </c>
      <c r="D27">
        <f t="shared" si="1"/>
        <v>0.54945054945054939</v>
      </c>
      <c r="E27">
        <f t="shared" si="2"/>
        <v>2.7919448972080652E-2</v>
      </c>
      <c r="F27">
        <f t="shared" si="3"/>
        <v>-0.23497555076502441</v>
      </c>
      <c r="G27">
        <v>0</v>
      </c>
      <c r="H27">
        <f t="shared" si="4"/>
        <v>0.26289499973710501</v>
      </c>
      <c r="I27">
        <f t="shared" si="5"/>
        <v>-1.0577421839157299</v>
      </c>
      <c r="J27">
        <f t="shared" si="6"/>
        <v>1.0577421839157299</v>
      </c>
      <c r="K27">
        <f t="shared" si="7"/>
        <v>0.46448134808844194</v>
      </c>
      <c r="L27">
        <f t="shared" si="8"/>
        <v>0.53551865191155801</v>
      </c>
      <c r="M27">
        <f t="shared" si="9"/>
        <v>2.1529389804681456</v>
      </c>
      <c r="N27">
        <f t="shared" si="10"/>
        <v>1.8673485908108987</v>
      </c>
    </row>
    <row r="28" spans="1:14" x14ac:dyDescent="0.25">
      <c r="A28" s="4">
        <f>IF('True_Odds_Calculator_2-way'!A29="","",'True_Odds_Calculator_2-way'!A29)</f>
        <v>1.62</v>
      </c>
      <c r="B28" s="4">
        <f>IF('True_Odds_Calculator_2-way'!B29="","",'True_Odds_Calculator_2-way'!B29)</f>
        <v>2.41</v>
      </c>
      <c r="C28" s="4">
        <f t="shared" si="0"/>
        <v>0.61728395061728392</v>
      </c>
      <c r="D28">
        <f t="shared" si="1"/>
        <v>0.41493775933609955</v>
      </c>
      <c r="E28">
        <f t="shared" si="2"/>
        <v>3.2221709953383471E-2</v>
      </c>
      <c r="F28">
        <f t="shared" si="3"/>
        <v>-0.22391270938988783</v>
      </c>
      <c r="G28">
        <v>0</v>
      </c>
      <c r="H28">
        <f t="shared" si="4"/>
        <v>0.2561344193432713</v>
      </c>
      <c r="I28">
        <f t="shared" si="5"/>
        <v>-1.0695340092890231</v>
      </c>
      <c r="J28">
        <f t="shared" si="6"/>
        <v>1.0695340092890231</v>
      </c>
      <c r="K28">
        <f t="shared" si="7"/>
        <v>0.60128274567029871</v>
      </c>
      <c r="L28">
        <f t="shared" si="8"/>
        <v>0.39871725432970118</v>
      </c>
      <c r="M28">
        <f t="shared" si="9"/>
        <v>1.6631110857591944</v>
      </c>
      <c r="N28">
        <f t="shared" si="10"/>
        <v>2.5080429530975232</v>
      </c>
    </row>
    <row r="29" spans="1:14" x14ac:dyDescent="0.25">
      <c r="A29" s="4">
        <f>IF('True_Odds_Calculator_2-way'!A30="","",'True_Odds_Calculator_2-way'!A30)</f>
        <v>1.94</v>
      </c>
      <c r="B29" s="4">
        <f>IF('True_Odds_Calculator_2-way'!B30="","",'True_Odds_Calculator_2-way'!B30)</f>
        <v>1.96</v>
      </c>
      <c r="C29" s="4">
        <f t="shared" si="0"/>
        <v>0.51546391752577325</v>
      </c>
      <c r="D29">
        <f t="shared" si="1"/>
        <v>0.51020408163265307</v>
      </c>
      <c r="E29">
        <f t="shared" si="2"/>
        <v>2.5667999158426325E-2</v>
      </c>
      <c r="F29">
        <f t="shared" si="3"/>
        <v>-0.23732379549758043</v>
      </c>
      <c r="G29">
        <v>0</v>
      </c>
      <c r="H29">
        <f t="shared" si="4"/>
        <v>0.26299179465600675</v>
      </c>
      <c r="I29">
        <f t="shared" si="5"/>
        <v>-1.052689901333149</v>
      </c>
      <c r="J29">
        <f t="shared" si="6"/>
        <v>1.052689901333149</v>
      </c>
      <c r="K29">
        <f t="shared" si="7"/>
        <v>0.50263165184833114</v>
      </c>
      <c r="L29">
        <f t="shared" si="8"/>
        <v>0.49736834815166897</v>
      </c>
      <c r="M29">
        <f t="shared" si="9"/>
        <v>1.9895285072531594</v>
      </c>
      <c r="N29">
        <f t="shared" si="10"/>
        <v>2.0105823052798226</v>
      </c>
    </row>
    <row r="30" spans="1:14" x14ac:dyDescent="0.25">
      <c r="A30" s="4">
        <f>IF('True_Odds_Calculator_2-way'!A31="","",'True_Odds_Calculator_2-way'!A31)</f>
        <v>1.65</v>
      </c>
      <c r="B30" s="4">
        <f>IF('True_Odds_Calculator_2-way'!B31="","",'True_Odds_Calculator_2-way'!B31)</f>
        <v>2.36</v>
      </c>
      <c r="C30" s="4">
        <f t="shared" si="0"/>
        <v>0.60606060606060608</v>
      </c>
      <c r="D30">
        <f t="shared" si="1"/>
        <v>0.42372881355932207</v>
      </c>
      <c r="E30">
        <f t="shared" si="2"/>
        <v>2.9789419619928204E-2</v>
      </c>
      <c r="F30">
        <f t="shared" si="3"/>
        <v>-0.22701592193117603</v>
      </c>
      <c r="G30">
        <v>0</v>
      </c>
      <c r="H30">
        <f t="shared" si="4"/>
        <v>0.25680534155110429</v>
      </c>
      <c r="I30">
        <f t="shared" si="5"/>
        <v>-1.063589074528793</v>
      </c>
      <c r="J30">
        <f t="shared" si="6"/>
        <v>1.063589074528793</v>
      </c>
      <c r="K30">
        <f t="shared" si="7"/>
        <v>0.59124965931908058</v>
      </c>
      <c r="L30">
        <f t="shared" si="8"/>
        <v>0.4087503406809192</v>
      </c>
      <c r="M30">
        <f t="shared" si="9"/>
        <v>1.6913328984437157</v>
      </c>
      <c r="N30">
        <f t="shared" si="10"/>
        <v>2.4464811413591585</v>
      </c>
    </row>
    <row r="31" spans="1:14" x14ac:dyDescent="0.25">
      <c r="A31" s="4">
        <f>IF('True_Odds_Calculator_2-way'!A32="","",'True_Odds_Calculator_2-way'!A32)</f>
        <v>2.48</v>
      </c>
      <c r="B31" s="4">
        <f>IF('True_Odds_Calculator_2-way'!B32="","",'True_Odds_Calculator_2-way'!B32)</f>
        <v>1.6</v>
      </c>
      <c r="C31" s="4">
        <f t="shared" si="0"/>
        <v>0.40322580645161293</v>
      </c>
      <c r="D31">
        <f t="shared" si="1"/>
        <v>0.625</v>
      </c>
      <c r="E31">
        <f t="shared" si="2"/>
        <v>2.8225806451612989E-2</v>
      </c>
      <c r="F31">
        <f t="shared" si="3"/>
        <v>-0.22379032258064502</v>
      </c>
      <c r="G31">
        <v>0</v>
      </c>
      <c r="H31">
        <f t="shared" si="4"/>
        <v>0.25201612903225806</v>
      </c>
      <c r="I31">
        <f t="shared" si="5"/>
        <v>-1.0611908999450224</v>
      </c>
      <c r="J31">
        <f t="shared" si="6"/>
        <v>1.0611908999450224</v>
      </c>
      <c r="K31">
        <f t="shared" si="7"/>
        <v>0.38901990812634057</v>
      </c>
      <c r="L31">
        <f t="shared" si="8"/>
        <v>0.61098009187365931</v>
      </c>
      <c r="M31">
        <f t="shared" si="9"/>
        <v>2.5705625319186329</v>
      </c>
      <c r="N31">
        <f t="shared" si="10"/>
        <v>1.6367145399670135</v>
      </c>
    </row>
    <row r="32" spans="1:14" x14ac:dyDescent="0.25">
      <c r="A32" s="4">
        <f>IF('True_Odds_Calculator_2-way'!A33="","",'True_Odds_Calculator_2-way'!A33)</f>
        <v>1.58</v>
      </c>
      <c r="B32" s="4">
        <f>IF('True_Odds_Calculator_2-way'!B33="","",'True_Odds_Calculator_2-way'!B33)</f>
        <v>2.5299999999999998</v>
      </c>
      <c r="C32" s="4">
        <f t="shared" si="0"/>
        <v>0.63291139240506322</v>
      </c>
      <c r="D32">
        <f t="shared" si="1"/>
        <v>0.39525691699604748</v>
      </c>
      <c r="E32">
        <f t="shared" si="2"/>
        <v>2.8168309401110703E-2</v>
      </c>
      <c r="F32">
        <f t="shared" si="3"/>
        <v>-0.22199429629259027</v>
      </c>
      <c r="G32">
        <v>0</v>
      </c>
      <c r="H32">
        <f t="shared" si="4"/>
        <v>0.25016260569370091</v>
      </c>
      <c r="I32">
        <f t="shared" si="5"/>
        <v>-1.0615495921641365</v>
      </c>
      <c r="J32">
        <f t="shared" si="6"/>
        <v>1.0615495921641365</v>
      </c>
      <c r="K32">
        <f t="shared" si="7"/>
        <v>0.61892725464583687</v>
      </c>
      <c r="L32">
        <f t="shared" si="8"/>
        <v>0.38107274535416313</v>
      </c>
      <c r="M32">
        <f t="shared" si="9"/>
        <v>1.6156987634551996</v>
      </c>
      <c r="N32">
        <f t="shared" si="10"/>
        <v>2.6241708760111284</v>
      </c>
    </row>
    <row r="33" spans="1:14" x14ac:dyDescent="0.25">
      <c r="A33" s="4">
        <f>IF('True_Odds_Calculator_2-way'!A34="","",'True_Odds_Calculator_2-way'!A34)</f>
        <v>2.19</v>
      </c>
      <c r="B33" s="4">
        <f>IF('True_Odds_Calculator_2-way'!B34="","",'True_Odds_Calculator_2-way'!B34)</f>
        <v>1.73</v>
      </c>
      <c r="C33" s="4">
        <f t="shared" si="0"/>
        <v>0.45662100456621008</v>
      </c>
      <c r="D33">
        <f t="shared" si="1"/>
        <v>0.5780346820809249</v>
      </c>
      <c r="E33">
        <f t="shared" si="2"/>
        <v>3.4655686647135031E-2</v>
      </c>
      <c r="F33">
        <f t="shared" si="3"/>
        <v>-0.22928709055876673</v>
      </c>
      <c r="G33">
        <v>0</v>
      </c>
      <c r="H33">
        <f t="shared" si="4"/>
        <v>0.26394277720590181</v>
      </c>
      <c r="I33">
        <f t="shared" si="5"/>
        <v>-1.0729144372515058</v>
      </c>
      <c r="J33">
        <f t="shared" si="6"/>
        <v>1.0729144372515058</v>
      </c>
      <c r="K33">
        <f t="shared" si="7"/>
        <v>0.43921906878344058</v>
      </c>
      <c r="L33">
        <f t="shared" si="8"/>
        <v>0.56078093121655925</v>
      </c>
      <c r="M33">
        <f t="shared" si="9"/>
        <v>2.2767681803292916</v>
      </c>
      <c r="N33">
        <f t="shared" si="10"/>
        <v>1.7832275391935992</v>
      </c>
    </row>
    <row r="34" spans="1:14" x14ac:dyDescent="0.25">
      <c r="A34" s="4">
        <f>IF('True_Odds_Calculator_2-way'!A35="","",'True_Odds_Calculator_2-way'!A35)</f>
        <v>2.11</v>
      </c>
      <c r="B34" s="4">
        <f>IF('True_Odds_Calculator_2-way'!B35="","",'True_Odds_Calculator_2-way'!B35)</f>
        <v>1.79</v>
      </c>
      <c r="C34" s="4">
        <f t="shared" si="0"/>
        <v>0.47393364928909953</v>
      </c>
      <c r="D34">
        <f t="shared" si="1"/>
        <v>0.55865921787709494</v>
      </c>
      <c r="E34">
        <f t="shared" si="2"/>
        <v>3.2592867166194583E-2</v>
      </c>
      <c r="F34">
        <f t="shared" si="3"/>
        <v>-0.23217453467129112</v>
      </c>
      <c r="G34">
        <v>0</v>
      </c>
      <c r="H34">
        <f t="shared" si="4"/>
        <v>0.26476740183748576</v>
      </c>
      <c r="I34">
        <f t="shared" si="5"/>
        <v>-1.0678861770883312</v>
      </c>
      <c r="J34">
        <f t="shared" si="6"/>
        <v>1.0678861770883312</v>
      </c>
      <c r="K34">
        <f t="shared" si="7"/>
        <v>0.45759183965236705</v>
      </c>
      <c r="L34">
        <f t="shared" si="8"/>
        <v>0.54240816034763273</v>
      </c>
      <c r="M34">
        <f t="shared" si="9"/>
        <v>2.1853536565680476</v>
      </c>
      <c r="N34">
        <f t="shared" si="10"/>
        <v>1.8436300798997822</v>
      </c>
    </row>
    <row r="35" spans="1:14" x14ac:dyDescent="0.25">
      <c r="A35" s="4">
        <f>IF('True_Odds_Calculator_2-way'!A36="","",'True_Odds_Calculator_2-way'!A36)</f>
        <v>1.71</v>
      </c>
      <c r="B35" s="4">
        <f>IF('True_Odds_Calculator_2-way'!B36="","",'True_Odds_Calculator_2-way'!B36)</f>
        <v>2.23</v>
      </c>
      <c r="C35" s="4">
        <f t="shared" si="0"/>
        <v>0.58479532163742687</v>
      </c>
      <c r="D35">
        <f t="shared" si="1"/>
        <v>0.44843049327354262</v>
      </c>
      <c r="E35">
        <f t="shared" si="2"/>
        <v>3.3225814910969431E-2</v>
      </c>
      <c r="F35">
        <f t="shared" si="3"/>
        <v>-0.22901423963496192</v>
      </c>
      <c r="G35">
        <v>0</v>
      </c>
      <c r="H35">
        <f t="shared" si="4"/>
        <v>0.26224005454593136</v>
      </c>
      <c r="I35">
        <f t="shared" si="5"/>
        <v>-1.070084984173661</v>
      </c>
      <c r="J35">
        <f t="shared" si="6"/>
        <v>1.070084984173661</v>
      </c>
      <c r="K35">
        <f t="shared" si="7"/>
        <v>0.56825919869450314</v>
      </c>
      <c r="L35">
        <f t="shared" si="8"/>
        <v>0.43174080130549697</v>
      </c>
      <c r="M35">
        <f t="shared" si="9"/>
        <v>1.7597603387632996</v>
      </c>
      <c r="N35">
        <f t="shared" si="10"/>
        <v>2.3162045305336028</v>
      </c>
    </row>
    <row r="36" spans="1:14" x14ac:dyDescent="0.25">
      <c r="A36" s="4">
        <f>IF('True_Odds_Calculator_2-way'!A37="","",'True_Odds_Calculator_2-way'!A37)</f>
        <v>2.3199999999999998</v>
      </c>
      <c r="B36" s="4">
        <f>IF('True_Odds_Calculator_2-way'!B37="","",'True_Odds_Calculator_2-way'!B37)</f>
        <v>1.66</v>
      </c>
      <c r="C36" s="4">
        <f t="shared" si="0"/>
        <v>0.43103448275862072</v>
      </c>
      <c r="D36">
        <f t="shared" si="1"/>
        <v>0.60240963855421692</v>
      </c>
      <c r="E36">
        <f t="shared" si="2"/>
        <v>3.3444121312837582E-2</v>
      </c>
      <c r="F36">
        <f t="shared" si="3"/>
        <v>-0.22621520565018693</v>
      </c>
      <c r="G36">
        <v>0</v>
      </c>
      <c r="H36">
        <f t="shared" si="4"/>
        <v>0.25965932696302457</v>
      </c>
      <c r="I36">
        <f t="shared" si="5"/>
        <v>-1.0713739108887086</v>
      </c>
      <c r="J36">
        <f t="shared" si="6"/>
        <v>1.0713739108887086</v>
      </c>
      <c r="K36">
        <f t="shared" si="7"/>
        <v>0.41421356237309498</v>
      </c>
      <c r="L36">
        <f t="shared" si="8"/>
        <v>0.58578643762690485</v>
      </c>
      <c r="M36">
        <f t="shared" si="9"/>
        <v>2.4142135623730954</v>
      </c>
      <c r="N36">
        <f t="shared" si="10"/>
        <v>1.7071067811865479</v>
      </c>
    </row>
    <row r="37" spans="1:14" x14ac:dyDescent="0.25">
      <c r="A37" s="4">
        <f>IF('True_Odds_Calculator_2-way'!A38="","",'True_Odds_Calculator_2-way'!A38)</f>
        <v>2.36</v>
      </c>
      <c r="B37" s="4">
        <f>IF('True_Odds_Calculator_2-way'!B38="","",'True_Odds_Calculator_2-way'!B38)</f>
        <v>1.64</v>
      </c>
      <c r="C37" s="4">
        <f t="shared" si="0"/>
        <v>0.42372881355932207</v>
      </c>
      <c r="D37">
        <f t="shared" si="1"/>
        <v>0.6097560975609756</v>
      </c>
      <c r="E37">
        <f t="shared" si="2"/>
        <v>3.3484911120297722E-2</v>
      </c>
      <c r="F37">
        <f t="shared" si="3"/>
        <v>-0.22488631665977676</v>
      </c>
      <c r="G37">
        <v>0</v>
      </c>
      <c r="H37">
        <f t="shared" si="4"/>
        <v>0.25837122778007443</v>
      </c>
      <c r="I37">
        <f t="shared" si="5"/>
        <v>-1.0718661571406802</v>
      </c>
      <c r="J37">
        <f t="shared" si="6"/>
        <v>1.0718661571406802</v>
      </c>
      <c r="K37">
        <f t="shared" si="7"/>
        <v>0.40687819885451121</v>
      </c>
      <c r="L37">
        <f t="shared" si="8"/>
        <v>0.59312180114548885</v>
      </c>
      <c r="M37">
        <f t="shared" si="9"/>
        <v>2.4577379737113252</v>
      </c>
      <c r="N37">
        <f t="shared" si="10"/>
        <v>1.6859943405700353</v>
      </c>
    </row>
    <row r="38" spans="1:14" x14ac:dyDescent="0.25">
      <c r="A38" s="4">
        <f>IF('True_Odds_Calculator_2-way'!A39="","",'True_Odds_Calculator_2-way'!A39)</f>
        <v>2.4700000000000002</v>
      </c>
      <c r="B38" s="4">
        <f>IF('True_Odds_Calculator_2-way'!B39="","",'True_Odds_Calculator_2-way'!B39)</f>
        <v>1.59</v>
      </c>
      <c r="C38" s="4">
        <f t="shared" si="0"/>
        <v>0.40485829959514169</v>
      </c>
      <c r="D38">
        <f t="shared" si="1"/>
        <v>0.62893081761006286</v>
      </c>
      <c r="E38">
        <f t="shared" si="2"/>
        <v>3.37891172052045E-2</v>
      </c>
      <c r="F38">
        <f t="shared" si="3"/>
        <v>-0.22083874417538774</v>
      </c>
      <c r="G38">
        <v>0</v>
      </c>
      <c r="H38">
        <f t="shared" si="4"/>
        <v>0.25462786138059224</v>
      </c>
      <c r="I38">
        <f t="shared" si="5"/>
        <v>-1.0737800400040409</v>
      </c>
      <c r="J38">
        <f t="shared" si="6"/>
        <v>1.0737800400040409</v>
      </c>
      <c r="K38">
        <f t="shared" si="7"/>
        <v>0.38782889624489203</v>
      </c>
      <c r="L38">
        <f t="shared" si="8"/>
        <v>0.61217110375510797</v>
      </c>
      <c r="M38">
        <f t="shared" si="9"/>
        <v>2.5784566588059405</v>
      </c>
      <c r="N38">
        <f t="shared" si="10"/>
        <v>1.6335302236023845</v>
      </c>
    </row>
    <row r="39" spans="1:14" x14ac:dyDescent="0.25">
      <c r="A39" s="4">
        <f>IF('True_Odds_Calculator_2-way'!A40="","",'True_Odds_Calculator_2-way'!A40)</f>
        <v>2.46</v>
      </c>
      <c r="B39" s="4">
        <f>IF('True_Odds_Calculator_2-way'!B40="","",'True_Odds_Calculator_2-way'!B40)</f>
        <v>1.6</v>
      </c>
      <c r="C39" s="4">
        <f t="shared" si="0"/>
        <v>0.4065040650406504</v>
      </c>
      <c r="D39">
        <f t="shared" si="1"/>
        <v>0.625</v>
      </c>
      <c r="E39">
        <f t="shared" si="2"/>
        <v>3.1504065040650397E-2</v>
      </c>
      <c r="F39">
        <f t="shared" si="3"/>
        <v>-0.22256097560975607</v>
      </c>
      <c r="G39">
        <v>0</v>
      </c>
      <c r="H39">
        <f t="shared" si="4"/>
        <v>0.25406504065040647</v>
      </c>
      <c r="I39">
        <f t="shared" si="5"/>
        <v>-1.0684346079267206</v>
      </c>
      <c r="J39">
        <f t="shared" si="6"/>
        <v>1.0684346079267206</v>
      </c>
      <c r="K39">
        <f t="shared" si="7"/>
        <v>0.39063804249279904</v>
      </c>
      <c r="L39">
        <f t="shared" si="8"/>
        <v>0.60936195750720079</v>
      </c>
      <c r="M39">
        <f t="shared" si="9"/>
        <v>2.5599145275730124</v>
      </c>
      <c r="N39">
        <f t="shared" si="10"/>
        <v>1.6410607647560327</v>
      </c>
    </row>
    <row r="40" spans="1:14" x14ac:dyDescent="0.25">
      <c r="A40" s="4">
        <f>IF('True_Odds_Calculator_2-way'!A41="","",'True_Odds_Calculator_2-way'!A41)</f>
        <v>1.87</v>
      </c>
      <c r="B40" s="4">
        <f>IF('True_Odds_Calculator_2-way'!B41="","",'True_Odds_Calculator_2-way'!B41)</f>
        <v>2.02</v>
      </c>
      <c r="C40" s="4">
        <f t="shared" si="0"/>
        <v>0.53475935828876997</v>
      </c>
      <c r="D40">
        <f t="shared" si="1"/>
        <v>0.49504950495049505</v>
      </c>
      <c r="E40">
        <f t="shared" si="2"/>
        <v>2.9808863239265015E-2</v>
      </c>
      <c r="F40">
        <f t="shared" si="3"/>
        <v>-0.23492349234923493</v>
      </c>
      <c r="G40">
        <v>0</v>
      </c>
      <c r="H40">
        <f t="shared" si="4"/>
        <v>0.2647323555885</v>
      </c>
      <c r="I40">
        <f t="shared" si="5"/>
        <v>-1.0615495921641367</v>
      </c>
      <c r="J40">
        <f t="shared" si="6"/>
        <v>1.0615495921641367</v>
      </c>
      <c r="K40">
        <f t="shared" si="7"/>
        <v>0.51987261275696728</v>
      </c>
      <c r="L40">
        <f t="shared" si="8"/>
        <v>0.48012738724303272</v>
      </c>
      <c r="M40">
        <f t="shared" si="9"/>
        <v>1.9235481451827992</v>
      </c>
      <c r="N40">
        <f t="shared" si="10"/>
        <v>2.0827805840074194</v>
      </c>
    </row>
    <row r="41" spans="1:14" x14ac:dyDescent="0.25">
      <c r="A41" s="4">
        <f>IF('True_Odds_Calculator_2-way'!A42="","",'True_Odds_Calculator_2-way'!A42)</f>
        <v>1.79</v>
      </c>
      <c r="B41" s="4">
        <f>IF('True_Odds_Calculator_2-way'!B42="","",'True_Odds_Calculator_2-way'!B42)</f>
        <v>2.11</v>
      </c>
      <c r="C41" s="4">
        <f t="shared" si="0"/>
        <v>0.55865921787709494</v>
      </c>
      <c r="D41">
        <f t="shared" si="1"/>
        <v>0.47393364928909953</v>
      </c>
      <c r="E41">
        <f t="shared" si="2"/>
        <v>3.2592867166194583E-2</v>
      </c>
      <c r="F41">
        <f t="shared" si="3"/>
        <v>-0.23217453467129112</v>
      </c>
      <c r="G41">
        <v>0</v>
      </c>
      <c r="H41">
        <f t="shared" si="4"/>
        <v>0.26476740183748576</v>
      </c>
      <c r="I41">
        <f t="shared" si="5"/>
        <v>-1.0678861770883312</v>
      </c>
      <c r="J41">
        <f t="shared" si="6"/>
        <v>1.0678861770883312</v>
      </c>
      <c r="K41">
        <f t="shared" si="7"/>
        <v>0.54240816034763273</v>
      </c>
      <c r="L41">
        <f t="shared" si="8"/>
        <v>0.45759183965236705</v>
      </c>
      <c r="M41">
        <f t="shared" si="9"/>
        <v>1.8436300798997822</v>
      </c>
      <c r="N41">
        <f t="shared" si="10"/>
        <v>2.1853536565680476</v>
      </c>
    </row>
    <row r="42" spans="1:14" x14ac:dyDescent="0.25">
      <c r="A42" s="4">
        <f>IF('True_Odds_Calculator_2-way'!A43="","",'True_Odds_Calculator_2-way'!A43)</f>
        <v>2.16</v>
      </c>
      <c r="B42" s="4">
        <f>IF('True_Odds_Calculator_2-way'!B43="","",'True_Odds_Calculator_2-way'!B43)</f>
        <v>1.75</v>
      </c>
      <c r="C42" s="4">
        <f t="shared" si="0"/>
        <v>0.46296296296296291</v>
      </c>
      <c r="D42">
        <f t="shared" si="1"/>
        <v>0.5714285714285714</v>
      </c>
      <c r="E42">
        <f t="shared" si="2"/>
        <v>3.4391534391534417E-2</v>
      </c>
      <c r="F42">
        <f t="shared" si="3"/>
        <v>-0.23015873015873001</v>
      </c>
      <c r="G42">
        <v>0</v>
      </c>
      <c r="H42">
        <f t="shared" si="4"/>
        <v>0.26455026455026448</v>
      </c>
      <c r="I42">
        <f t="shared" si="5"/>
        <v>-1.0721125348377951</v>
      </c>
      <c r="J42">
        <f t="shared" si="6"/>
        <v>1.0721125348377951</v>
      </c>
      <c r="K42">
        <f t="shared" si="7"/>
        <v>0.44570220807044264</v>
      </c>
      <c r="L42">
        <f t="shared" si="8"/>
        <v>0.55429779192955719</v>
      </c>
      <c r="M42">
        <f t="shared" si="9"/>
        <v>2.2436505404118421</v>
      </c>
      <c r="N42">
        <f t="shared" si="10"/>
        <v>1.8040844011283466</v>
      </c>
    </row>
    <row r="43" spans="1:14" x14ac:dyDescent="0.25">
      <c r="A43" s="4">
        <f>IF('True_Odds_Calculator_2-way'!A44="","",'True_Odds_Calculator_2-way'!A44)</f>
        <v>2.16</v>
      </c>
      <c r="B43" s="4">
        <f>IF('True_Odds_Calculator_2-way'!B44="","",'True_Odds_Calculator_2-way'!B44)</f>
        <v>1.74</v>
      </c>
      <c r="C43" s="4">
        <f t="shared" si="0"/>
        <v>0.46296296296296291</v>
      </c>
      <c r="D43">
        <f t="shared" si="1"/>
        <v>0.57471264367816088</v>
      </c>
      <c r="E43">
        <f t="shared" si="2"/>
        <v>3.7675606641123682E-2</v>
      </c>
      <c r="F43">
        <f t="shared" si="3"/>
        <v>-0.22839506172839519</v>
      </c>
      <c r="G43">
        <v>0</v>
      </c>
      <c r="H43">
        <f t="shared" si="4"/>
        <v>0.26607066836951887</v>
      </c>
      <c r="I43">
        <f t="shared" si="5"/>
        <v>-1.0793322294408634</v>
      </c>
      <c r="J43">
        <f t="shared" si="6"/>
        <v>1.0793322294408634</v>
      </c>
      <c r="K43">
        <f t="shared" si="7"/>
        <v>0.44404472798104189</v>
      </c>
      <c r="L43">
        <f t="shared" si="8"/>
        <v>0.55595527201895822</v>
      </c>
      <c r="M43">
        <f t="shared" si="9"/>
        <v>2.2520253861514017</v>
      </c>
      <c r="N43">
        <f t="shared" si="10"/>
        <v>1.7987058497862392</v>
      </c>
    </row>
    <row r="44" spans="1:14" x14ac:dyDescent="0.25">
      <c r="A44" s="4">
        <f>IF('True_Odds_Calculator_2-way'!A45="","",'True_Odds_Calculator_2-way'!A45)</f>
        <v>1.82</v>
      </c>
      <c r="B44" s="4">
        <f>IF('True_Odds_Calculator_2-way'!B45="","",'True_Odds_Calculator_2-way'!B45)</f>
        <v>2.02</v>
      </c>
      <c r="C44" s="4">
        <f t="shared" si="0"/>
        <v>0.54945054945054939</v>
      </c>
      <c r="D44">
        <f t="shared" si="1"/>
        <v>0.49504950495049505</v>
      </c>
      <c r="E44">
        <f t="shared" si="2"/>
        <v>4.450005440104432E-2</v>
      </c>
      <c r="F44">
        <f t="shared" si="3"/>
        <v>-0.22750516809922772</v>
      </c>
      <c r="G44">
        <v>0</v>
      </c>
      <c r="H44">
        <f t="shared" si="4"/>
        <v>0.27200522250027198</v>
      </c>
      <c r="I44">
        <f t="shared" si="5"/>
        <v>-1.0934350421017378</v>
      </c>
      <c r="J44">
        <f t="shared" si="6"/>
        <v>1.0934350421017378</v>
      </c>
      <c r="K44">
        <f t="shared" si="7"/>
        <v>0.52725465393052973</v>
      </c>
      <c r="L44">
        <f t="shared" si="8"/>
        <v>0.4727453460694705</v>
      </c>
      <c r="M44">
        <f t="shared" si="9"/>
        <v>1.8966167345234253</v>
      </c>
      <c r="N44">
        <f t="shared" si="10"/>
        <v>2.1153037429437727</v>
      </c>
    </row>
    <row r="45" spans="1:14" x14ac:dyDescent="0.25">
      <c r="A45" s="4">
        <f>IF('True_Odds_Calculator_2-way'!A46="","",'True_Odds_Calculator_2-way'!A46)</f>
        <v>2.0099999999999998</v>
      </c>
      <c r="B45" s="4">
        <f>IF('True_Odds_Calculator_2-way'!B46="","",'True_Odds_Calculator_2-way'!B46)</f>
        <v>1.83</v>
      </c>
      <c r="C45" s="4">
        <f t="shared" si="0"/>
        <v>0.49751243781094534</v>
      </c>
      <c r="D45">
        <f t="shared" si="1"/>
        <v>0.54644808743169393</v>
      </c>
      <c r="E45">
        <f t="shared" si="2"/>
        <v>4.3960525242639381E-2</v>
      </c>
      <c r="F45">
        <f t="shared" si="3"/>
        <v>-0.22790419487263125</v>
      </c>
      <c r="G45">
        <v>0</v>
      </c>
      <c r="H45">
        <f t="shared" si="4"/>
        <v>0.27186472011527063</v>
      </c>
      <c r="I45">
        <f t="shared" si="5"/>
        <v>-1.0921952084562025</v>
      </c>
      <c r="J45">
        <f t="shared" si="6"/>
        <v>1.0921952084562025</v>
      </c>
      <c r="K45">
        <f t="shared" si="7"/>
        <v>0.47548468471574579</v>
      </c>
      <c r="L45">
        <f t="shared" si="8"/>
        <v>0.52451531528425399</v>
      </c>
      <c r="M45">
        <f t="shared" si="9"/>
        <v>2.1031171605407648</v>
      </c>
      <c r="N45">
        <f t="shared" si="10"/>
        <v>1.9065220230186481</v>
      </c>
    </row>
    <row r="46" spans="1:14" x14ac:dyDescent="0.25">
      <c r="A46" s="4">
        <f>IF('True_Odds_Calculator_2-way'!A47="","",'True_Odds_Calculator_2-way'!A47)</f>
        <v>2.06</v>
      </c>
      <c r="B46" s="4">
        <f>IF('True_Odds_Calculator_2-way'!B47="","",'True_Odds_Calculator_2-way'!B47)</f>
        <v>1.78</v>
      </c>
      <c r="C46" s="4">
        <f t="shared" si="0"/>
        <v>0.4854368932038835</v>
      </c>
      <c r="D46">
        <f t="shared" si="1"/>
        <v>0.5617977528089888</v>
      </c>
      <c r="E46">
        <f t="shared" si="2"/>
        <v>4.7234646012872306E-2</v>
      </c>
      <c r="F46">
        <f t="shared" si="3"/>
        <v>-0.22548270971964657</v>
      </c>
      <c r="G46">
        <v>0</v>
      </c>
      <c r="H46">
        <f t="shared" si="4"/>
        <v>0.27271735573251882</v>
      </c>
      <c r="I46">
        <f t="shared" si="5"/>
        <v>-1.0997646755364592</v>
      </c>
      <c r="J46">
        <f t="shared" si="6"/>
        <v>1.0997646755364592</v>
      </c>
      <c r="K46">
        <f t="shared" si="7"/>
        <v>0.46173369190551583</v>
      </c>
      <c r="L46">
        <f t="shared" si="8"/>
        <v>0.53826630809448417</v>
      </c>
      <c r="M46">
        <f t="shared" si="9"/>
        <v>2.1657505560686463</v>
      </c>
      <c r="N46">
        <f t="shared" si="10"/>
        <v>1.8578164469184384</v>
      </c>
    </row>
    <row r="47" spans="1:14" x14ac:dyDescent="0.25">
      <c r="A47" s="4">
        <f>IF('True_Odds_Calculator_2-way'!A48="","",'True_Odds_Calculator_2-way'!A48)</f>
        <v>2.04</v>
      </c>
      <c r="B47" s="4">
        <f>IF('True_Odds_Calculator_2-way'!B48="","",'True_Odds_Calculator_2-way'!B48)</f>
        <v>1.81</v>
      </c>
      <c r="C47" s="4">
        <f t="shared" si="0"/>
        <v>0.49019607843137253</v>
      </c>
      <c r="D47">
        <f t="shared" si="1"/>
        <v>0.5524861878453039</v>
      </c>
      <c r="E47">
        <f t="shared" si="2"/>
        <v>4.2682266276676373E-2</v>
      </c>
      <c r="F47">
        <f t="shared" si="3"/>
        <v>-0.22814429639259015</v>
      </c>
      <c r="G47">
        <v>0</v>
      </c>
      <c r="H47">
        <f t="shared" si="4"/>
        <v>0.27082656266926658</v>
      </c>
      <c r="I47">
        <f t="shared" si="5"/>
        <v>-1.0895340841010224</v>
      </c>
      <c r="J47">
        <f t="shared" si="6"/>
        <v>1.0895340841010224</v>
      </c>
      <c r="K47">
        <f t="shared" si="7"/>
        <v>0.46879788020304902</v>
      </c>
      <c r="L47">
        <f t="shared" si="8"/>
        <v>0.53120211979695098</v>
      </c>
      <c r="M47">
        <f t="shared" si="9"/>
        <v>2.1331154474650633</v>
      </c>
      <c r="N47">
        <f t="shared" si="10"/>
        <v>1.8825226081218283</v>
      </c>
    </row>
    <row r="48" spans="1:14" x14ac:dyDescent="0.25">
      <c r="A48" s="4">
        <f>IF('True_Odds_Calculator_2-way'!A49="","",'True_Odds_Calculator_2-way'!A49)</f>
        <v>2.37</v>
      </c>
      <c r="B48" s="4">
        <f>IF('True_Odds_Calculator_2-way'!B49="","",'True_Odds_Calculator_2-way'!B49)</f>
        <v>1.6</v>
      </c>
      <c r="C48" s="4">
        <f t="shared" si="0"/>
        <v>0.42194092827004215</v>
      </c>
      <c r="D48">
        <f t="shared" si="1"/>
        <v>0.625</v>
      </c>
      <c r="E48">
        <f t="shared" si="2"/>
        <v>4.6940928270042148E-2</v>
      </c>
      <c r="F48">
        <f t="shared" si="3"/>
        <v>-0.21677215189873422</v>
      </c>
      <c r="G48">
        <v>0</v>
      </c>
      <c r="H48">
        <f t="shared" si="4"/>
        <v>0.26371308016877637</v>
      </c>
      <c r="I48">
        <f t="shared" si="5"/>
        <v>-1.1029709933472638</v>
      </c>
      <c r="J48">
        <f t="shared" si="6"/>
        <v>1.1029709933472638</v>
      </c>
      <c r="K48">
        <f t="shared" si="7"/>
        <v>0.39823656692396225</v>
      </c>
      <c r="L48">
        <f t="shared" si="8"/>
        <v>0.60176343307603775</v>
      </c>
      <c r="M48">
        <f t="shared" si="9"/>
        <v>2.5110702608857518</v>
      </c>
      <c r="N48">
        <f t="shared" si="10"/>
        <v>1.6617825960083583</v>
      </c>
    </row>
    <row r="49" spans="1:14" x14ac:dyDescent="0.25">
      <c r="A49" s="4">
        <f>IF('True_Odds_Calculator_2-way'!A50="","",'True_Odds_Calculator_2-way'!A50)</f>
        <v>1.93</v>
      </c>
      <c r="B49" s="4">
        <f>IF('True_Odds_Calculator_2-way'!B50="","",'True_Odds_Calculator_2-way'!B50)</f>
        <v>1.91</v>
      </c>
      <c r="C49" s="4">
        <f t="shared" si="0"/>
        <v>0.5181347150259068</v>
      </c>
      <c r="D49">
        <f t="shared" si="1"/>
        <v>0.52356020942408377</v>
      </c>
      <c r="E49">
        <f t="shared" si="2"/>
        <v>4.1694924449990456E-2</v>
      </c>
      <c r="F49">
        <f t="shared" si="3"/>
        <v>-0.2295797954588612</v>
      </c>
      <c r="G49">
        <v>0</v>
      </c>
      <c r="H49">
        <f t="shared" si="4"/>
        <v>0.27127471990885171</v>
      </c>
      <c r="I49">
        <f t="shared" si="5"/>
        <v>-1.0870207379990005</v>
      </c>
      <c r="J49">
        <f t="shared" si="6"/>
        <v>1.0870207379990005</v>
      </c>
      <c r="K49">
        <f t="shared" si="7"/>
        <v>0.49728252842769838</v>
      </c>
      <c r="L49">
        <f t="shared" si="8"/>
        <v>0.50271747157230162</v>
      </c>
      <c r="M49">
        <f t="shared" si="9"/>
        <v>2.0109292863390706</v>
      </c>
      <c r="N49">
        <f t="shared" si="10"/>
        <v>1.9891888715790902</v>
      </c>
    </row>
    <row r="50" spans="1:14" x14ac:dyDescent="0.25">
      <c r="A50" s="4">
        <f>IF('True_Odds_Calculator_2-way'!A51="","",'True_Odds_Calculator_2-way'!A51)</f>
        <v>1.78</v>
      </c>
      <c r="B50" s="4">
        <f>IF('True_Odds_Calculator_2-way'!B51="","",'True_Odds_Calculator_2-way'!B51)</f>
        <v>2.0699999999999998</v>
      </c>
      <c r="C50" s="4">
        <f t="shared" si="0"/>
        <v>0.5617977528089888</v>
      </c>
      <c r="D50">
        <f t="shared" si="1"/>
        <v>0.48309178743961356</v>
      </c>
      <c r="E50">
        <f t="shared" si="2"/>
        <v>4.4889540248602255E-2</v>
      </c>
      <c r="F50">
        <f t="shared" si="3"/>
        <v>-0.22651034033545026</v>
      </c>
      <c r="G50">
        <v>0</v>
      </c>
      <c r="H50">
        <f t="shared" si="4"/>
        <v>0.27139988058405257</v>
      </c>
      <c r="I50">
        <f t="shared" si="5"/>
        <v>-1.0946135246159836</v>
      </c>
      <c r="J50">
        <f t="shared" si="6"/>
        <v>1.0946135246159836</v>
      </c>
      <c r="K50">
        <f t="shared" si="7"/>
        <v>0.53943293915689727</v>
      </c>
      <c r="L50">
        <f t="shared" si="8"/>
        <v>0.46056706084310273</v>
      </c>
      <c r="M50">
        <f t="shared" si="9"/>
        <v>1.8537985492004672</v>
      </c>
      <c r="N50">
        <f t="shared" si="10"/>
        <v>2.1712364713391024</v>
      </c>
    </row>
    <row r="51" spans="1:14" x14ac:dyDescent="0.25">
      <c r="A51" s="4">
        <f>IF('True_Odds_Calculator_2-way'!A52="","",'True_Odds_Calculator_2-way'!A52)</f>
        <v>1.87</v>
      </c>
      <c r="B51" s="4">
        <f>IF('True_Odds_Calculator_2-way'!B52="","",'True_Odds_Calculator_2-way'!B52)</f>
        <v>1.97</v>
      </c>
      <c r="C51" s="4">
        <f t="shared" si="0"/>
        <v>0.53475935828876997</v>
      </c>
      <c r="D51">
        <f t="shared" si="1"/>
        <v>0.50761421319796951</v>
      </c>
      <c r="E51">
        <f t="shared" si="2"/>
        <v>4.2373571486739481E-2</v>
      </c>
      <c r="F51">
        <f t="shared" si="3"/>
        <v>-0.22907787942126556</v>
      </c>
      <c r="G51">
        <v>0</v>
      </c>
      <c r="H51">
        <f t="shared" si="4"/>
        <v>0.27145145090800504</v>
      </c>
      <c r="I51">
        <f t="shared" si="5"/>
        <v>-1.0885653508392383</v>
      </c>
      <c r="J51">
        <f t="shared" si="6"/>
        <v>1.0885653508392383</v>
      </c>
      <c r="K51">
        <f t="shared" si="7"/>
        <v>0.51359700426766597</v>
      </c>
      <c r="L51">
        <f t="shared" si="8"/>
        <v>0.48640299573233392</v>
      </c>
      <c r="M51">
        <f t="shared" si="9"/>
        <v>1.9470518552301377</v>
      </c>
      <c r="N51">
        <f t="shared" si="10"/>
        <v>2.0559083903140616</v>
      </c>
    </row>
    <row r="52" spans="1:14" x14ac:dyDescent="0.25">
      <c r="A52" s="4">
        <f>IF('True_Odds_Calculator_2-way'!A53="","",'True_Odds_Calculator_2-way'!A53)</f>
        <v>1.95</v>
      </c>
      <c r="B52" s="4">
        <f>IF('True_Odds_Calculator_2-way'!B53="","",'True_Odds_Calculator_2-way'!B53)</f>
        <v>1.88</v>
      </c>
      <c r="C52" s="4">
        <f t="shared" si="0"/>
        <v>0.51282051282051289</v>
      </c>
      <c r="D52">
        <f t="shared" si="1"/>
        <v>0.53191489361702127</v>
      </c>
      <c r="E52">
        <f t="shared" si="2"/>
        <v>4.4735406437534042E-2</v>
      </c>
      <c r="F52">
        <f t="shared" si="3"/>
        <v>-0.22804146208401543</v>
      </c>
      <c r="G52">
        <v>0</v>
      </c>
      <c r="H52">
        <f t="shared" si="4"/>
        <v>0.27277686852154942</v>
      </c>
      <c r="I52">
        <f t="shared" si="5"/>
        <v>-1.0936965981495175</v>
      </c>
      <c r="J52">
        <f t="shared" si="6"/>
        <v>1.0936965981495175</v>
      </c>
      <c r="K52">
        <f t="shared" si="7"/>
        <v>0.49043365789995519</v>
      </c>
      <c r="L52">
        <f t="shared" si="8"/>
        <v>0.50956634210004492</v>
      </c>
      <c r="M52">
        <f t="shared" si="9"/>
        <v>2.0390117682420414</v>
      </c>
      <c r="N52">
        <f t="shared" si="10"/>
        <v>1.9624530063715757</v>
      </c>
    </row>
    <row r="53" spans="1:14" x14ac:dyDescent="0.25">
      <c r="A53" s="4">
        <f>IF('True_Odds_Calculator_2-way'!A54="","",'True_Odds_Calculator_2-way'!A54)</f>
        <v>1.85</v>
      </c>
      <c r="B53" s="4">
        <f>IF('True_Odds_Calculator_2-way'!B54="","",'True_Odds_Calculator_2-way'!B54)</f>
        <v>1.99</v>
      </c>
      <c r="C53" s="4">
        <f t="shared" si="0"/>
        <v>0.54054054054054046</v>
      </c>
      <c r="D53">
        <f t="shared" si="1"/>
        <v>0.50251256281407031</v>
      </c>
      <c r="E53">
        <f t="shared" si="2"/>
        <v>4.3053103354610656E-2</v>
      </c>
      <c r="F53">
        <f t="shared" si="3"/>
        <v>-0.22857530897731926</v>
      </c>
      <c r="G53">
        <v>0</v>
      </c>
      <c r="H53">
        <f t="shared" si="4"/>
        <v>0.27162841233192986</v>
      </c>
      <c r="I53">
        <f t="shared" si="5"/>
        <v>-1.0901165669462136</v>
      </c>
      <c r="J53">
        <f t="shared" si="6"/>
        <v>1.0901165669462136</v>
      </c>
      <c r="K53">
        <f t="shared" si="7"/>
        <v>0.51904934939114777</v>
      </c>
      <c r="L53">
        <f t="shared" si="8"/>
        <v>0.48095065060885256</v>
      </c>
      <c r="M53">
        <f t="shared" si="9"/>
        <v>1.9265990819042815</v>
      </c>
      <c r="N53">
        <f t="shared" si="10"/>
        <v>2.0792154012767514</v>
      </c>
    </row>
    <row r="54" spans="1:14" x14ac:dyDescent="0.25">
      <c r="A54" s="4">
        <f>IF('True_Odds_Calculator_2-way'!A55="","",'True_Odds_Calculator_2-way'!A55)</f>
        <v>2.58</v>
      </c>
      <c r="B54" s="4">
        <f>IF('True_Odds_Calculator_2-way'!B55="","",'True_Odds_Calculator_2-way'!B55)</f>
        <v>1.52</v>
      </c>
      <c r="C54" s="4">
        <f t="shared" si="0"/>
        <v>0.38759689922480617</v>
      </c>
      <c r="D54">
        <f t="shared" si="1"/>
        <v>0.65789473684210531</v>
      </c>
      <c r="E54">
        <f t="shared" si="2"/>
        <v>4.5491636066911534E-2</v>
      </c>
      <c r="F54">
        <f t="shared" si="3"/>
        <v>-0.20950632394940838</v>
      </c>
      <c r="G54">
        <v>0</v>
      </c>
      <c r="H54">
        <f t="shared" si="4"/>
        <v>0.25499796001631986</v>
      </c>
      <c r="I54">
        <f t="shared" si="5"/>
        <v>-1.1032394541017196</v>
      </c>
      <c r="J54">
        <f t="shared" si="6"/>
        <v>1.1032394541017196</v>
      </c>
      <c r="K54">
        <f t="shared" si="7"/>
        <v>0.36454861838676672</v>
      </c>
      <c r="L54">
        <f t="shared" si="8"/>
        <v>0.63545138161323322</v>
      </c>
      <c r="M54">
        <f t="shared" si="9"/>
        <v>2.7431183374807175</v>
      </c>
      <c r="N54">
        <f t="shared" si="10"/>
        <v>1.5736845161328941</v>
      </c>
    </row>
    <row r="55" spans="1:14" x14ac:dyDescent="0.25">
      <c r="A55" s="4">
        <f>IF('True_Odds_Calculator_2-way'!A56="","",'True_Odds_Calculator_2-way'!A56)</f>
        <v>2.0499999999999998</v>
      </c>
      <c r="B55" s="4">
        <f>IF('True_Odds_Calculator_2-way'!B56="","",'True_Odds_Calculator_2-way'!B56)</f>
        <v>1.81</v>
      </c>
      <c r="C55" s="4">
        <f t="shared" si="0"/>
        <v>0.48780487804878053</v>
      </c>
      <c r="D55">
        <f t="shared" si="1"/>
        <v>0.5524861878453039</v>
      </c>
      <c r="E55">
        <f t="shared" si="2"/>
        <v>4.0291065894084488E-2</v>
      </c>
      <c r="F55">
        <f t="shared" si="3"/>
        <v>-0.22921439159142964</v>
      </c>
      <c r="G55">
        <v>0</v>
      </c>
      <c r="H55">
        <f t="shared" si="4"/>
        <v>0.26950545748551413</v>
      </c>
      <c r="I55">
        <f t="shared" si="5"/>
        <v>-1.0843334143872594</v>
      </c>
      <c r="J55">
        <f t="shared" si="6"/>
        <v>1.0843334143872594</v>
      </c>
      <c r="K55">
        <f t="shared" si="7"/>
        <v>0.46760653723484941</v>
      </c>
      <c r="L55">
        <f t="shared" si="8"/>
        <v>0.53239346276515054</v>
      </c>
      <c r="M55">
        <f t="shared" si="9"/>
        <v>2.1385500851066221</v>
      </c>
      <c r="N55">
        <f t="shared" si="10"/>
        <v>1.8783100656536802</v>
      </c>
    </row>
    <row r="56" spans="1:14" x14ac:dyDescent="0.25">
      <c r="A56" s="4">
        <f>IF('True_Odds_Calculator_2-way'!A57="","",'True_Odds_Calculator_2-way'!A57)</f>
        <v>1.74</v>
      </c>
      <c r="B56" s="4">
        <f>IF('True_Odds_Calculator_2-way'!B57="","",'True_Odds_Calculator_2-way'!B57)</f>
        <v>2.1</v>
      </c>
      <c r="C56" s="4">
        <f t="shared" si="0"/>
        <v>0.57471264367816088</v>
      </c>
      <c r="D56">
        <f t="shared" si="1"/>
        <v>0.47619047619047616</v>
      </c>
      <c r="E56">
        <f t="shared" si="2"/>
        <v>5.0903119868637159E-2</v>
      </c>
      <c r="F56">
        <f t="shared" si="3"/>
        <v>-0.22276956759715372</v>
      </c>
      <c r="G56">
        <v>0</v>
      </c>
      <c r="H56">
        <f t="shared" si="4"/>
        <v>0.27367268746579088</v>
      </c>
      <c r="I56">
        <f t="shared" si="5"/>
        <v>-1.1083777463036817</v>
      </c>
      <c r="J56">
        <f t="shared" si="6"/>
        <v>1.1083777463036817</v>
      </c>
      <c r="K56">
        <f t="shared" si="7"/>
        <v>0.5493903180800086</v>
      </c>
      <c r="L56">
        <f t="shared" si="8"/>
        <v>0.45060968191999123</v>
      </c>
      <c r="M56">
        <f t="shared" si="9"/>
        <v>1.8201995322647246</v>
      </c>
      <c r="N56">
        <f t="shared" si="10"/>
        <v>2.2192155209340503</v>
      </c>
    </row>
    <row r="57" spans="1:14" x14ac:dyDescent="0.25">
      <c r="A57" s="4">
        <f>IF('True_Odds_Calculator_2-way'!A58="","",'True_Odds_Calculator_2-way'!A58)</f>
        <v>2.0499999999999998</v>
      </c>
      <c r="B57" s="4">
        <f>IF('True_Odds_Calculator_2-way'!B58="","",'True_Odds_Calculator_2-way'!B58)</f>
        <v>1.79</v>
      </c>
      <c r="C57" s="4">
        <f t="shared" si="0"/>
        <v>0.48780487804878053</v>
      </c>
      <c r="D57">
        <f t="shared" si="1"/>
        <v>0.55865921787709494</v>
      </c>
      <c r="E57">
        <f t="shared" si="2"/>
        <v>4.6464095925875526E-2</v>
      </c>
      <c r="F57">
        <f t="shared" si="3"/>
        <v>-0.22605259572148784</v>
      </c>
      <c r="G57">
        <v>0</v>
      </c>
      <c r="H57">
        <f t="shared" si="4"/>
        <v>0.27251669164736342</v>
      </c>
      <c r="I57">
        <f t="shared" si="5"/>
        <v>-1.0979733645872189</v>
      </c>
      <c r="J57">
        <f t="shared" si="6"/>
        <v>1.0979733645872189</v>
      </c>
      <c r="K57">
        <f t="shared" si="7"/>
        <v>0.46449579201960772</v>
      </c>
      <c r="L57">
        <f t="shared" si="8"/>
        <v>0.53550420798039233</v>
      </c>
      <c r="M57">
        <f t="shared" si="9"/>
        <v>2.1528720328165796</v>
      </c>
      <c r="N57">
        <f t="shared" si="10"/>
        <v>1.8673989580239028</v>
      </c>
    </row>
    <row r="58" spans="1:14" x14ac:dyDescent="0.25">
      <c r="A58" s="4">
        <f>IF('True_Odds_Calculator_2-way'!A59="","",'True_Odds_Calculator_2-way'!A59)</f>
        <v>2.21</v>
      </c>
      <c r="B58" s="4">
        <f>IF('True_Odds_Calculator_2-way'!B59="","",'True_Odds_Calculator_2-way'!B59)</f>
        <v>1.68</v>
      </c>
      <c r="C58" s="4">
        <f t="shared" si="0"/>
        <v>0.45248868778280543</v>
      </c>
      <c r="D58">
        <f t="shared" si="1"/>
        <v>0.59523809523809523</v>
      </c>
      <c r="E58">
        <f t="shared" si="2"/>
        <v>4.772678302090072E-2</v>
      </c>
      <c r="F58">
        <f t="shared" si="3"/>
        <v>-0.22161172161172149</v>
      </c>
      <c r="G58">
        <v>0</v>
      </c>
      <c r="H58">
        <f t="shared" si="4"/>
        <v>0.26933850463262227</v>
      </c>
      <c r="I58">
        <f t="shared" si="5"/>
        <v>-1.1024346592560592</v>
      </c>
      <c r="J58">
        <f t="shared" si="6"/>
        <v>1.1024346592560592</v>
      </c>
      <c r="K58">
        <f t="shared" si="7"/>
        <v>0.42845893893563264</v>
      </c>
      <c r="L58">
        <f t="shared" si="8"/>
        <v>0.57154106106436731</v>
      </c>
      <c r="M58">
        <f t="shared" si="9"/>
        <v>2.3339459376998315</v>
      </c>
      <c r="N58">
        <f t="shared" si="10"/>
        <v>1.7496555682941202</v>
      </c>
    </row>
    <row r="59" spans="1:14" x14ac:dyDescent="0.25">
      <c r="A59" s="4">
        <f>IF('True_Odds_Calculator_2-way'!A60="","",'True_Odds_Calculator_2-way'!A60)</f>
        <v>2.25</v>
      </c>
      <c r="B59" s="4">
        <f>IF('True_Odds_Calculator_2-way'!B60="","",'True_Odds_Calculator_2-way'!B60)</f>
        <v>1.66</v>
      </c>
      <c r="C59" s="4">
        <f t="shared" si="0"/>
        <v>0.44444444444444442</v>
      </c>
      <c r="D59">
        <f t="shared" si="1"/>
        <v>0.60240963855421692</v>
      </c>
      <c r="E59">
        <f t="shared" si="2"/>
        <v>4.685408299866145E-2</v>
      </c>
      <c r="F59">
        <f t="shared" si="3"/>
        <v>-0.22088353413654604</v>
      </c>
      <c r="G59">
        <v>0</v>
      </c>
      <c r="H59">
        <f t="shared" si="4"/>
        <v>0.2677376171352075</v>
      </c>
      <c r="I59">
        <f t="shared" si="5"/>
        <v>-1.1009637651263608</v>
      </c>
      <c r="J59">
        <f t="shared" si="6"/>
        <v>1.1009637651263608</v>
      </c>
      <c r="K59">
        <f t="shared" si="7"/>
        <v>0.42083916310041947</v>
      </c>
      <c r="L59">
        <f t="shared" si="8"/>
        <v>0.57916083689958042</v>
      </c>
      <c r="M59">
        <f t="shared" si="9"/>
        <v>2.3762047064079508</v>
      </c>
      <c r="N59">
        <f t="shared" si="10"/>
        <v>1.7266360849833982</v>
      </c>
    </row>
    <row r="60" spans="1:14" x14ac:dyDescent="0.25">
      <c r="A60" s="4">
        <f>IF('True_Odds_Calculator_2-way'!A61="","",'True_Odds_Calculator_2-way'!A61)</f>
        <v>2</v>
      </c>
      <c r="B60" s="4">
        <f>IF('True_Odds_Calculator_2-way'!B61="","",'True_Odds_Calculator_2-way'!B61)</f>
        <v>1.84</v>
      </c>
      <c r="C60" s="4">
        <f t="shared" si="0"/>
        <v>0.5</v>
      </c>
      <c r="D60">
        <f t="shared" si="1"/>
        <v>0.54347826086956519</v>
      </c>
      <c r="E60">
        <f t="shared" si="2"/>
        <v>4.3478260869565188E-2</v>
      </c>
      <c r="F60">
        <f t="shared" si="3"/>
        <v>-0.22826086956521741</v>
      </c>
      <c r="G60">
        <v>0</v>
      </c>
      <c r="H60">
        <f t="shared" si="4"/>
        <v>0.27173913043478259</v>
      </c>
      <c r="I60">
        <f t="shared" si="5"/>
        <v>-1.0910894511799618</v>
      </c>
      <c r="J60">
        <f t="shared" si="6"/>
        <v>1.0910894511799618</v>
      </c>
      <c r="K60">
        <f t="shared" si="7"/>
        <v>0.47821961869479995</v>
      </c>
      <c r="L60">
        <f t="shared" si="8"/>
        <v>0.52178038130519999</v>
      </c>
      <c r="M60">
        <f t="shared" si="9"/>
        <v>2.091089451179962</v>
      </c>
      <c r="N60">
        <f t="shared" si="10"/>
        <v>1.9165151389911681</v>
      </c>
    </row>
    <row r="61" spans="1:14" x14ac:dyDescent="0.25">
      <c r="A61" s="4">
        <f>IF('True_Odds_Calculator_2-way'!A62="","",'True_Odds_Calculator_2-way'!A62)</f>
        <v>1.93</v>
      </c>
      <c r="B61" s="4">
        <f>IF('True_Odds_Calculator_2-way'!B62="","",'True_Odds_Calculator_2-way'!B62)</f>
        <v>1.91</v>
      </c>
      <c r="C61" s="4">
        <f t="shared" si="0"/>
        <v>0.5181347150259068</v>
      </c>
      <c r="D61">
        <f t="shared" si="1"/>
        <v>0.52356020942408377</v>
      </c>
      <c r="E61">
        <f t="shared" si="2"/>
        <v>4.1694924449990456E-2</v>
      </c>
      <c r="F61">
        <f t="shared" si="3"/>
        <v>-0.2295797954588612</v>
      </c>
      <c r="G61">
        <v>0</v>
      </c>
      <c r="H61">
        <f t="shared" si="4"/>
        <v>0.27127471990885171</v>
      </c>
      <c r="I61">
        <f t="shared" si="5"/>
        <v>-1.0870207379990005</v>
      </c>
      <c r="J61">
        <f t="shared" si="6"/>
        <v>1.0870207379990005</v>
      </c>
      <c r="K61">
        <f t="shared" si="7"/>
        <v>0.49728252842769838</v>
      </c>
      <c r="L61">
        <f t="shared" si="8"/>
        <v>0.50271747157230162</v>
      </c>
      <c r="M61">
        <f t="shared" si="9"/>
        <v>2.0109292863390706</v>
      </c>
      <c r="N61">
        <f t="shared" si="10"/>
        <v>1.9891888715790902</v>
      </c>
    </row>
    <row r="62" spans="1:14" x14ac:dyDescent="0.25">
      <c r="A62" s="4">
        <f>IF('True_Odds_Calculator_2-way'!A63="","",'True_Odds_Calculator_2-way'!A63)</f>
        <v>2.2200000000000002</v>
      </c>
      <c r="B62" s="4">
        <f>IF('True_Odds_Calculator_2-way'!B63="","",'True_Odds_Calculator_2-way'!B63)</f>
        <v>1.68</v>
      </c>
      <c r="C62" s="4">
        <f t="shared" si="0"/>
        <v>0.4504504504504504</v>
      </c>
      <c r="D62">
        <f t="shared" si="1"/>
        <v>0.59523809523809523</v>
      </c>
      <c r="E62">
        <f t="shared" si="2"/>
        <v>4.5688545688545634E-2</v>
      </c>
      <c r="F62">
        <f t="shared" si="3"/>
        <v>-0.22243672243672252</v>
      </c>
      <c r="G62">
        <v>0</v>
      </c>
      <c r="H62">
        <f t="shared" si="4"/>
        <v>0.2681252681252681</v>
      </c>
      <c r="I62">
        <f t="shared" si="5"/>
        <v>-1.0979071877276467</v>
      </c>
      <c r="J62">
        <f t="shared" si="6"/>
        <v>1.0979071877276467</v>
      </c>
      <c r="K62">
        <f t="shared" si="7"/>
        <v>0.42745148692380741</v>
      </c>
      <c r="L62">
        <f t="shared" si="8"/>
        <v>0.57254851307619281</v>
      </c>
      <c r="M62">
        <f t="shared" si="9"/>
        <v>2.3394467690277296</v>
      </c>
      <c r="N62">
        <f t="shared" si="10"/>
        <v>1.7465768876547993</v>
      </c>
    </row>
    <row r="63" spans="1:14" x14ac:dyDescent="0.25">
      <c r="A63" s="4">
        <f>IF('True_Odds_Calculator_2-way'!A64="","",'True_Odds_Calculator_2-way'!A64)</f>
        <v>2.2999999999999998</v>
      </c>
      <c r="B63" s="4">
        <f>IF('True_Odds_Calculator_2-way'!B64="","",'True_Odds_Calculator_2-way'!B64)</f>
        <v>1.63</v>
      </c>
      <c r="C63" s="4">
        <f t="shared" si="0"/>
        <v>0.43478260869565222</v>
      </c>
      <c r="D63">
        <f t="shared" si="1"/>
        <v>0.61349693251533743</v>
      </c>
      <c r="E63">
        <f t="shared" si="2"/>
        <v>4.8279541210989763E-2</v>
      </c>
      <c r="F63">
        <f t="shared" si="3"/>
        <v>-0.21845825553480913</v>
      </c>
      <c r="G63">
        <v>0</v>
      </c>
      <c r="H63">
        <f t="shared" si="4"/>
        <v>0.26673779674579889</v>
      </c>
      <c r="I63">
        <f t="shared" si="5"/>
        <v>-1.1049892402196602</v>
      </c>
      <c r="J63">
        <f t="shared" si="6"/>
        <v>1.1049892402196602</v>
      </c>
      <c r="K63">
        <f t="shared" si="7"/>
        <v>0.41042714588044982</v>
      </c>
      <c r="L63">
        <f t="shared" si="8"/>
        <v>0.58957285411955018</v>
      </c>
      <c r="M63">
        <f t="shared" si="9"/>
        <v>2.4364860122855578</v>
      </c>
      <c r="N63">
        <f t="shared" si="10"/>
        <v>1.6961432213383858</v>
      </c>
    </row>
    <row r="64" spans="1:14" x14ac:dyDescent="0.25">
      <c r="A64" s="4">
        <f>IF('True_Odds_Calculator_2-way'!A65="","",'True_Odds_Calculator_2-way'!A65)</f>
        <v>2.44</v>
      </c>
      <c r="B64" s="4">
        <f>IF('True_Odds_Calculator_2-way'!B65="","",'True_Odds_Calculator_2-way'!B65)</f>
        <v>1.57</v>
      </c>
      <c r="C64" s="4">
        <f t="shared" si="0"/>
        <v>0.4098360655737705</v>
      </c>
      <c r="D64">
        <f t="shared" si="1"/>
        <v>0.63694267515923564</v>
      </c>
      <c r="E64">
        <f t="shared" si="2"/>
        <v>4.6778740733006252E-2</v>
      </c>
      <c r="F64">
        <f t="shared" si="3"/>
        <v>-0.21426333925028707</v>
      </c>
      <c r="G64">
        <v>0</v>
      </c>
      <c r="H64">
        <f t="shared" si="4"/>
        <v>0.26104207998329332</v>
      </c>
      <c r="I64">
        <f t="shared" si="5"/>
        <v>-1.1037769642208701</v>
      </c>
      <c r="J64">
        <f t="shared" si="6"/>
        <v>1.1037769642208701</v>
      </c>
      <c r="K64">
        <f t="shared" si="7"/>
        <v>0.38618406003734473</v>
      </c>
      <c r="L64">
        <f t="shared" si="8"/>
        <v>0.61381593996265527</v>
      </c>
      <c r="M64">
        <f t="shared" si="9"/>
        <v>2.5894388284780527</v>
      </c>
      <c r="N64">
        <f t="shared" si="10"/>
        <v>1.6291528696058957</v>
      </c>
    </row>
    <row r="65" spans="1:14" x14ac:dyDescent="0.25">
      <c r="A65" s="4">
        <f>IF('True_Odds_Calculator_2-way'!A66="","",'True_Odds_Calculator_2-way'!A66)</f>
        <v>2.23</v>
      </c>
      <c r="B65" s="4">
        <f>IF('True_Odds_Calculator_2-way'!B66="","",'True_Odds_Calculator_2-way'!B66)</f>
        <v>1.65</v>
      </c>
      <c r="C65" s="4">
        <f t="shared" si="0"/>
        <v>0.44843049327354262</v>
      </c>
      <c r="D65">
        <f t="shared" si="1"/>
        <v>0.60606060606060608</v>
      </c>
      <c r="E65">
        <f t="shared" si="2"/>
        <v>5.4491099334148752E-2</v>
      </c>
      <c r="F65">
        <f t="shared" si="3"/>
        <v>-0.21728495719527108</v>
      </c>
      <c r="G65">
        <v>0</v>
      </c>
      <c r="H65">
        <f t="shared" si="4"/>
        <v>0.27177605652941977</v>
      </c>
      <c r="I65">
        <f t="shared" si="5"/>
        <v>-1.1183835382312353</v>
      </c>
      <c r="J65">
        <f t="shared" si="6"/>
        <v>1.1183835382312353</v>
      </c>
      <c r="K65">
        <f t="shared" si="7"/>
        <v>0.42094420485495265</v>
      </c>
      <c r="L65">
        <f t="shared" si="8"/>
        <v>0.57905579514504757</v>
      </c>
      <c r="M65">
        <f t="shared" si="9"/>
        <v>2.3756117520244189</v>
      </c>
      <c r="N65">
        <f t="shared" si="10"/>
        <v>1.7269492998503024</v>
      </c>
    </row>
    <row r="66" spans="1:14" x14ac:dyDescent="0.25">
      <c r="A66" s="4">
        <f>IF('True_Odds_Calculator_2-way'!A67="","",'True_Odds_Calculator_2-way'!A67)</f>
        <v>2.17</v>
      </c>
      <c r="B66" s="4">
        <f>IF('True_Odds_Calculator_2-way'!B67="","",'True_Odds_Calculator_2-way'!B67)</f>
        <v>1.68</v>
      </c>
      <c r="C66" s="4">
        <f t="shared" si="0"/>
        <v>0.46082949308755761</v>
      </c>
      <c r="D66">
        <f t="shared" si="1"/>
        <v>0.59523809523809523</v>
      </c>
      <c r="E66">
        <f t="shared" si="2"/>
        <v>5.6067588325652729E-2</v>
      </c>
      <c r="F66">
        <f t="shared" si="3"/>
        <v>-0.21823568136932203</v>
      </c>
      <c r="G66">
        <v>0</v>
      </c>
      <c r="H66">
        <f t="shared" si="4"/>
        <v>0.27430326969497476</v>
      </c>
      <c r="I66">
        <f t="shared" si="5"/>
        <v>-1.1211213233271871</v>
      </c>
      <c r="J66">
        <f t="shared" si="6"/>
        <v>1.1211213233271871</v>
      </c>
      <c r="K66">
        <f t="shared" si="7"/>
        <v>0.43257984661042931</v>
      </c>
      <c r="L66">
        <f t="shared" si="8"/>
        <v>0.56742015338957086</v>
      </c>
      <c r="M66">
        <f t="shared" si="9"/>
        <v>2.311711948292809</v>
      </c>
      <c r="N66">
        <f t="shared" si="10"/>
        <v>1.7623624998624872</v>
      </c>
    </row>
    <row r="67" spans="1:14" x14ac:dyDescent="0.25">
      <c r="A67" s="4">
        <f>IF('True_Odds_Calculator_2-way'!A68="","",'True_Odds_Calculator_2-way'!A68)</f>
        <v>2.38</v>
      </c>
      <c r="B67" s="4">
        <f>IF('True_Odds_Calculator_2-way'!B68="","",'True_Odds_Calculator_2-way'!B68)</f>
        <v>1.57</v>
      </c>
      <c r="C67" s="4">
        <f t="shared" ref="C67:C130" si="11">1/A67</f>
        <v>0.42016806722689076</v>
      </c>
      <c r="D67">
        <f t="shared" ref="D67:D130" si="12">1/B67</f>
        <v>0.63694267515923564</v>
      </c>
      <c r="E67">
        <f t="shared" ref="E67:E130" si="13">C67+D67-1</f>
        <v>5.7110742386126345E-2</v>
      </c>
      <c r="F67">
        <f t="shared" ref="F67:F130" si="14">C67+D67-(C67*D67)-1</f>
        <v>-0.210512230369855</v>
      </c>
      <c r="G67">
        <v>0</v>
      </c>
      <c r="H67">
        <f t="shared" ref="H67:H130" si="15">C67*D67</f>
        <v>0.26762297275598135</v>
      </c>
      <c r="I67">
        <f t="shared" ref="I67:I130" si="16">((-4*F67*H67)^0.5)/(2*F67)</f>
        <v>-1.127516819152897</v>
      </c>
      <c r="J67">
        <f t="shared" ref="J67:J130" si="17">(-((-4*F67*H67)^0.5))/(2*F67)</f>
        <v>1.127516819152897</v>
      </c>
      <c r="K67">
        <f t="shared" ref="K67:K130" si="18">IF(A67="","",(C67/($J67+C67-($J67*C67))))</f>
        <v>0.39124040734033211</v>
      </c>
      <c r="L67">
        <f t="shared" ref="L67:L130" si="19">IF(B67="","",(D67/($J67+D67-($J67*D67))))</f>
        <v>0.60875959265966806</v>
      </c>
      <c r="M67">
        <f t="shared" ref="M67:M130" si="20">IF(A67="","",1/K67)</f>
        <v>2.5559732104309978</v>
      </c>
      <c r="N67">
        <f t="shared" ref="N67:N130" si="21">IF(B67="","",1/L67)</f>
        <v>1.6426845869171511</v>
      </c>
    </row>
    <row r="68" spans="1:14" x14ac:dyDescent="0.25">
      <c r="A68" s="4">
        <f>IF('True_Odds_Calculator_2-way'!A69="","",'True_Odds_Calculator_2-way'!A69)</f>
        <v>1.83</v>
      </c>
      <c r="B68" s="4">
        <f>IF('True_Odds_Calculator_2-way'!B69="","",'True_Odds_Calculator_2-way'!B69)</f>
        <v>1.98</v>
      </c>
      <c r="C68" s="4">
        <f t="shared" si="11"/>
        <v>0.54644808743169393</v>
      </c>
      <c r="D68">
        <f t="shared" si="12"/>
        <v>0.50505050505050508</v>
      </c>
      <c r="E68">
        <f t="shared" si="13"/>
        <v>5.1498592482198902E-2</v>
      </c>
      <c r="F68">
        <f t="shared" si="14"/>
        <v>-0.22448529005906059</v>
      </c>
      <c r="G68">
        <v>0</v>
      </c>
      <c r="H68">
        <f t="shared" si="15"/>
        <v>0.27598388254125955</v>
      </c>
      <c r="I68">
        <f t="shared" si="16"/>
        <v>-1.108786465294761</v>
      </c>
      <c r="J68">
        <f t="shared" si="17"/>
        <v>1.108786465294761</v>
      </c>
      <c r="K68">
        <f t="shared" si="18"/>
        <v>0.52075392752827476</v>
      </c>
      <c r="L68">
        <f t="shared" si="19"/>
        <v>0.47924607247172535</v>
      </c>
      <c r="M68">
        <f t="shared" si="20"/>
        <v>1.9202927661946518</v>
      </c>
      <c r="N68">
        <f t="shared" si="21"/>
        <v>2.0866107359888657</v>
      </c>
    </row>
    <row r="69" spans="1:14" x14ac:dyDescent="0.25">
      <c r="A69" s="4">
        <f>IF('True_Odds_Calculator_2-way'!A70="","",'True_Odds_Calculator_2-way'!A70)</f>
        <v>1.92</v>
      </c>
      <c r="B69" s="4">
        <f>IF('True_Odds_Calculator_2-way'!B70="","",'True_Odds_Calculator_2-way'!B70)</f>
        <v>1.88</v>
      </c>
      <c r="C69" s="4">
        <f t="shared" si="11"/>
        <v>0.52083333333333337</v>
      </c>
      <c r="D69">
        <f t="shared" si="12"/>
        <v>0.53191489361702127</v>
      </c>
      <c r="E69">
        <f t="shared" si="13"/>
        <v>5.2748226950354749E-2</v>
      </c>
      <c r="F69">
        <f t="shared" si="14"/>
        <v>-0.22429078014184389</v>
      </c>
      <c r="G69">
        <v>0</v>
      </c>
      <c r="H69">
        <f t="shared" si="15"/>
        <v>0.27703900709219859</v>
      </c>
      <c r="I69">
        <f t="shared" si="16"/>
        <v>-1.1113855611859678</v>
      </c>
      <c r="J69">
        <f t="shared" si="17"/>
        <v>1.1113855611859678</v>
      </c>
      <c r="K69">
        <f t="shared" si="18"/>
        <v>0.49444375840398497</v>
      </c>
      <c r="L69">
        <f t="shared" si="19"/>
        <v>0.50555624159601487</v>
      </c>
      <c r="M69">
        <f t="shared" si="20"/>
        <v>2.0224747162910903</v>
      </c>
      <c r="N69">
        <f t="shared" si="21"/>
        <v>1.9780192938436518</v>
      </c>
    </row>
    <row r="70" spans="1:14" x14ac:dyDescent="0.25">
      <c r="A70" s="4">
        <f>IF('True_Odds_Calculator_2-way'!A71="","",'True_Odds_Calculator_2-way'!A71)</f>
        <v>1.76</v>
      </c>
      <c r="B70" s="4">
        <f>IF('True_Odds_Calculator_2-way'!B71="","",'True_Odds_Calculator_2-way'!B71)</f>
        <v>2.0499999999999998</v>
      </c>
      <c r="C70" s="4">
        <f t="shared" si="11"/>
        <v>0.56818181818181823</v>
      </c>
      <c r="D70">
        <f t="shared" si="12"/>
        <v>0.48780487804878053</v>
      </c>
      <c r="E70">
        <f t="shared" si="13"/>
        <v>5.598669623059882E-2</v>
      </c>
      <c r="F70">
        <f t="shared" si="14"/>
        <v>-0.22117516629711742</v>
      </c>
      <c r="G70">
        <v>0</v>
      </c>
      <c r="H70">
        <f t="shared" si="15"/>
        <v>0.27716186252771624</v>
      </c>
      <c r="I70">
        <f t="shared" si="16"/>
        <v>-1.1194341570991129</v>
      </c>
      <c r="J70">
        <f t="shared" si="17"/>
        <v>1.1194341570991129</v>
      </c>
      <c r="K70">
        <f t="shared" si="18"/>
        <v>0.54031566425830413</v>
      </c>
      <c r="L70">
        <f t="shared" si="19"/>
        <v>0.45968433574169576</v>
      </c>
      <c r="M70">
        <f t="shared" si="20"/>
        <v>1.8507699593953257</v>
      </c>
      <c r="N70">
        <f t="shared" si="21"/>
        <v>2.1754058649540684</v>
      </c>
    </row>
    <row r="71" spans="1:14" x14ac:dyDescent="0.25">
      <c r="A71" s="4">
        <f>IF('True_Odds_Calculator_2-way'!A72="","",'True_Odds_Calculator_2-way'!A72)</f>
        <v>2.11</v>
      </c>
      <c r="B71" s="4">
        <f>IF('True_Odds_Calculator_2-way'!B72="","",'True_Odds_Calculator_2-way'!B72)</f>
        <v>1.71</v>
      </c>
      <c r="C71" s="4">
        <f t="shared" si="11"/>
        <v>0.47393364928909953</v>
      </c>
      <c r="D71">
        <f t="shared" si="12"/>
        <v>0.58479532163742687</v>
      </c>
      <c r="E71">
        <f t="shared" si="13"/>
        <v>5.8728970926526403E-2</v>
      </c>
      <c r="F71">
        <f t="shared" si="14"/>
        <v>-0.21842520994429204</v>
      </c>
      <c r="G71">
        <v>0</v>
      </c>
      <c r="H71">
        <f t="shared" si="15"/>
        <v>0.27715418087081845</v>
      </c>
      <c r="I71">
        <f t="shared" si="16"/>
        <v>-1.1264433000871052</v>
      </c>
      <c r="J71">
        <f t="shared" si="17"/>
        <v>1.1264433000871052</v>
      </c>
      <c r="K71">
        <f t="shared" si="18"/>
        <v>0.44437491199661894</v>
      </c>
      <c r="L71">
        <f t="shared" si="19"/>
        <v>0.55562508800338106</v>
      </c>
      <c r="M71">
        <f t="shared" si="20"/>
        <v>2.2503520630966865</v>
      </c>
      <c r="N71">
        <f t="shared" si="21"/>
        <v>1.7997747430618447</v>
      </c>
    </row>
    <row r="72" spans="1:14" x14ac:dyDescent="0.25">
      <c r="A72" s="4">
        <f>IF('True_Odds_Calculator_2-way'!A73="","",'True_Odds_Calculator_2-way'!A73)</f>
        <v>2.23</v>
      </c>
      <c r="B72" s="4">
        <f>IF('True_Odds_Calculator_2-way'!B73="","",'True_Odds_Calculator_2-way'!B73)</f>
        <v>1.65</v>
      </c>
      <c r="C72" s="4">
        <f t="shared" si="11"/>
        <v>0.44843049327354262</v>
      </c>
      <c r="D72">
        <f t="shared" si="12"/>
        <v>0.60606060606060608</v>
      </c>
      <c r="E72">
        <f t="shared" si="13"/>
        <v>5.4491099334148752E-2</v>
      </c>
      <c r="F72">
        <f t="shared" si="14"/>
        <v>-0.21728495719527108</v>
      </c>
      <c r="G72">
        <v>0</v>
      </c>
      <c r="H72">
        <f t="shared" si="15"/>
        <v>0.27177605652941977</v>
      </c>
      <c r="I72">
        <f t="shared" si="16"/>
        <v>-1.1183835382312353</v>
      </c>
      <c r="J72">
        <f t="shared" si="17"/>
        <v>1.1183835382312353</v>
      </c>
      <c r="K72">
        <f t="shared" si="18"/>
        <v>0.42094420485495265</v>
      </c>
      <c r="L72">
        <f t="shared" si="19"/>
        <v>0.57905579514504757</v>
      </c>
      <c r="M72">
        <f t="shared" si="20"/>
        <v>2.3756117520244189</v>
      </c>
      <c r="N72">
        <f t="shared" si="21"/>
        <v>1.7269492998503024</v>
      </c>
    </row>
    <row r="73" spans="1:14" x14ac:dyDescent="0.25">
      <c r="A73" s="4">
        <f>IF('True_Odds_Calculator_2-way'!A74="","",'True_Odds_Calculator_2-way'!A74)</f>
        <v>2</v>
      </c>
      <c r="B73" s="4">
        <f>IF('True_Odds_Calculator_2-way'!B74="","",'True_Odds_Calculator_2-way'!B74)</f>
        <v>1.91</v>
      </c>
      <c r="C73" s="4">
        <f t="shared" si="11"/>
        <v>0.5</v>
      </c>
      <c r="D73">
        <f t="shared" si="12"/>
        <v>0.52356020942408377</v>
      </c>
      <c r="E73">
        <f t="shared" si="13"/>
        <v>2.3560209424083656E-2</v>
      </c>
      <c r="F73">
        <f t="shared" si="14"/>
        <v>-0.23821989528795817</v>
      </c>
      <c r="G73">
        <v>0</v>
      </c>
      <c r="H73">
        <f t="shared" si="15"/>
        <v>0.26178010471204188</v>
      </c>
      <c r="I73">
        <f t="shared" si="16"/>
        <v>-1.0482848367219182</v>
      </c>
      <c r="J73">
        <f t="shared" si="17"/>
        <v>1.0482848367219182</v>
      </c>
      <c r="K73">
        <f t="shared" si="18"/>
        <v>0.4882133490771739</v>
      </c>
      <c r="L73">
        <f t="shared" si="19"/>
        <v>0.51178665092282616</v>
      </c>
      <c r="M73">
        <f t="shared" si="20"/>
        <v>2.0482848367219182</v>
      </c>
      <c r="N73">
        <f t="shared" si="21"/>
        <v>1.9539392014169454</v>
      </c>
    </row>
    <row r="74" spans="1:14" x14ac:dyDescent="0.25">
      <c r="A74" s="4">
        <f>IF('True_Odds_Calculator_2-way'!A75="","",'True_Odds_Calculator_2-way'!A75)</f>
        <v>1.79</v>
      </c>
      <c r="B74" s="4">
        <f>IF('True_Odds_Calculator_2-way'!B75="","",'True_Odds_Calculator_2-way'!B75)</f>
        <v>2.12</v>
      </c>
      <c r="C74" s="4">
        <f t="shared" si="11"/>
        <v>0.55865921787709494</v>
      </c>
      <c r="D74">
        <f t="shared" si="12"/>
        <v>0.47169811320754712</v>
      </c>
      <c r="E74">
        <f t="shared" si="13"/>
        <v>3.0357331084642114E-2</v>
      </c>
      <c r="F74">
        <f t="shared" si="14"/>
        <v>-0.23316116791398755</v>
      </c>
      <c r="G74">
        <v>0</v>
      </c>
      <c r="H74">
        <f t="shared" si="15"/>
        <v>0.26351849899862967</v>
      </c>
      <c r="I74">
        <f t="shared" si="16"/>
        <v>-1.0631081389064057</v>
      </c>
      <c r="J74">
        <f t="shared" si="17"/>
        <v>1.0631081389064057</v>
      </c>
      <c r="K74">
        <f t="shared" si="18"/>
        <v>0.54352096574427933</v>
      </c>
      <c r="L74">
        <f t="shared" si="19"/>
        <v>0.4564790342557204</v>
      </c>
      <c r="M74">
        <f t="shared" si="20"/>
        <v>1.8398554297360612</v>
      </c>
      <c r="N74">
        <f t="shared" si="21"/>
        <v>2.1906811155751749</v>
      </c>
    </row>
    <row r="75" spans="1:14" x14ac:dyDescent="0.25">
      <c r="A75" s="4">
        <f>IF('True_Odds_Calculator_2-way'!A76="","",'True_Odds_Calculator_2-way'!A76)</f>
        <v>2.09</v>
      </c>
      <c r="B75" s="4">
        <f>IF('True_Odds_Calculator_2-way'!B76="","",'True_Odds_Calculator_2-way'!B76)</f>
        <v>1.82</v>
      </c>
      <c r="C75" s="4">
        <f t="shared" si="11"/>
        <v>0.47846889952153115</v>
      </c>
      <c r="D75">
        <f t="shared" si="12"/>
        <v>0.54945054945054939</v>
      </c>
      <c r="E75">
        <f t="shared" si="13"/>
        <v>2.7919448972080652E-2</v>
      </c>
      <c r="F75">
        <f t="shared" si="14"/>
        <v>-0.23497555076502441</v>
      </c>
      <c r="G75">
        <v>0</v>
      </c>
      <c r="H75">
        <f t="shared" si="15"/>
        <v>0.26289499973710501</v>
      </c>
      <c r="I75">
        <f t="shared" si="16"/>
        <v>-1.0577421839157299</v>
      </c>
      <c r="J75">
        <f t="shared" si="17"/>
        <v>1.0577421839157299</v>
      </c>
      <c r="K75">
        <f t="shared" si="18"/>
        <v>0.46448134808844194</v>
      </c>
      <c r="L75">
        <f t="shared" si="19"/>
        <v>0.53551865191155801</v>
      </c>
      <c r="M75">
        <f t="shared" si="20"/>
        <v>2.1529389804681456</v>
      </c>
      <c r="N75">
        <f t="shared" si="21"/>
        <v>1.8673485908108987</v>
      </c>
    </row>
    <row r="76" spans="1:14" x14ac:dyDescent="0.25">
      <c r="A76" s="4">
        <f>IF('True_Odds_Calculator_2-way'!A77="","",'True_Odds_Calculator_2-way'!A77)</f>
        <v>1.91</v>
      </c>
      <c r="B76" s="4">
        <f>IF('True_Odds_Calculator_2-way'!B77="","",'True_Odds_Calculator_2-way'!B77)</f>
        <v>1.96</v>
      </c>
      <c r="C76" s="4">
        <f t="shared" si="11"/>
        <v>0.52356020942408377</v>
      </c>
      <c r="D76">
        <f t="shared" si="12"/>
        <v>0.51020408163265307</v>
      </c>
      <c r="E76">
        <f t="shared" si="13"/>
        <v>3.3764291056736839E-2</v>
      </c>
      <c r="F76">
        <f t="shared" si="14"/>
        <v>-0.23335826477187727</v>
      </c>
      <c r="G76">
        <v>0</v>
      </c>
      <c r="H76">
        <f t="shared" si="15"/>
        <v>0.26712255582861416</v>
      </c>
      <c r="I76">
        <f t="shared" si="16"/>
        <v>-1.0699012312772824</v>
      </c>
      <c r="J76">
        <f t="shared" si="17"/>
        <v>1.0699012312772824</v>
      </c>
      <c r="K76">
        <f t="shared" si="18"/>
        <v>0.50668568712332396</v>
      </c>
      <c r="L76">
        <f t="shared" si="19"/>
        <v>0.49331431287667615</v>
      </c>
      <c r="M76">
        <f t="shared" si="20"/>
        <v>1.9736101204623264</v>
      </c>
      <c r="N76">
        <f t="shared" si="21"/>
        <v>2.0271051820261912</v>
      </c>
    </row>
    <row r="77" spans="1:14" x14ac:dyDescent="0.25">
      <c r="A77" s="4">
        <f>IF('True_Odds_Calculator_2-way'!A78="","",'True_Odds_Calculator_2-way'!A78)</f>
        <v>2.2999999999999998</v>
      </c>
      <c r="B77" s="4">
        <f>IF('True_Odds_Calculator_2-way'!B78="","",'True_Odds_Calculator_2-way'!B78)</f>
        <v>1.63</v>
      </c>
      <c r="C77" s="4">
        <f t="shared" si="11"/>
        <v>0.43478260869565222</v>
      </c>
      <c r="D77">
        <f t="shared" si="12"/>
        <v>0.61349693251533743</v>
      </c>
      <c r="E77">
        <f t="shared" si="13"/>
        <v>4.8279541210989763E-2</v>
      </c>
      <c r="F77">
        <f t="shared" si="14"/>
        <v>-0.21845825553480913</v>
      </c>
      <c r="G77">
        <v>0</v>
      </c>
      <c r="H77">
        <f t="shared" si="15"/>
        <v>0.26673779674579889</v>
      </c>
      <c r="I77">
        <f t="shared" si="16"/>
        <v>-1.1049892402196602</v>
      </c>
      <c r="J77">
        <f t="shared" si="17"/>
        <v>1.1049892402196602</v>
      </c>
      <c r="K77">
        <f t="shared" si="18"/>
        <v>0.41042714588044982</v>
      </c>
      <c r="L77">
        <f t="shared" si="19"/>
        <v>0.58957285411955018</v>
      </c>
      <c r="M77">
        <f t="shared" si="20"/>
        <v>2.4364860122855578</v>
      </c>
      <c r="N77">
        <f t="shared" si="21"/>
        <v>1.6961432213383858</v>
      </c>
    </row>
    <row r="78" spans="1:14" x14ac:dyDescent="0.25">
      <c r="A78" s="4">
        <f>IF('True_Odds_Calculator_2-way'!A79="","",'True_Odds_Calculator_2-way'!A79)</f>
        <v>2.38</v>
      </c>
      <c r="B78" s="4">
        <f>IF('True_Odds_Calculator_2-way'!B79="","",'True_Odds_Calculator_2-way'!B79)</f>
        <v>1.6</v>
      </c>
      <c r="C78" s="4">
        <f t="shared" si="11"/>
        <v>0.42016806722689076</v>
      </c>
      <c r="D78">
        <f t="shared" si="12"/>
        <v>0.625</v>
      </c>
      <c r="E78">
        <f t="shared" si="13"/>
        <v>4.5168067226890818E-2</v>
      </c>
      <c r="F78">
        <f t="shared" si="14"/>
        <v>-0.21743697478991586</v>
      </c>
      <c r="G78">
        <v>0</v>
      </c>
      <c r="H78">
        <f t="shared" si="15"/>
        <v>0.26260504201680673</v>
      </c>
      <c r="I78">
        <f t="shared" si="16"/>
        <v>-1.0989674556596452</v>
      </c>
      <c r="J78">
        <f t="shared" si="17"/>
        <v>1.0989674556596452</v>
      </c>
      <c r="K78">
        <f t="shared" si="18"/>
        <v>0.39736545293100772</v>
      </c>
      <c r="L78">
        <f t="shared" si="19"/>
        <v>0.60263454706899222</v>
      </c>
      <c r="M78">
        <f t="shared" si="20"/>
        <v>2.5165750888103107</v>
      </c>
      <c r="N78">
        <f t="shared" si="21"/>
        <v>1.6593804733957871</v>
      </c>
    </row>
    <row r="79" spans="1:14" x14ac:dyDescent="0.25">
      <c r="A79" s="4">
        <f>IF('True_Odds_Calculator_2-way'!A80="","",'True_Odds_Calculator_2-way'!A80)</f>
        <v>2.46</v>
      </c>
      <c r="B79" s="4">
        <f>IF('True_Odds_Calculator_2-way'!B80="","",'True_Odds_Calculator_2-way'!B80)</f>
        <v>1.56</v>
      </c>
      <c r="C79" s="4">
        <f t="shared" si="11"/>
        <v>0.4065040650406504</v>
      </c>
      <c r="D79">
        <f t="shared" si="12"/>
        <v>0.64102564102564097</v>
      </c>
      <c r="E79">
        <f t="shared" si="13"/>
        <v>4.7529706066291366E-2</v>
      </c>
      <c r="F79">
        <f t="shared" si="14"/>
        <v>-0.21304982280592033</v>
      </c>
      <c r="G79">
        <v>0</v>
      </c>
      <c r="H79">
        <f t="shared" si="15"/>
        <v>0.26057952887221175</v>
      </c>
      <c r="I79">
        <f t="shared" si="16"/>
        <v>-1.1059348880095219</v>
      </c>
      <c r="J79">
        <f t="shared" si="17"/>
        <v>1.1059348880095219</v>
      </c>
      <c r="K79">
        <f t="shared" si="18"/>
        <v>0.38245818270731691</v>
      </c>
      <c r="L79">
        <f t="shared" si="19"/>
        <v>0.61754181729268298</v>
      </c>
      <c r="M79">
        <f t="shared" si="20"/>
        <v>2.6146649364939023</v>
      </c>
      <c r="N79">
        <f t="shared" si="21"/>
        <v>1.6193235372853327</v>
      </c>
    </row>
    <row r="80" spans="1:14" x14ac:dyDescent="0.25">
      <c r="A80" s="4">
        <f>IF('True_Odds_Calculator_2-way'!A81="","",'True_Odds_Calculator_2-way'!A81)</f>
        <v>2.4300000000000002</v>
      </c>
      <c r="B80" s="4">
        <f>IF('True_Odds_Calculator_2-way'!B81="","",'True_Odds_Calculator_2-way'!B81)</f>
        <v>1.57</v>
      </c>
      <c r="C80" s="4">
        <f t="shared" si="11"/>
        <v>0.41152263374485593</v>
      </c>
      <c r="D80">
        <f t="shared" si="12"/>
        <v>0.63694267515923564</v>
      </c>
      <c r="E80">
        <f t="shared" si="13"/>
        <v>4.846530890409162E-2</v>
      </c>
      <c r="F80">
        <f t="shared" si="14"/>
        <v>-0.21365101832193123</v>
      </c>
      <c r="G80">
        <v>0</v>
      </c>
      <c r="H80">
        <f t="shared" si="15"/>
        <v>0.26211632722602285</v>
      </c>
      <c r="I80">
        <f t="shared" si="16"/>
        <v>-1.1076296005915018</v>
      </c>
      <c r="J80">
        <f t="shared" si="17"/>
        <v>1.1076296005915018</v>
      </c>
      <c r="K80">
        <f t="shared" si="18"/>
        <v>0.38701033423503856</v>
      </c>
      <c r="L80">
        <f t="shared" si="19"/>
        <v>0.61298966576496128</v>
      </c>
      <c r="M80">
        <f t="shared" si="20"/>
        <v>2.5839103288458478</v>
      </c>
      <c r="N80">
        <f t="shared" si="21"/>
        <v>1.6313488723371565</v>
      </c>
    </row>
    <row r="81" spans="1:14" x14ac:dyDescent="0.25">
      <c r="A81" s="4">
        <f>IF('True_Odds_Calculator_2-way'!A82="","",'True_Odds_Calculator_2-way'!A82)</f>
        <v>2.71</v>
      </c>
      <c r="B81" s="4">
        <f>IF('True_Odds_Calculator_2-way'!B82="","",'True_Odds_Calculator_2-way'!B82)</f>
        <v>1.47</v>
      </c>
      <c r="C81" s="4">
        <f t="shared" si="11"/>
        <v>0.36900369003690037</v>
      </c>
      <c r="D81">
        <f t="shared" si="12"/>
        <v>0.68027210884353739</v>
      </c>
      <c r="E81">
        <f t="shared" si="13"/>
        <v>4.927579888043776E-2</v>
      </c>
      <c r="F81">
        <f t="shared" si="14"/>
        <v>-0.20174711951201152</v>
      </c>
      <c r="G81">
        <v>0</v>
      </c>
      <c r="H81">
        <f t="shared" si="15"/>
        <v>0.25102291839244922</v>
      </c>
      <c r="I81">
        <f t="shared" si="16"/>
        <v>-1.1154574690170909</v>
      </c>
      <c r="J81">
        <f t="shared" si="17"/>
        <v>1.1154574690170909</v>
      </c>
      <c r="K81">
        <f t="shared" si="18"/>
        <v>0.34394610310406137</v>
      </c>
      <c r="L81">
        <f t="shared" si="19"/>
        <v>0.65605389689593852</v>
      </c>
      <c r="M81">
        <f t="shared" si="20"/>
        <v>2.9074322720192258</v>
      </c>
      <c r="N81">
        <f t="shared" si="21"/>
        <v>1.5242650104380331</v>
      </c>
    </row>
    <row r="82" spans="1:14" x14ac:dyDescent="0.25">
      <c r="A82" s="4">
        <f>IF('True_Odds_Calculator_2-way'!A83="","",'True_Odds_Calculator_2-way'!A83)</f>
        <v>2.48</v>
      </c>
      <c r="B82" s="4">
        <f>IF('True_Odds_Calculator_2-way'!B83="","",'True_Odds_Calculator_2-way'!B83)</f>
        <v>1.55</v>
      </c>
      <c r="C82" s="4">
        <f t="shared" si="11"/>
        <v>0.40322580645161293</v>
      </c>
      <c r="D82">
        <f t="shared" si="12"/>
        <v>0.64516129032258063</v>
      </c>
      <c r="E82">
        <f t="shared" si="13"/>
        <v>4.8387096774193505E-2</v>
      </c>
      <c r="F82">
        <f t="shared" si="14"/>
        <v>-0.21175858480749232</v>
      </c>
      <c r="G82">
        <v>0</v>
      </c>
      <c r="H82">
        <f t="shared" si="15"/>
        <v>0.26014568158168577</v>
      </c>
      <c r="I82">
        <f t="shared" si="16"/>
        <v>-1.1083777463036815</v>
      </c>
      <c r="J82">
        <f t="shared" si="17"/>
        <v>1.1083777463036815</v>
      </c>
      <c r="K82">
        <f t="shared" si="18"/>
        <v>0.3787306295604268</v>
      </c>
      <c r="L82">
        <f t="shared" si="19"/>
        <v>0.62126937043957342</v>
      </c>
      <c r="M82">
        <f t="shared" si="20"/>
        <v>2.6403990645294484</v>
      </c>
      <c r="N82">
        <f t="shared" si="21"/>
        <v>1.6096077604670245</v>
      </c>
    </row>
    <row r="83" spans="1:14" x14ac:dyDescent="0.25">
      <c r="A83" s="4">
        <f>IF('True_Odds_Calculator_2-way'!A84="","",'True_Odds_Calculator_2-way'!A84)</f>
        <v>2.82</v>
      </c>
      <c r="B83" s="4">
        <f>IF('True_Odds_Calculator_2-way'!B84="","",'True_Odds_Calculator_2-way'!B84)</f>
        <v>1.43</v>
      </c>
      <c r="C83" s="4">
        <f t="shared" si="11"/>
        <v>0.3546099290780142</v>
      </c>
      <c r="D83">
        <f t="shared" si="12"/>
        <v>0.69930069930069938</v>
      </c>
      <c r="E83">
        <f t="shared" si="13"/>
        <v>5.3910628378713632E-2</v>
      </c>
      <c r="F83">
        <f t="shared" si="14"/>
        <v>-0.19406834300451314</v>
      </c>
      <c r="G83">
        <v>0</v>
      </c>
      <c r="H83">
        <f t="shared" si="15"/>
        <v>0.24797897138322675</v>
      </c>
      <c r="I83">
        <f t="shared" si="16"/>
        <v>-1.1303946105083813</v>
      </c>
      <c r="J83">
        <f t="shared" si="17"/>
        <v>1.1303946105083813</v>
      </c>
      <c r="K83">
        <f t="shared" si="18"/>
        <v>0.32708404473658903</v>
      </c>
      <c r="L83">
        <f t="shared" si="19"/>
        <v>0.67291595526341086</v>
      </c>
      <c r="M83">
        <f t="shared" si="20"/>
        <v>3.0573181911252538</v>
      </c>
      <c r="N83">
        <f t="shared" si="21"/>
        <v>1.4860696825186039</v>
      </c>
    </row>
    <row r="84" spans="1:14" x14ac:dyDescent="0.25">
      <c r="A84" s="4">
        <f>IF('True_Odds_Calculator_2-way'!A85="","",'True_Odds_Calculator_2-way'!A85)</f>
        <v>2.35</v>
      </c>
      <c r="B84" s="4">
        <f>IF('True_Odds_Calculator_2-way'!B85="","",'True_Odds_Calculator_2-way'!B85)</f>
        <v>1.61</v>
      </c>
      <c r="C84" s="4">
        <f t="shared" si="11"/>
        <v>0.42553191489361702</v>
      </c>
      <c r="D84">
        <f t="shared" si="12"/>
        <v>0.6211180124223602</v>
      </c>
      <c r="E84">
        <f t="shared" si="13"/>
        <v>4.664992731597728E-2</v>
      </c>
      <c r="F84">
        <f t="shared" si="14"/>
        <v>-0.21765560988502708</v>
      </c>
      <c r="G84">
        <v>0</v>
      </c>
      <c r="H84">
        <f t="shared" si="15"/>
        <v>0.26430553720100436</v>
      </c>
      <c r="I84">
        <f t="shared" si="16"/>
        <v>-1.1019660081788105</v>
      </c>
      <c r="J84">
        <f t="shared" si="17"/>
        <v>1.1019660081788105</v>
      </c>
      <c r="K84">
        <f t="shared" si="18"/>
        <v>0.40198514558817633</v>
      </c>
      <c r="L84">
        <f t="shared" si="19"/>
        <v>0.59801485441182367</v>
      </c>
      <c r="M84">
        <f t="shared" si="20"/>
        <v>2.4876541110413939</v>
      </c>
      <c r="N84">
        <f t="shared" si="21"/>
        <v>1.6721992649890747</v>
      </c>
    </row>
    <row r="85" spans="1:14" x14ac:dyDescent="0.25">
      <c r="A85" s="4">
        <f>IF('True_Odds_Calculator_2-way'!A86="","",'True_Odds_Calculator_2-way'!A86)</f>
        <v>2.39</v>
      </c>
      <c r="B85" s="4">
        <f>IF('True_Odds_Calculator_2-way'!B86="","",'True_Odds_Calculator_2-way'!B86)</f>
        <v>1.59</v>
      </c>
      <c r="C85" s="4">
        <f t="shared" si="11"/>
        <v>0.41841004184100417</v>
      </c>
      <c r="D85">
        <f t="shared" si="12"/>
        <v>0.62893081761006286</v>
      </c>
      <c r="E85">
        <f t="shared" si="13"/>
        <v>4.7340859451066919E-2</v>
      </c>
      <c r="F85">
        <f t="shared" si="14"/>
        <v>-0.21581011026025643</v>
      </c>
      <c r="G85">
        <v>0</v>
      </c>
      <c r="H85">
        <f t="shared" si="15"/>
        <v>0.26315096971132335</v>
      </c>
      <c r="I85">
        <f t="shared" si="16"/>
        <v>-1.1042479306102597</v>
      </c>
      <c r="J85">
        <f t="shared" si="17"/>
        <v>1.1042479306102597</v>
      </c>
      <c r="K85">
        <f t="shared" si="18"/>
        <v>0.394492159866843</v>
      </c>
      <c r="L85">
        <f t="shared" si="19"/>
        <v>0.60550784013315706</v>
      </c>
      <c r="M85">
        <f t="shared" si="20"/>
        <v>2.5349046235482611</v>
      </c>
      <c r="N85">
        <f t="shared" si="21"/>
        <v>1.6515062790600537</v>
      </c>
    </row>
    <row r="86" spans="1:14" x14ac:dyDescent="0.25">
      <c r="A86" s="4">
        <f>IF('True_Odds_Calculator_2-way'!A87="","",'True_Odds_Calculator_2-way'!A87)</f>
        <v>2.34</v>
      </c>
      <c r="B86" s="4">
        <f>IF('True_Odds_Calculator_2-way'!B87="","",'True_Odds_Calculator_2-way'!B87)</f>
        <v>1.59</v>
      </c>
      <c r="C86" s="4">
        <f t="shared" si="11"/>
        <v>0.42735042735042739</v>
      </c>
      <c r="D86">
        <f t="shared" si="12"/>
        <v>0.62893081761006286</v>
      </c>
      <c r="E86">
        <f t="shared" si="13"/>
        <v>5.6281244960490362E-2</v>
      </c>
      <c r="F86">
        <f t="shared" si="14"/>
        <v>-0.21249260871902376</v>
      </c>
      <c r="G86">
        <v>0</v>
      </c>
      <c r="H86">
        <f t="shared" si="15"/>
        <v>0.26877385367951406</v>
      </c>
      <c r="I86">
        <f t="shared" si="16"/>
        <v>-1.1246608955715618</v>
      </c>
      <c r="J86">
        <f t="shared" si="17"/>
        <v>1.1246608955715618</v>
      </c>
      <c r="K86">
        <f t="shared" si="18"/>
        <v>0.3988758720518355</v>
      </c>
      <c r="L86">
        <f t="shared" si="19"/>
        <v>0.60112412794816461</v>
      </c>
      <c r="M86">
        <f t="shared" si="20"/>
        <v>2.5070456000658923</v>
      </c>
      <c r="N86">
        <f t="shared" si="21"/>
        <v>1.663549928387221</v>
      </c>
    </row>
    <row r="87" spans="1:14" x14ac:dyDescent="0.25">
      <c r="A87" s="4">
        <f>IF('True_Odds_Calculator_2-way'!A88="","",'True_Odds_Calculator_2-way'!A88)</f>
        <v>2.1800000000000002</v>
      </c>
      <c r="B87" s="4">
        <f>IF('True_Odds_Calculator_2-way'!B88="","",'True_Odds_Calculator_2-way'!B88)</f>
        <v>1.68</v>
      </c>
      <c r="C87" s="4">
        <f t="shared" si="11"/>
        <v>0.4587155963302752</v>
      </c>
      <c r="D87">
        <f t="shared" si="12"/>
        <v>0.59523809523809523</v>
      </c>
      <c r="E87">
        <f t="shared" si="13"/>
        <v>5.3953691568370488E-2</v>
      </c>
      <c r="F87">
        <f t="shared" si="14"/>
        <v>-0.21909130624726947</v>
      </c>
      <c r="G87">
        <v>0</v>
      </c>
      <c r="H87">
        <f t="shared" si="15"/>
        <v>0.27304499781564001</v>
      </c>
      <c r="I87">
        <f t="shared" si="16"/>
        <v>-1.1163607017227666</v>
      </c>
      <c r="J87">
        <f t="shared" si="17"/>
        <v>1.1163607017227666</v>
      </c>
      <c r="K87">
        <f t="shared" si="18"/>
        <v>0.4315356541246953</v>
      </c>
      <c r="L87">
        <f t="shared" si="19"/>
        <v>0.5684643458753047</v>
      </c>
      <c r="M87">
        <f t="shared" si="20"/>
        <v>2.3173056280328646</v>
      </c>
      <c r="N87">
        <f t="shared" si="21"/>
        <v>1.7591252771714809</v>
      </c>
    </row>
    <row r="88" spans="1:14" x14ac:dyDescent="0.25">
      <c r="A88" s="4">
        <f>IF('True_Odds_Calculator_2-way'!A89="","",'True_Odds_Calculator_2-way'!A89)</f>
        <v>2.46</v>
      </c>
      <c r="B88" s="4">
        <f>IF('True_Odds_Calculator_2-way'!B89="","",'True_Odds_Calculator_2-way'!B89)</f>
        <v>1.54</v>
      </c>
      <c r="C88" s="4">
        <f t="shared" si="11"/>
        <v>0.4065040650406504</v>
      </c>
      <c r="D88">
        <f t="shared" si="12"/>
        <v>0.64935064935064934</v>
      </c>
      <c r="E88">
        <f t="shared" si="13"/>
        <v>5.5854714391299742E-2</v>
      </c>
      <c r="F88">
        <f t="shared" si="14"/>
        <v>-0.20810896420652525</v>
      </c>
      <c r="G88">
        <v>0</v>
      </c>
      <c r="H88">
        <f t="shared" si="15"/>
        <v>0.26396367859782494</v>
      </c>
      <c r="I88">
        <f t="shared" si="16"/>
        <v>-1.126228963999143</v>
      </c>
      <c r="J88">
        <f t="shared" si="17"/>
        <v>1.126228963999143</v>
      </c>
      <c r="K88">
        <f t="shared" si="18"/>
        <v>0.37817273393143969</v>
      </c>
      <c r="L88">
        <f t="shared" si="19"/>
        <v>0.62182726606856031</v>
      </c>
      <c r="M88">
        <f t="shared" si="20"/>
        <v>2.6442942874387492</v>
      </c>
      <c r="N88">
        <f t="shared" si="21"/>
        <v>1.6081636405595374</v>
      </c>
    </row>
    <row r="89" spans="1:14" x14ac:dyDescent="0.25">
      <c r="A89" s="4">
        <f>IF('True_Odds_Calculator_2-way'!A90="","",'True_Odds_Calculator_2-way'!A90)</f>
        <v>2.08</v>
      </c>
      <c r="B89" s="4">
        <f>IF('True_Odds_Calculator_2-way'!B90="","",'True_Odds_Calculator_2-way'!B90)</f>
        <v>1.84</v>
      </c>
      <c r="C89" s="4">
        <f t="shared" si="11"/>
        <v>0.48076923076923073</v>
      </c>
      <c r="D89">
        <f t="shared" si="12"/>
        <v>0.54347826086956519</v>
      </c>
      <c r="E89">
        <f t="shared" si="13"/>
        <v>2.4247491638795804E-2</v>
      </c>
      <c r="F89">
        <f t="shared" si="14"/>
        <v>-0.23704013377926436</v>
      </c>
      <c r="G89">
        <v>0</v>
      </c>
      <c r="H89">
        <f t="shared" si="15"/>
        <v>0.26128762541806017</v>
      </c>
      <c r="I89">
        <f t="shared" si="16"/>
        <v>-1.0499013139145197</v>
      </c>
      <c r="J89">
        <f t="shared" si="17"/>
        <v>1.0499013139145197</v>
      </c>
      <c r="K89">
        <f t="shared" si="18"/>
        <v>0.46862696659688596</v>
      </c>
      <c r="L89">
        <f t="shared" si="19"/>
        <v>0.53137303340311415</v>
      </c>
      <c r="M89">
        <f t="shared" si="20"/>
        <v>2.1338934190276815</v>
      </c>
      <c r="N89">
        <f t="shared" si="21"/>
        <v>1.8819171036881968</v>
      </c>
    </row>
    <row r="90" spans="1:14" x14ac:dyDescent="0.25">
      <c r="A90" s="4">
        <f>IF('True_Odds_Calculator_2-way'!A91="","",'True_Odds_Calculator_2-way'!A91)</f>
        <v>1.51</v>
      </c>
      <c r="B90" s="4">
        <f>IF('True_Odds_Calculator_2-way'!B91="","",'True_Odds_Calculator_2-way'!B91)</f>
        <v>2.69</v>
      </c>
      <c r="C90" s="4">
        <f t="shared" si="11"/>
        <v>0.66225165562913912</v>
      </c>
      <c r="D90">
        <f t="shared" si="12"/>
        <v>0.37174721189591081</v>
      </c>
      <c r="E90">
        <f t="shared" si="13"/>
        <v>3.3998867525049992E-2</v>
      </c>
      <c r="F90">
        <f t="shared" si="14"/>
        <v>-0.21219133902853338</v>
      </c>
      <c r="G90">
        <v>0</v>
      </c>
      <c r="H90">
        <f t="shared" si="15"/>
        <v>0.24619020655358334</v>
      </c>
      <c r="I90">
        <f t="shared" si="16"/>
        <v>-1.0771385261753925</v>
      </c>
      <c r="J90">
        <f t="shared" si="17"/>
        <v>1.0771385261753925</v>
      </c>
      <c r="K90">
        <f t="shared" si="18"/>
        <v>0.64543585109273682</v>
      </c>
      <c r="L90">
        <f t="shared" si="19"/>
        <v>0.35456414890726312</v>
      </c>
      <c r="M90">
        <f t="shared" si="20"/>
        <v>1.5493406483494501</v>
      </c>
      <c r="N90">
        <f t="shared" si="21"/>
        <v>2.8203641092364129</v>
      </c>
    </row>
    <row r="91" spans="1:14" x14ac:dyDescent="0.25">
      <c r="A91" s="4">
        <f>IF('True_Odds_Calculator_2-way'!A92="","",'True_Odds_Calculator_2-way'!A92)</f>
        <v>2.0699999999999998</v>
      </c>
      <c r="B91" s="4">
        <f>IF('True_Odds_Calculator_2-way'!B92="","",'True_Odds_Calculator_2-way'!B92)</f>
        <v>1.85</v>
      </c>
      <c r="C91" s="4">
        <f t="shared" si="11"/>
        <v>0.48309178743961356</v>
      </c>
      <c r="D91">
        <f t="shared" si="12"/>
        <v>0.54054054054054046</v>
      </c>
      <c r="E91">
        <f t="shared" si="13"/>
        <v>2.3632327980154022E-2</v>
      </c>
      <c r="F91">
        <f t="shared" si="14"/>
        <v>-0.2374983679331506</v>
      </c>
      <c r="G91">
        <v>0</v>
      </c>
      <c r="H91">
        <f t="shared" si="15"/>
        <v>0.26113069591330457</v>
      </c>
      <c r="I91">
        <f t="shared" si="16"/>
        <v>-1.0485729457933801</v>
      </c>
      <c r="J91">
        <f t="shared" si="17"/>
        <v>1.0485729457933801</v>
      </c>
      <c r="K91">
        <f t="shared" si="18"/>
        <v>0.47125951908672531</v>
      </c>
      <c r="L91">
        <f t="shared" si="19"/>
        <v>0.52874048091327497</v>
      </c>
      <c r="M91">
        <f t="shared" si="20"/>
        <v>2.1219730519989164</v>
      </c>
      <c r="N91">
        <f t="shared" si="21"/>
        <v>1.8912870039243732</v>
      </c>
    </row>
    <row r="92" spans="1:14" x14ac:dyDescent="0.25">
      <c r="A92" s="4">
        <f>IF('True_Odds_Calculator_2-way'!A93="","",'True_Odds_Calculator_2-way'!A93)</f>
        <v>2.2799999999999998</v>
      </c>
      <c r="B92" s="4">
        <f>IF('True_Odds_Calculator_2-way'!B93="","",'True_Odds_Calculator_2-way'!B93)</f>
        <v>1.68</v>
      </c>
      <c r="C92" s="4">
        <f t="shared" si="11"/>
        <v>0.43859649122807021</v>
      </c>
      <c r="D92">
        <f t="shared" si="12"/>
        <v>0.59523809523809523</v>
      </c>
      <c r="E92">
        <f t="shared" si="13"/>
        <v>3.383458646616555E-2</v>
      </c>
      <c r="F92">
        <f t="shared" si="14"/>
        <v>-0.2272347535505429</v>
      </c>
      <c r="G92">
        <v>0</v>
      </c>
      <c r="H92">
        <f t="shared" si="15"/>
        <v>0.26106934001670845</v>
      </c>
      <c r="I92">
        <f t="shared" si="16"/>
        <v>-1.0718661571406805</v>
      </c>
      <c r="J92">
        <f t="shared" si="17"/>
        <v>1.0718661571406805</v>
      </c>
      <c r="K92">
        <f t="shared" si="18"/>
        <v>0.42158717195874679</v>
      </c>
      <c r="L92">
        <f t="shared" si="19"/>
        <v>0.57841282804125305</v>
      </c>
      <c r="M92">
        <f t="shared" si="20"/>
        <v>2.3719886811400706</v>
      </c>
      <c r="N92">
        <f t="shared" si="21"/>
        <v>1.728868986855663</v>
      </c>
    </row>
    <row r="93" spans="1:14" x14ac:dyDescent="0.25">
      <c r="A93" s="4">
        <f>IF('True_Odds_Calculator_2-way'!A94="","",'True_Odds_Calculator_2-way'!A94)</f>
        <v>2.16</v>
      </c>
      <c r="B93" s="4">
        <f>IF('True_Odds_Calculator_2-way'!B94="","",'True_Odds_Calculator_2-way'!B94)</f>
        <v>1.75</v>
      </c>
      <c r="C93" s="4">
        <f t="shared" si="11"/>
        <v>0.46296296296296291</v>
      </c>
      <c r="D93">
        <f t="shared" si="12"/>
        <v>0.5714285714285714</v>
      </c>
      <c r="E93">
        <f t="shared" si="13"/>
        <v>3.4391534391534417E-2</v>
      </c>
      <c r="F93">
        <f t="shared" si="14"/>
        <v>-0.23015873015873001</v>
      </c>
      <c r="G93">
        <v>0</v>
      </c>
      <c r="H93">
        <f t="shared" si="15"/>
        <v>0.26455026455026448</v>
      </c>
      <c r="I93">
        <f t="shared" si="16"/>
        <v>-1.0721125348377951</v>
      </c>
      <c r="J93">
        <f t="shared" si="17"/>
        <v>1.0721125348377951</v>
      </c>
      <c r="K93">
        <f t="shared" si="18"/>
        <v>0.44570220807044264</v>
      </c>
      <c r="L93">
        <f t="shared" si="19"/>
        <v>0.55429779192955719</v>
      </c>
      <c r="M93">
        <f t="shared" si="20"/>
        <v>2.2436505404118421</v>
      </c>
      <c r="N93">
        <f t="shared" si="21"/>
        <v>1.8040844011283466</v>
      </c>
    </row>
    <row r="94" spans="1:14" x14ac:dyDescent="0.25">
      <c r="A94" s="4">
        <f>IF('True_Odds_Calculator_2-way'!A95="","",'True_Odds_Calculator_2-way'!A95)</f>
        <v>2.0499999999999998</v>
      </c>
      <c r="B94" s="4">
        <f>IF('True_Odds_Calculator_2-way'!B95="","",'True_Odds_Calculator_2-way'!B95)</f>
        <v>1.85</v>
      </c>
      <c r="C94" s="4">
        <f t="shared" si="11"/>
        <v>0.48780487804878053</v>
      </c>
      <c r="D94">
        <f t="shared" si="12"/>
        <v>0.54054054054054046</v>
      </c>
      <c r="E94">
        <f t="shared" si="13"/>
        <v>2.8345418589321048E-2</v>
      </c>
      <c r="F94">
        <f t="shared" si="14"/>
        <v>-0.2353328938694792</v>
      </c>
      <c r="G94">
        <v>0</v>
      </c>
      <c r="H94">
        <f t="shared" si="15"/>
        <v>0.26367831245880025</v>
      </c>
      <c r="I94">
        <f t="shared" si="16"/>
        <v>-1.0585122480499263</v>
      </c>
      <c r="J94">
        <f t="shared" si="17"/>
        <v>1.0585122480499263</v>
      </c>
      <c r="K94">
        <f t="shared" si="18"/>
        <v>0.47361090692279612</v>
      </c>
      <c r="L94">
        <f t="shared" si="19"/>
        <v>0.52638909307720383</v>
      </c>
      <c r="M94">
        <f t="shared" si="20"/>
        <v>2.1114378604524222</v>
      </c>
      <c r="N94">
        <f t="shared" si="21"/>
        <v>1.8997354108424378</v>
      </c>
    </row>
    <row r="95" spans="1:14" x14ac:dyDescent="0.25">
      <c r="A95" s="4">
        <f>IF('True_Odds_Calculator_2-way'!A96="","",'True_Odds_Calculator_2-way'!A96)</f>
        <v>2.1800000000000002</v>
      </c>
      <c r="B95" s="4">
        <f>IF('True_Odds_Calculator_2-way'!B96="","",'True_Odds_Calculator_2-way'!B96)</f>
        <v>1.74</v>
      </c>
      <c r="C95" s="4">
        <f t="shared" si="11"/>
        <v>0.4587155963302752</v>
      </c>
      <c r="D95">
        <f t="shared" si="12"/>
        <v>0.57471264367816088</v>
      </c>
      <c r="E95">
        <f t="shared" si="13"/>
        <v>3.3428240008436028E-2</v>
      </c>
      <c r="F95">
        <f t="shared" si="14"/>
        <v>-0.23020141305494057</v>
      </c>
      <c r="G95">
        <v>0</v>
      </c>
      <c r="H95">
        <f t="shared" si="15"/>
        <v>0.26362965306337655</v>
      </c>
      <c r="I95">
        <f t="shared" si="16"/>
        <v>-1.0701462561817372</v>
      </c>
      <c r="J95">
        <f t="shared" si="17"/>
        <v>1.0701462561817372</v>
      </c>
      <c r="K95">
        <f t="shared" si="18"/>
        <v>0.44193570658612125</v>
      </c>
      <c r="L95">
        <f t="shared" si="19"/>
        <v>0.55806429341387886</v>
      </c>
      <c r="M95">
        <f t="shared" si="20"/>
        <v>2.26277258229445</v>
      </c>
      <c r="N95">
        <f t="shared" si="21"/>
        <v>1.7919082295744857</v>
      </c>
    </row>
    <row r="96" spans="1:14" x14ac:dyDescent="0.25">
      <c r="A96" s="4">
        <f>IF('True_Odds_Calculator_2-way'!A97="","",'True_Odds_Calculator_2-way'!A97)</f>
        <v>2.09</v>
      </c>
      <c r="B96" s="4">
        <f>IF('True_Odds_Calculator_2-way'!B97="","",'True_Odds_Calculator_2-way'!B97)</f>
        <v>1.8</v>
      </c>
      <c r="C96" s="4">
        <f t="shared" si="11"/>
        <v>0.47846889952153115</v>
      </c>
      <c r="D96">
        <f t="shared" si="12"/>
        <v>0.55555555555555558</v>
      </c>
      <c r="E96">
        <f t="shared" si="13"/>
        <v>3.4024455077086735E-2</v>
      </c>
      <c r="F96">
        <f t="shared" si="14"/>
        <v>-0.23179160021265277</v>
      </c>
      <c r="G96">
        <v>0</v>
      </c>
      <c r="H96">
        <f t="shared" si="15"/>
        <v>0.26581605528973956</v>
      </c>
      <c r="I96">
        <f t="shared" si="16"/>
        <v>-1.0708823421952987</v>
      </c>
      <c r="J96">
        <f t="shared" si="17"/>
        <v>1.0708823421952987</v>
      </c>
      <c r="K96">
        <f t="shared" si="18"/>
        <v>0.46141173239413841</v>
      </c>
      <c r="L96">
        <f t="shared" si="19"/>
        <v>0.53858826760586154</v>
      </c>
      <c r="M96">
        <f t="shared" si="20"/>
        <v>2.1672617529928755</v>
      </c>
      <c r="N96">
        <f t="shared" si="21"/>
        <v>1.8567058737562385</v>
      </c>
    </row>
    <row r="97" spans="1:14" x14ac:dyDescent="0.25">
      <c r="A97" s="4">
        <f>IF('True_Odds_Calculator_2-way'!A98="","",'True_Odds_Calculator_2-way'!A98)</f>
        <v>2.0499999999999998</v>
      </c>
      <c r="B97" s="4">
        <f>IF('True_Odds_Calculator_2-way'!B98="","",'True_Odds_Calculator_2-way'!B98)</f>
        <v>1.85</v>
      </c>
      <c r="C97" s="4">
        <f t="shared" si="11"/>
        <v>0.48780487804878053</v>
      </c>
      <c r="D97">
        <f t="shared" si="12"/>
        <v>0.54054054054054046</v>
      </c>
      <c r="E97">
        <f t="shared" si="13"/>
        <v>2.8345418589321048E-2</v>
      </c>
      <c r="F97">
        <f t="shared" si="14"/>
        <v>-0.2353328938694792</v>
      </c>
      <c r="G97">
        <v>0</v>
      </c>
      <c r="H97">
        <f t="shared" si="15"/>
        <v>0.26367831245880025</v>
      </c>
      <c r="I97">
        <f t="shared" si="16"/>
        <v>-1.0585122480499263</v>
      </c>
      <c r="J97">
        <f t="shared" si="17"/>
        <v>1.0585122480499263</v>
      </c>
      <c r="K97">
        <f t="shared" si="18"/>
        <v>0.47361090692279612</v>
      </c>
      <c r="L97">
        <f t="shared" si="19"/>
        <v>0.52638909307720383</v>
      </c>
      <c r="M97">
        <f t="shared" si="20"/>
        <v>2.1114378604524222</v>
      </c>
      <c r="N97">
        <f t="shared" si="21"/>
        <v>1.8997354108424378</v>
      </c>
    </row>
    <row r="98" spans="1:14" x14ac:dyDescent="0.25">
      <c r="A98" s="4">
        <f>IF('True_Odds_Calculator_2-way'!A99="","",'True_Odds_Calculator_2-way'!A99)</f>
        <v>2.2799999999999998</v>
      </c>
      <c r="B98" s="4">
        <f>IF('True_Odds_Calculator_2-way'!B99="","",'True_Odds_Calculator_2-way'!B99)</f>
        <v>1.68</v>
      </c>
      <c r="C98" s="4">
        <f t="shared" si="11"/>
        <v>0.43859649122807021</v>
      </c>
      <c r="D98">
        <f t="shared" si="12"/>
        <v>0.59523809523809523</v>
      </c>
      <c r="E98">
        <f t="shared" si="13"/>
        <v>3.383458646616555E-2</v>
      </c>
      <c r="F98">
        <f t="shared" si="14"/>
        <v>-0.2272347535505429</v>
      </c>
      <c r="G98">
        <v>0</v>
      </c>
      <c r="H98">
        <f t="shared" si="15"/>
        <v>0.26106934001670845</v>
      </c>
      <c r="I98">
        <f t="shared" si="16"/>
        <v>-1.0718661571406805</v>
      </c>
      <c r="J98">
        <f t="shared" si="17"/>
        <v>1.0718661571406805</v>
      </c>
      <c r="K98">
        <f t="shared" si="18"/>
        <v>0.42158717195874679</v>
      </c>
      <c r="L98">
        <f t="shared" si="19"/>
        <v>0.57841282804125305</v>
      </c>
      <c r="M98">
        <f t="shared" si="20"/>
        <v>2.3719886811400706</v>
      </c>
      <c r="N98">
        <f t="shared" si="21"/>
        <v>1.728868986855663</v>
      </c>
    </row>
    <row r="99" spans="1:14" x14ac:dyDescent="0.25">
      <c r="A99" s="4">
        <f>IF('True_Odds_Calculator_2-way'!A100="","",'True_Odds_Calculator_2-way'!A100)</f>
        <v>1.5</v>
      </c>
      <c r="B99" s="4">
        <f>IF('True_Odds_Calculator_2-way'!B100="","",'True_Odds_Calculator_2-way'!B100)</f>
        <v>2.67</v>
      </c>
      <c r="C99" s="4">
        <f t="shared" si="11"/>
        <v>0.66666666666666663</v>
      </c>
      <c r="D99">
        <f t="shared" si="12"/>
        <v>0.37453183520599254</v>
      </c>
      <c r="E99">
        <f t="shared" si="13"/>
        <v>4.1198501872659055E-2</v>
      </c>
      <c r="F99">
        <f t="shared" si="14"/>
        <v>-0.20848938826466923</v>
      </c>
      <c r="G99">
        <v>0</v>
      </c>
      <c r="H99">
        <f t="shared" si="15"/>
        <v>0.24968789013732834</v>
      </c>
      <c r="I99">
        <f t="shared" si="16"/>
        <v>-1.0943513103291653</v>
      </c>
      <c r="J99">
        <f t="shared" si="17"/>
        <v>1.0943513103291653</v>
      </c>
      <c r="K99">
        <f t="shared" si="18"/>
        <v>0.64633902211550998</v>
      </c>
      <c r="L99">
        <f t="shared" si="19"/>
        <v>0.35366097788449008</v>
      </c>
      <c r="M99">
        <f t="shared" si="20"/>
        <v>1.547175655164583</v>
      </c>
      <c r="N99">
        <f t="shared" si="21"/>
        <v>2.8275666882497057</v>
      </c>
    </row>
    <row r="100" spans="1:14" x14ac:dyDescent="0.25">
      <c r="A100" s="4">
        <f>IF('True_Odds_Calculator_2-way'!A101="","",'True_Odds_Calculator_2-way'!A101)</f>
        <v>1.88</v>
      </c>
      <c r="B100" s="4">
        <f>IF('True_Odds_Calculator_2-way'!B101="","",'True_Odds_Calculator_2-way'!B101)</f>
        <v>2</v>
      </c>
      <c r="C100" s="4">
        <f t="shared" si="11"/>
        <v>0.53191489361702127</v>
      </c>
      <c r="D100">
        <f t="shared" si="12"/>
        <v>0.5</v>
      </c>
      <c r="E100">
        <f t="shared" si="13"/>
        <v>3.1914893617021267E-2</v>
      </c>
      <c r="F100">
        <f t="shared" si="14"/>
        <v>-0.23404255319148937</v>
      </c>
      <c r="G100">
        <v>0</v>
      </c>
      <c r="H100">
        <f t="shared" si="15"/>
        <v>0.26595744680851063</v>
      </c>
      <c r="I100">
        <f t="shared" si="16"/>
        <v>-1.0660035817780522</v>
      </c>
      <c r="J100">
        <f t="shared" si="17"/>
        <v>1.0660035817780522</v>
      </c>
      <c r="K100">
        <f t="shared" si="18"/>
        <v>0.51597373362761745</v>
      </c>
      <c r="L100">
        <f t="shared" si="19"/>
        <v>0.48402626637238261</v>
      </c>
      <c r="M100">
        <f t="shared" si="20"/>
        <v>1.9380831519646857</v>
      </c>
      <c r="N100">
        <f t="shared" si="21"/>
        <v>2.0660035817780522</v>
      </c>
    </row>
    <row r="101" spans="1:14" x14ac:dyDescent="0.25">
      <c r="A101" s="4">
        <f>IF('True_Odds_Calculator_2-way'!A102="","",'True_Odds_Calculator_2-way'!A102)</f>
        <v>1.81</v>
      </c>
      <c r="B101" s="4">
        <f>IF('True_Odds_Calculator_2-way'!B102="","",'True_Odds_Calculator_2-way'!B102)</f>
        <v>2.09</v>
      </c>
      <c r="C101" s="4">
        <f t="shared" si="11"/>
        <v>0.5524861878453039</v>
      </c>
      <c r="D101">
        <f t="shared" si="12"/>
        <v>0.47846889952153115</v>
      </c>
      <c r="E101">
        <f t="shared" si="13"/>
        <v>3.0955087366835166E-2</v>
      </c>
      <c r="F101">
        <f t="shared" si="14"/>
        <v>-0.23339237093235332</v>
      </c>
      <c r="G101">
        <v>0</v>
      </c>
      <c r="H101">
        <f t="shared" si="15"/>
        <v>0.26434745829918849</v>
      </c>
      <c r="I101">
        <f t="shared" si="16"/>
        <v>-1.064251428023502</v>
      </c>
      <c r="J101">
        <f t="shared" si="17"/>
        <v>1.064251428023502</v>
      </c>
      <c r="K101">
        <f t="shared" si="18"/>
        <v>0.53704433642160887</v>
      </c>
      <c r="L101">
        <f t="shared" si="19"/>
        <v>0.46295566357839102</v>
      </c>
      <c r="M101">
        <f t="shared" si="20"/>
        <v>1.8620436566990362</v>
      </c>
      <c r="N101">
        <f t="shared" si="21"/>
        <v>2.1600340565456171</v>
      </c>
    </row>
    <row r="102" spans="1:14" x14ac:dyDescent="0.25">
      <c r="A102" s="4">
        <f>IF('True_Odds_Calculator_2-way'!A103="","",'True_Odds_Calculator_2-way'!A103)</f>
        <v>1.81</v>
      </c>
      <c r="B102" s="4">
        <f>IF('True_Odds_Calculator_2-way'!B103="","",'True_Odds_Calculator_2-way'!B103)</f>
        <v>2.08</v>
      </c>
      <c r="C102" s="4">
        <f t="shared" si="11"/>
        <v>0.5524861878453039</v>
      </c>
      <c r="D102">
        <f t="shared" si="12"/>
        <v>0.48076923076923073</v>
      </c>
      <c r="E102">
        <f t="shared" si="13"/>
        <v>3.3255418614534626E-2</v>
      </c>
      <c r="F102">
        <f t="shared" si="14"/>
        <v>-0.23236294092647691</v>
      </c>
      <c r="G102">
        <v>0</v>
      </c>
      <c r="H102">
        <f t="shared" si="15"/>
        <v>0.26561835954101148</v>
      </c>
      <c r="I102">
        <f t="shared" si="16"/>
        <v>-1.0691671651659735</v>
      </c>
      <c r="J102">
        <f t="shared" si="17"/>
        <v>1.0691671651659735</v>
      </c>
      <c r="K102">
        <f t="shared" si="18"/>
        <v>0.5358983848622455</v>
      </c>
      <c r="L102">
        <f t="shared" si="19"/>
        <v>0.4641016151377545</v>
      </c>
      <c r="M102">
        <f t="shared" si="20"/>
        <v>1.8660254037844384</v>
      </c>
      <c r="N102">
        <f t="shared" si="21"/>
        <v>2.1547005383792519</v>
      </c>
    </row>
    <row r="103" spans="1:14" x14ac:dyDescent="0.25">
      <c r="A103" s="4">
        <f>IF('True_Odds_Calculator_2-way'!A104="","",'True_Odds_Calculator_2-way'!A104)</f>
        <v>1.43</v>
      </c>
      <c r="B103" s="4">
        <f>IF('True_Odds_Calculator_2-way'!B104="","",'True_Odds_Calculator_2-way'!B104)</f>
        <v>2.93</v>
      </c>
      <c r="C103" s="4">
        <f t="shared" si="11"/>
        <v>0.69930069930069938</v>
      </c>
      <c r="D103">
        <f t="shared" si="12"/>
        <v>0.34129692832764502</v>
      </c>
      <c r="E103">
        <f t="shared" si="13"/>
        <v>4.0597627628344402E-2</v>
      </c>
      <c r="F103">
        <f t="shared" si="14"/>
        <v>-0.1980715530203585</v>
      </c>
      <c r="G103">
        <v>0</v>
      </c>
      <c r="H103">
        <f t="shared" si="15"/>
        <v>0.23866918064870285</v>
      </c>
      <c r="I103">
        <f t="shared" si="16"/>
        <v>-1.0977087289206642</v>
      </c>
      <c r="J103">
        <f t="shared" si="17"/>
        <v>1.0977087289206642</v>
      </c>
      <c r="K103">
        <f t="shared" si="18"/>
        <v>0.67934101724582718</v>
      </c>
      <c r="L103">
        <f t="shared" si="19"/>
        <v>0.32065898275417282</v>
      </c>
      <c r="M103">
        <f t="shared" si="20"/>
        <v>1.4720147534358856</v>
      </c>
      <c r="N103">
        <f t="shared" si="21"/>
        <v>3.1185778468168821</v>
      </c>
    </row>
    <row r="104" spans="1:14" x14ac:dyDescent="0.25">
      <c r="A104" s="4">
        <f>IF('True_Odds_Calculator_2-way'!A105="","",'True_Odds_Calculator_2-way'!A105)</f>
        <v>2.61</v>
      </c>
      <c r="B104" s="4">
        <f>IF('True_Odds_Calculator_2-way'!B105="","",'True_Odds_Calculator_2-way'!B105)</f>
        <v>1.54</v>
      </c>
      <c r="C104" s="4">
        <f t="shared" si="11"/>
        <v>0.38314176245210729</v>
      </c>
      <c r="D104">
        <f t="shared" si="12"/>
        <v>0.64935064935064934</v>
      </c>
      <c r="E104">
        <f t="shared" si="13"/>
        <v>3.2492411802756749E-2</v>
      </c>
      <c r="F104">
        <f t="shared" si="14"/>
        <v>-0.21630094043887138</v>
      </c>
      <c r="G104">
        <v>0</v>
      </c>
      <c r="H104">
        <f t="shared" si="15"/>
        <v>0.2487933522416281</v>
      </c>
      <c r="I104">
        <f t="shared" si="16"/>
        <v>-1.0724824201463117</v>
      </c>
      <c r="J104">
        <f t="shared" si="17"/>
        <v>1.0724824201463117</v>
      </c>
      <c r="K104">
        <f t="shared" si="18"/>
        <v>0.36674412717308713</v>
      </c>
      <c r="L104">
        <f t="shared" si="19"/>
        <v>0.63325587282691287</v>
      </c>
      <c r="M104">
        <f t="shared" si="20"/>
        <v>2.7266966964355612</v>
      </c>
      <c r="N104">
        <f t="shared" si="21"/>
        <v>1.5791405068790083</v>
      </c>
    </row>
    <row r="105" spans="1:14" x14ac:dyDescent="0.25">
      <c r="A105" s="4">
        <f>IF('True_Odds_Calculator_2-way'!A106="","",'True_Odds_Calculator_2-way'!A106)</f>
        <v>2.19</v>
      </c>
      <c r="B105" s="4">
        <f>IF('True_Odds_Calculator_2-way'!B106="","",'True_Odds_Calculator_2-way'!B106)</f>
        <v>1.73</v>
      </c>
      <c r="C105" s="4">
        <f t="shared" si="11"/>
        <v>0.45662100456621008</v>
      </c>
      <c r="D105">
        <f t="shared" si="12"/>
        <v>0.5780346820809249</v>
      </c>
      <c r="E105">
        <f t="shared" si="13"/>
        <v>3.4655686647135031E-2</v>
      </c>
      <c r="F105">
        <f t="shared" si="14"/>
        <v>-0.22928709055876673</v>
      </c>
      <c r="G105">
        <v>0</v>
      </c>
      <c r="H105">
        <f t="shared" si="15"/>
        <v>0.26394277720590181</v>
      </c>
      <c r="I105">
        <f t="shared" si="16"/>
        <v>-1.0729144372515058</v>
      </c>
      <c r="J105">
        <f t="shared" si="17"/>
        <v>1.0729144372515058</v>
      </c>
      <c r="K105">
        <f t="shared" si="18"/>
        <v>0.43921906878344058</v>
      </c>
      <c r="L105">
        <f t="shared" si="19"/>
        <v>0.56078093121655925</v>
      </c>
      <c r="M105">
        <f t="shared" si="20"/>
        <v>2.2767681803292916</v>
      </c>
      <c r="N105">
        <f t="shared" si="21"/>
        <v>1.7832275391935992</v>
      </c>
    </row>
    <row r="106" spans="1:14" x14ac:dyDescent="0.25">
      <c r="A106" s="4">
        <f>IF('True_Odds_Calculator_2-way'!A107="","",'True_Odds_Calculator_2-way'!A107)</f>
        <v>2.0499999999999998</v>
      </c>
      <c r="B106" s="4">
        <f>IF('True_Odds_Calculator_2-way'!B107="","",'True_Odds_Calculator_2-way'!B107)</f>
        <v>1.85</v>
      </c>
      <c r="C106" s="4">
        <f t="shared" si="11"/>
        <v>0.48780487804878053</v>
      </c>
      <c r="D106">
        <f t="shared" si="12"/>
        <v>0.54054054054054046</v>
      </c>
      <c r="E106">
        <f t="shared" si="13"/>
        <v>2.8345418589321048E-2</v>
      </c>
      <c r="F106">
        <f t="shared" si="14"/>
        <v>-0.2353328938694792</v>
      </c>
      <c r="G106">
        <v>0</v>
      </c>
      <c r="H106">
        <f t="shared" si="15"/>
        <v>0.26367831245880025</v>
      </c>
      <c r="I106">
        <f t="shared" si="16"/>
        <v>-1.0585122480499263</v>
      </c>
      <c r="J106">
        <f t="shared" si="17"/>
        <v>1.0585122480499263</v>
      </c>
      <c r="K106">
        <f t="shared" si="18"/>
        <v>0.47361090692279612</v>
      </c>
      <c r="L106">
        <f t="shared" si="19"/>
        <v>0.52638909307720383</v>
      </c>
      <c r="M106">
        <f t="shared" si="20"/>
        <v>2.1114378604524222</v>
      </c>
      <c r="N106">
        <f t="shared" si="21"/>
        <v>1.8997354108424378</v>
      </c>
    </row>
    <row r="107" spans="1:14" x14ac:dyDescent="0.25">
      <c r="A107" s="4">
        <f>IF('True_Odds_Calculator_2-way'!A108="","",'True_Odds_Calculator_2-way'!A108)</f>
        <v>2.29</v>
      </c>
      <c r="B107" s="4">
        <f>IF('True_Odds_Calculator_2-way'!B108="","",'True_Odds_Calculator_2-way'!B108)</f>
        <v>1.68</v>
      </c>
      <c r="C107" s="4">
        <f t="shared" si="11"/>
        <v>0.4366812227074236</v>
      </c>
      <c r="D107">
        <f t="shared" si="12"/>
        <v>0.59523809523809523</v>
      </c>
      <c r="E107">
        <f t="shared" si="13"/>
        <v>3.1919317945518833E-2</v>
      </c>
      <c r="F107">
        <f t="shared" si="14"/>
        <v>-0.22800998128509042</v>
      </c>
      <c r="G107">
        <v>0</v>
      </c>
      <c r="H107">
        <f t="shared" si="15"/>
        <v>0.25992929923060926</v>
      </c>
      <c r="I107">
        <f t="shared" si="16"/>
        <v>-1.0677035543974551</v>
      </c>
      <c r="J107">
        <f t="shared" si="17"/>
        <v>1.0677035543974551</v>
      </c>
      <c r="K107">
        <f t="shared" si="18"/>
        <v>0.42063861953679943</v>
      </c>
      <c r="L107">
        <f t="shared" si="19"/>
        <v>0.57936138046320074</v>
      </c>
      <c r="M107">
        <f t="shared" si="20"/>
        <v>2.3773375851727168</v>
      </c>
      <c r="N107">
        <f t="shared" si="21"/>
        <v>1.7260384169902692</v>
      </c>
    </row>
    <row r="108" spans="1:14" x14ac:dyDescent="0.25">
      <c r="A108" s="4">
        <f>IF('True_Odds_Calculator_2-way'!A109="","",'True_Odds_Calculator_2-way'!A109)</f>
        <v>2.4900000000000002</v>
      </c>
      <c r="B108" s="4">
        <f>IF('True_Odds_Calculator_2-way'!B109="","",'True_Odds_Calculator_2-way'!B109)</f>
        <v>1.58</v>
      </c>
      <c r="C108" s="4">
        <f t="shared" si="11"/>
        <v>0.40160642570281119</v>
      </c>
      <c r="D108">
        <f t="shared" si="12"/>
        <v>0.63291139240506322</v>
      </c>
      <c r="E108">
        <f t="shared" si="13"/>
        <v>3.4517818107874465E-2</v>
      </c>
      <c r="F108">
        <f t="shared" si="14"/>
        <v>-0.21966346398251235</v>
      </c>
      <c r="G108">
        <v>0</v>
      </c>
      <c r="H108">
        <f t="shared" si="15"/>
        <v>0.25418128209038682</v>
      </c>
      <c r="I108">
        <f t="shared" si="16"/>
        <v>-1.0757042116817492</v>
      </c>
      <c r="J108">
        <f t="shared" si="17"/>
        <v>1.0757042116817492</v>
      </c>
      <c r="K108">
        <f t="shared" si="18"/>
        <v>0.38420173597293183</v>
      </c>
      <c r="L108">
        <f t="shared" si="19"/>
        <v>0.61579826402706817</v>
      </c>
      <c r="M108">
        <f t="shared" si="20"/>
        <v>2.6027992754058067</v>
      </c>
      <c r="N108">
        <f t="shared" si="21"/>
        <v>1.6239084427754149</v>
      </c>
    </row>
    <row r="109" spans="1:14" x14ac:dyDescent="0.25">
      <c r="A109" s="4">
        <f>IF('True_Odds_Calculator_2-way'!A110="","",'True_Odds_Calculator_2-way'!A110)</f>
        <v>2.39</v>
      </c>
      <c r="B109" s="4">
        <f>IF('True_Odds_Calculator_2-way'!B110="","",'True_Odds_Calculator_2-way'!B110)</f>
        <v>1.63</v>
      </c>
      <c r="C109" s="4">
        <f t="shared" si="11"/>
        <v>0.41841004184100417</v>
      </c>
      <c r="D109">
        <f t="shared" si="12"/>
        <v>0.61349693251533743</v>
      </c>
      <c r="E109">
        <f t="shared" si="13"/>
        <v>3.19069743563416E-2</v>
      </c>
      <c r="F109">
        <f t="shared" si="14"/>
        <v>-0.22478630284672851</v>
      </c>
      <c r="G109">
        <v>0</v>
      </c>
      <c r="H109">
        <f t="shared" si="15"/>
        <v>0.25669327720307006</v>
      </c>
      <c r="I109">
        <f t="shared" si="16"/>
        <v>-1.0686176060625021</v>
      </c>
      <c r="J109">
        <f t="shared" si="17"/>
        <v>1.0686176060625021</v>
      </c>
      <c r="K109">
        <f t="shared" si="18"/>
        <v>0.40235320740649128</v>
      </c>
      <c r="L109">
        <f t="shared" si="19"/>
        <v>0.59764679259350884</v>
      </c>
      <c r="M109">
        <f t="shared" si="20"/>
        <v>2.4853784724268779</v>
      </c>
      <c r="N109">
        <f t="shared" si="21"/>
        <v>1.6732290918193764</v>
      </c>
    </row>
    <row r="110" spans="1:14" x14ac:dyDescent="0.25">
      <c r="A110" s="4">
        <f>IF('True_Odds_Calculator_2-way'!A111="","",'True_Odds_Calculator_2-way'!A111)</f>
        <v>2.5499999999999998</v>
      </c>
      <c r="B110" s="4">
        <f>IF('True_Odds_Calculator_2-way'!B111="","",'True_Odds_Calculator_2-way'!B111)</f>
        <v>1.56</v>
      </c>
      <c r="C110" s="4">
        <f t="shared" si="11"/>
        <v>0.39215686274509809</v>
      </c>
      <c r="D110">
        <f t="shared" si="12"/>
        <v>0.64102564102564097</v>
      </c>
      <c r="E110">
        <f t="shared" si="13"/>
        <v>3.3182503770738947E-2</v>
      </c>
      <c r="F110">
        <f t="shared" si="14"/>
        <v>-0.21820010055304184</v>
      </c>
      <c r="G110">
        <v>0</v>
      </c>
      <c r="H110">
        <f t="shared" si="15"/>
        <v>0.25138260432378079</v>
      </c>
      <c r="I110">
        <f t="shared" si="16"/>
        <v>-1.0733469768527293</v>
      </c>
      <c r="J110">
        <f t="shared" si="17"/>
        <v>1.0733469768527293</v>
      </c>
      <c r="K110">
        <f t="shared" si="18"/>
        <v>0.37541936960421152</v>
      </c>
      <c r="L110">
        <f t="shared" si="19"/>
        <v>0.62458063039578859</v>
      </c>
      <c r="M110">
        <f t="shared" si="20"/>
        <v>2.6636878141217299</v>
      </c>
      <c r="N110">
        <f t="shared" si="21"/>
        <v>1.6010743070375286</v>
      </c>
    </row>
    <row r="111" spans="1:14" x14ac:dyDescent="0.25">
      <c r="A111" s="4">
        <f>IF('True_Odds_Calculator_2-way'!A112="","",'True_Odds_Calculator_2-way'!A112)</f>
        <v>2.09</v>
      </c>
      <c r="B111" s="4">
        <f>IF('True_Odds_Calculator_2-way'!B112="","",'True_Odds_Calculator_2-way'!B112)</f>
        <v>1.8</v>
      </c>
      <c r="C111" s="4">
        <f t="shared" si="11"/>
        <v>0.47846889952153115</v>
      </c>
      <c r="D111">
        <f t="shared" si="12"/>
        <v>0.55555555555555558</v>
      </c>
      <c r="E111">
        <f t="shared" si="13"/>
        <v>3.4024455077086735E-2</v>
      </c>
      <c r="F111">
        <f t="shared" si="14"/>
        <v>-0.23179160021265277</v>
      </c>
      <c r="G111">
        <v>0</v>
      </c>
      <c r="H111">
        <f t="shared" si="15"/>
        <v>0.26581605528973956</v>
      </c>
      <c r="I111">
        <f t="shared" si="16"/>
        <v>-1.0708823421952987</v>
      </c>
      <c r="J111">
        <f t="shared" si="17"/>
        <v>1.0708823421952987</v>
      </c>
      <c r="K111">
        <f t="shared" si="18"/>
        <v>0.46141173239413841</v>
      </c>
      <c r="L111">
        <f t="shared" si="19"/>
        <v>0.53858826760586154</v>
      </c>
      <c r="M111">
        <f t="shared" si="20"/>
        <v>2.1672617529928755</v>
      </c>
      <c r="N111">
        <f t="shared" si="21"/>
        <v>1.8567058737562385</v>
      </c>
    </row>
    <row r="112" spans="1:14" x14ac:dyDescent="0.25">
      <c r="A112" s="4">
        <f>IF('True_Odds_Calculator_2-way'!A113="","",'True_Odds_Calculator_2-way'!A113)</f>
        <v>2.97</v>
      </c>
      <c r="B112" s="4">
        <f>IF('True_Odds_Calculator_2-way'!B113="","",'True_Odds_Calculator_2-way'!B113)</f>
        <v>1.43</v>
      </c>
      <c r="C112" s="4">
        <f t="shared" si="11"/>
        <v>0.33670033670033667</v>
      </c>
      <c r="D112">
        <f t="shared" si="12"/>
        <v>0.69930069930069938</v>
      </c>
      <c r="E112">
        <f t="shared" si="13"/>
        <v>3.6001036001036102E-2</v>
      </c>
      <c r="F112">
        <f t="shared" si="14"/>
        <v>-0.19945374490829026</v>
      </c>
      <c r="G112">
        <v>0</v>
      </c>
      <c r="H112">
        <f t="shared" si="15"/>
        <v>0.23545478090932637</v>
      </c>
      <c r="I112">
        <f t="shared" si="16"/>
        <v>-1.0865073263571841</v>
      </c>
      <c r="J112">
        <f t="shared" si="17"/>
        <v>1.0865073263571841</v>
      </c>
      <c r="K112">
        <f t="shared" si="18"/>
        <v>0.31842880269946122</v>
      </c>
      <c r="L112">
        <f t="shared" si="19"/>
        <v>0.68157119730053872</v>
      </c>
      <c r="M112">
        <f t="shared" si="20"/>
        <v>3.1404194329236534</v>
      </c>
      <c r="N112">
        <f t="shared" si="21"/>
        <v>1.4671981503335889</v>
      </c>
    </row>
    <row r="113" spans="1:14" x14ac:dyDescent="0.25">
      <c r="A113" s="4">
        <f>IF('True_Odds_Calculator_2-way'!A114="","",'True_Odds_Calculator_2-way'!A114)</f>
        <v>2.31</v>
      </c>
      <c r="B113" s="4">
        <f>IF('True_Odds_Calculator_2-way'!B114="","",'True_Odds_Calculator_2-way'!B114)</f>
        <v>1.6</v>
      </c>
      <c r="C113" s="4">
        <f t="shared" si="11"/>
        <v>0.4329004329004329</v>
      </c>
      <c r="D113">
        <f t="shared" si="12"/>
        <v>0.625</v>
      </c>
      <c r="E113">
        <f t="shared" si="13"/>
        <v>5.7900432900432897E-2</v>
      </c>
      <c r="F113">
        <f t="shared" si="14"/>
        <v>-0.21266233766233766</v>
      </c>
      <c r="G113">
        <v>0</v>
      </c>
      <c r="H113">
        <f t="shared" si="15"/>
        <v>0.27056277056277056</v>
      </c>
      <c r="I113">
        <f t="shared" si="16"/>
        <v>-1.1279470869873538</v>
      </c>
      <c r="J113">
        <f t="shared" si="17"/>
        <v>1.1279470869873538</v>
      </c>
      <c r="K113">
        <f t="shared" si="18"/>
        <v>0.4036146624958592</v>
      </c>
      <c r="L113">
        <f t="shared" si="19"/>
        <v>0.5963853375041408</v>
      </c>
      <c r="M113">
        <f t="shared" si="20"/>
        <v>2.4776106839534338</v>
      </c>
      <c r="N113">
        <f t="shared" si="21"/>
        <v>1.6767682521924121</v>
      </c>
    </row>
    <row r="114" spans="1:14" x14ac:dyDescent="0.25">
      <c r="A114" s="4">
        <f>IF('True_Odds_Calculator_2-way'!A115="","",'True_Odds_Calculator_2-way'!A115)</f>
        <v>1.74</v>
      </c>
      <c r="B114" s="4">
        <f>IF('True_Odds_Calculator_2-way'!B115="","",'True_Odds_Calculator_2-way'!B115)</f>
        <v>2.08</v>
      </c>
      <c r="C114" s="4">
        <f t="shared" si="11"/>
        <v>0.57471264367816088</v>
      </c>
      <c r="D114">
        <f t="shared" si="12"/>
        <v>0.48076923076923073</v>
      </c>
      <c r="E114">
        <f t="shared" si="13"/>
        <v>5.5481874447391721E-2</v>
      </c>
      <c r="F114">
        <f t="shared" si="14"/>
        <v>-0.22082228116710867</v>
      </c>
      <c r="G114">
        <v>0</v>
      </c>
      <c r="H114">
        <f t="shared" si="15"/>
        <v>0.27630415561450039</v>
      </c>
      <c r="I114">
        <f t="shared" si="16"/>
        <v>-1.1185934253567074</v>
      </c>
      <c r="J114">
        <f t="shared" si="17"/>
        <v>1.1185934253567074</v>
      </c>
      <c r="K114">
        <f t="shared" si="18"/>
        <v>0.54711804251446938</v>
      </c>
      <c r="L114">
        <f t="shared" si="19"/>
        <v>0.4528819574855304</v>
      </c>
      <c r="M114">
        <f t="shared" si="20"/>
        <v>1.8277591347639637</v>
      </c>
      <c r="N114">
        <f t="shared" si="21"/>
        <v>2.2080808993852443</v>
      </c>
    </row>
    <row r="115" spans="1:14" x14ac:dyDescent="0.25">
      <c r="A115" s="4">
        <f>IF('True_Odds_Calculator_2-way'!A116="","",'True_Odds_Calculator_2-way'!A116)</f>
        <v>1.83</v>
      </c>
      <c r="B115" s="4">
        <f>IF('True_Odds_Calculator_2-way'!B116="","",'True_Odds_Calculator_2-way'!B116)</f>
        <v>1.99</v>
      </c>
      <c r="C115" s="4">
        <f t="shared" si="11"/>
        <v>0.54644808743169393</v>
      </c>
      <c r="D115">
        <f t="shared" si="12"/>
        <v>0.50251256281407031</v>
      </c>
      <c r="E115">
        <f t="shared" si="13"/>
        <v>4.8960650245764237E-2</v>
      </c>
      <c r="F115">
        <f t="shared" si="14"/>
        <v>-0.22563637861438346</v>
      </c>
      <c r="G115">
        <v>0</v>
      </c>
      <c r="H115">
        <f t="shared" si="15"/>
        <v>0.2745970288601477</v>
      </c>
      <c r="I115">
        <f t="shared" si="16"/>
        <v>-1.103172320535825</v>
      </c>
      <c r="J115">
        <f t="shared" si="17"/>
        <v>1.103172320535825</v>
      </c>
      <c r="K115">
        <f t="shared" si="18"/>
        <v>0.52202065134820208</v>
      </c>
      <c r="L115">
        <f t="shared" si="19"/>
        <v>0.47797934865179792</v>
      </c>
      <c r="M115">
        <f t="shared" si="20"/>
        <v>1.9156330260447352</v>
      </c>
      <c r="N115">
        <f t="shared" si="21"/>
        <v>2.092140597330467</v>
      </c>
    </row>
    <row r="116" spans="1:14" x14ac:dyDescent="0.25">
      <c r="A116" s="4">
        <f>IF('True_Odds_Calculator_2-way'!A117="","",'True_Odds_Calculator_2-way'!A117)</f>
        <v>1.83</v>
      </c>
      <c r="B116" s="4">
        <f>IF('True_Odds_Calculator_2-way'!B117="","",'True_Odds_Calculator_2-way'!B117)</f>
        <v>1.99</v>
      </c>
      <c r="C116" s="4">
        <f t="shared" si="11"/>
        <v>0.54644808743169393</v>
      </c>
      <c r="D116">
        <f t="shared" si="12"/>
        <v>0.50251256281407031</v>
      </c>
      <c r="E116">
        <f t="shared" si="13"/>
        <v>4.8960650245764237E-2</v>
      </c>
      <c r="F116">
        <f t="shared" si="14"/>
        <v>-0.22563637861438346</v>
      </c>
      <c r="G116">
        <v>0</v>
      </c>
      <c r="H116">
        <f t="shared" si="15"/>
        <v>0.2745970288601477</v>
      </c>
      <c r="I116">
        <f t="shared" si="16"/>
        <v>-1.103172320535825</v>
      </c>
      <c r="J116">
        <f t="shared" si="17"/>
        <v>1.103172320535825</v>
      </c>
      <c r="K116">
        <f t="shared" si="18"/>
        <v>0.52202065134820208</v>
      </c>
      <c r="L116">
        <f t="shared" si="19"/>
        <v>0.47797934865179792</v>
      </c>
      <c r="M116">
        <f t="shared" si="20"/>
        <v>1.9156330260447352</v>
      </c>
      <c r="N116">
        <f t="shared" si="21"/>
        <v>2.092140597330467</v>
      </c>
    </row>
    <row r="117" spans="1:14" x14ac:dyDescent="0.25">
      <c r="A117" s="4">
        <f>IF('True_Odds_Calculator_2-way'!A118="","",'True_Odds_Calculator_2-way'!A118)</f>
        <v>1.85</v>
      </c>
      <c r="B117" s="4">
        <f>IF('True_Odds_Calculator_2-way'!B118="","",'True_Odds_Calculator_2-way'!B118)</f>
        <v>1.97</v>
      </c>
      <c r="C117" s="4">
        <f t="shared" si="11"/>
        <v>0.54054054054054046</v>
      </c>
      <c r="D117">
        <f t="shared" si="12"/>
        <v>0.50761421319796951</v>
      </c>
      <c r="E117">
        <f t="shared" si="13"/>
        <v>4.8154753738510081E-2</v>
      </c>
      <c r="F117">
        <f t="shared" si="14"/>
        <v>-0.22623130744958153</v>
      </c>
      <c r="G117">
        <v>0</v>
      </c>
      <c r="H117">
        <f t="shared" si="15"/>
        <v>0.27438606118809161</v>
      </c>
      <c r="I117">
        <f t="shared" si="16"/>
        <v>-1.1012975422342641</v>
      </c>
      <c r="J117">
        <f t="shared" si="17"/>
        <v>1.1012975422342641</v>
      </c>
      <c r="K117">
        <f t="shared" si="18"/>
        <v>0.51650147023207593</v>
      </c>
      <c r="L117">
        <f t="shared" si="19"/>
        <v>0.48349852976792396</v>
      </c>
      <c r="M117">
        <f t="shared" si="20"/>
        <v>1.936102910899125</v>
      </c>
      <c r="N117">
        <f t="shared" si="21"/>
        <v>2.0682586159672365</v>
      </c>
    </row>
    <row r="118" spans="1:14" x14ac:dyDescent="0.25">
      <c r="A118" s="4">
        <f>IF('True_Odds_Calculator_2-way'!A119="","",'True_Odds_Calculator_2-way'!A119)</f>
        <v>1.92</v>
      </c>
      <c r="B118" s="4">
        <f>IF('True_Odds_Calculator_2-way'!B119="","",'True_Odds_Calculator_2-way'!B119)</f>
        <v>1.9</v>
      </c>
      <c r="C118" s="4">
        <f t="shared" si="11"/>
        <v>0.52083333333333337</v>
      </c>
      <c r="D118">
        <f t="shared" si="12"/>
        <v>0.52631578947368418</v>
      </c>
      <c r="E118">
        <f t="shared" si="13"/>
        <v>4.7149122807017552E-2</v>
      </c>
      <c r="F118">
        <f t="shared" si="14"/>
        <v>-0.22697368421052633</v>
      </c>
      <c r="G118">
        <v>0</v>
      </c>
      <c r="H118">
        <f t="shared" si="15"/>
        <v>0.27412280701754388</v>
      </c>
      <c r="I118">
        <f t="shared" si="16"/>
        <v>-1.0989674556596449</v>
      </c>
      <c r="J118">
        <f t="shared" si="17"/>
        <v>1.0989674556596449</v>
      </c>
      <c r="K118">
        <f t="shared" si="18"/>
        <v>0.49725266430930348</v>
      </c>
      <c r="L118">
        <f t="shared" si="19"/>
        <v>0.50274733569069663</v>
      </c>
      <c r="M118">
        <f t="shared" si="20"/>
        <v>2.0110500592068727</v>
      </c>
      <c r="N118">
        <f t="shared" si="21"/>
        <v>1.9890707100936806</v>
      </c>
    </row>
    <row r="119" spans="1:14" x14ac:dyDescent="0.25">
      <c r="A119" s="4">
        <f>IF('True_Odds_Calculator_2-way'!A120="","",'True_Odds_Calculator_2-way'!A120)</f>
        <v>2.0299999999999998</v>
      </c>
      <c r="B119" s="4">
        <f>IF('True_Odds_Calculator_2-way'!B120="","",'True_Odds_Calculator_2-way'!B120)</f>
        <v>1.69</v>
      </c>
      <c r="C119" s="4">
        <f t="shared" si="11"/>
        <v>0.49261083743842371</v>
      </c>
      <c r="D119">
        <f t="shared" si="12"/>
        <v>0.59171597633136097</v>
      </c>
      <c r="E119">
        <f t="shared" si="13"/>
        <v>8.4326813769784792E-2</v>
      </c>
      <c r="F119">
        <f t="shared" si="14"/>
        <v>-0.20715888885650147</v>
      </c>
      <c r="G119">
        <v>0</v>
      </c>
      <c r="H119">
        <f t="shared" si="15"/>
        <v>0.29148570262628626</v>
      </c>
      <c r="I119">
        <f t="shared" si="16"/>
        <v>-1.1861970572219367</v>
      </c>
      <c r="J119">
        <f t="shared" si="17"/>
        <v>1.1861970572219367</v>
      </c>
      <c r="K119">
        <f t="shared" si="18"/>
        <v>0.4500889663753822</v>
      </c>
      <c r="L119">
        <f t="shared" si="19"/>
        <v>0.54991103362461757</v>
      </c>
      <c r="M119">
        <f t="shared" si="20"/>
        <v>2.2217829689385948</v>
      </c>
      <c r="N119">
        <f t="shared" si="21"/>
        <v>1.8184759694831363</v>
      </c>
    </row>
    <row r="120" spans="1:14" x14ac:dyDescent="0.25">
      <c r="A120" s="4">
        <f>IF('True_Odds_Calculator_2-way'!A121="","",'True_Odds_Calculator_2-way'!A121)</f>
        <v>1.89</v>
      </c>
      <c r="B120" s="4">
        <f>IF('True_Odds_Calculator_2-way'!B121="","",'True_Odds_Calculator_2-way'!B121)</f>
        <v>1.93</v>
      </c>
      <c r="C120" s="4">
        <f t="shared" si="11"/>
        <v>0.52910052910052918</v>
      </c>
      <c r="D120">
        <f t="shared" si="12"/>
        <v>0.5181347150259068</v>
      </c>
      <c r="E120">
        <f t="shared" si="13"/>
        <v>4.7235244126436093E-2</v>
      </c>
      <c r="F120">
        <f t="shared" si="14"/>
        <v>-0.22691010773912312</v>
      </c>
      <c r="G120">
        <v>0</v>
      </c>
      <c r="H120">
        <f t="shared" si="15"/>
        <v>0.27414535186555922</v>
      </c>
      <c r="I120">
        <f t="shared" si="16"/>
        <v>-1.0991665980832535</v>
      </c>
      <c r="J120">
        <f t="shared" si="17"/>
        <v>1.0991665980832535</v>
      </c>
      <c r="K120">
        <f t="shared" si="18"/>
        <v>0.50549516916228832</v>
      </c>
      <c r="L120">
        <f t="shared" si="19"/>
        <v>0.49450483083771163</v>
      </c>
      <c r="M120">
        <f t="shared" si="20"/>
        <v>1.9782582722940953</v>
      </c>
      <c r="N120">
        <f t="shared" si="21"/>
        <v>2.0222249362174249</v>
      </c>
    </row>
    <row r="121" spans="1:14" x14ac:dyDescent="0.25">
      <c r="A121" s="4">
        <f>IF('True_Odds_Calculator_2-way'!A122="","",'True_Odds_Calculator_2-way'!A122)</f>
        <v>2</v>
      </c>
      <c r="B121" s="4">
        <f>IF('True_Odds_Calculator_2-way'!B122="","",'True_Odds_Calculator_2-way'!B122)</f>
        <v>1.83</v>
      </c>
      <c r="C121" s="4">
        <f t="shared" si="11"/>
        <v>0.5</v>
      </c>
      <c r="D121">
        <f t="shared" si="12"/>
        <v>0.54644808743169393</v>
      </c>
      <c r="E121">
        <f t="shared" si="13"/>
        <v>4.644808743169393E-2</v>
      </c>
      <c r="F121">
        <f t="shared" si="14"/>
        <v>-0.22677595628415304</v>
      </c>
      <c r="G121">
        <v>0</v>
      </c>
      <c r="H121">
        <f t="shared" si="15"/>
        <v>0.27322404371584696</v>
      </c>
      <c r="I121">
        <f t="shared" si="16"/>
        <v>-1.0976425998969033</v>
      </c>
      <c r="J121">
        <f t="shared" si="17"/>
        <v>1.0976425998969033</v>
      </c>
      <c r="K121">
        <f t="shared" si="18"/>
        <v>0.47672563479076407</v>
      </c>
      <c r="L121">
        <f t="shared" si="19"/>
        <v>0.52327436520923598</v>
      </c>
      <c r="M121">
        <f t="shared" si="20"/>
        <v>2.0976425998969033</v>
      </c>
      <c r="N121">
        <f t="shared" si="21"/>
        <v>1.9110433579144297</v>
      </c>
    </row>
    <row r="122" spans="1:14" x14ac:dyDescent="0.25">
      <c r="A122" s="4">
        <f>IF('True_Odds_Calculator_2-way'!A123="","",'True_Odds_Calculator_2-way'!A123)</f>
        <v>2.74</v>
      </c>
      <c r="B122" s="4">
        <f>IF('True_Odds_Calculator_2-way'!B123="","",'True_Odds_Calculator_2-way'!B123)</f>
        <v>1.51</v>
      </c>
      <c r="C122" s="4">
        <f t="shared" si="11"/>
        <v>0.36496350364963503</v>
      </c>
      <c r="D122">
        <f t="shared" si="12"/>
        <v>0.66225165562913912</v>
      </c>
      <c r="E122">
        <f t="shared" si="13"/>
        <v>2.7215159278774159E-2</v>
      </c>
      <c r="F122">
        <f t="shared" si="14"/>
        <v>-0.21448252525740796</v>
      </c>
      <c r="G122">
        <v>0</v>
      </c>
      <c r="H122">
        <f t="shared" si="15"/>
        <v>0.24169768453618215</v>
      </c>
      <c r="I122">
        <f t="shared" si="16"/>
        <v>-1.0615495921641369</v>
      </c>
      <c r="J122">
        <f t="shared" si="17"/>
        <v>1.0615495921641369</v>
      </c>
      <c r="K122">
        <f t="shared" si="18"/>
        <v>0.35123504722476001</v>
      </c>
      <c r="L122">
        <f t="shared" si="19"/>
        <v>0.64876495277523993</v>
      </c>
      <c r="M122">
        <f t="shared" si="20"/>
        <v>2.8470962903655983</v>
      </c>
      <c r="N122">
        <f t="shared" si="21"/>
        <v>1.5413902920037097</v>
      </c>
    </row>
    <row r="123" spans="1:14" x14ac:dyDescent="0.25">
      <c r="A123" s="4">
        <f>IF('True_Odds_Calculator_2-way'!A124="","",'True_Odds_Calculator_2-way'!A124)</f>
        <v>1.75</v>
      </c>
      <c r="B123" s="4">
        <f>IF('True_Odds_Calculator_2-way'!B124="","",'True_Odds_Calculator_2-way'!B124)</f>
        <v>2.19</v>
      </c>
      <c r="C123" s="4">
        <f t="shared" si="11"/>
        <v>0.5714285714285714</v>
      </c>
      <c r="D123">
        <f t="shared" si="12"/>
        <v>0.45662100456621008</v>
      </c>
      <c r="E123">
        <f t="shared" si="13"/>
        <v>2.8049575994781417E-2</v>
      </c>
      <c r="F123">
        <f t="shared" si="14"/>
        <v>-0.23287671232876717</v>
      </c>
      <c r="G123">
        <v>0</v>
      </c>
      <c r="H123">
        <f t="shared" si="15"/>
        <v>0.26092628832354858</v>
      </c>
      <c r="I123">
        <f t="shared" si="16"/>
        <v>-1.0585122480499263</v>
      </c>
      <c r="J123">
        <f t="shared" si="17"/>
        <v>1.0585122480499263</v>
      </c>
      <c r="K123">
        <f t="shared" si="18"/>
        <v>0.55744958776236542</v>
      </c>
      <c r="L123">
        <f t="shared" si="19"/>
        <v>0.44255041223763469</v>
      </c>
      <c r="M123">
        <f t="shared" si="20"/>
        <v>1.7938841860374448</v>
      </c>
      <c r="N123">
        <f t="shared" si="21"/>
        <v>2.2596295751794115</v>
      </c>
    </row>
    <row r="124" spans="1:14" x14ac:dyDescent="0.25">
      <c r="A124" s="4">
        <f>IF('True_Odds_Calculator_2-way'!A125="","",'True_Odds_Calculator_2-way'!A125)</f>
        <v>1.95</v>
      </c>
      <c r="B124" s="4">
        <f>IF('True_Odds_Calculator_2-way'!B125="","",'True_Odds_Calculator_2-way'!B125)</f>
        <v>1.95</v>
      </c>
      <c r="C124" s="4">
        <f t="shared" si="11"/>
        <v>0.51282051282051289</v>
      </c>
      <c r="D124">
        <f t="shared" si="12"/>
        <v>0.51282051282051289</v>
      </c>
      <c r="E124">
        <f t="shared" si="13"/>
        <v>2.5641025641025772E-2</v>
      </c>
      <c r="F124">
        <f t="shared" si="14"/>
        <v>-0.23734385272846803</v>
      </c>
      <c r="G124">
        <v>0</v>
      </c>
      <c r="H124">
        <f t="shared" si="15"/>
        <v>0.2629848783694938</v>
      </c>
      <c r="I124">
        <f t="shared" si="16"/>
        <v>-1.0526315789473688</v>
      </c>
      <c r="J124">
        <f t="shared" si="17"/>
        <v>1.0526315789473688</v>
      </c>
      <c r="K124">
        <f t="shared" si="18"/>
        <v>0.49999999999999989</v>
      </c>
      <c r="L124">
        <f t="shared" si="19"/>
        <v>0.49999999999999989</v>
      </c>
      <c r="M124">
        <f t="shared" si="20"/>
        <v>2.0000000000000004</v>
      </c>
      <c r="N124">
        <f t="shared" si="21"/>
        <v>2.0000000000000004</v>
      </c>
    </row>
    <row r="125" spans="1:14" x14ac:dyDescent="0.25">
      <c r="A125" s="4">
        <f>IF('True_Odds_Calculator_2-way'!A126="","",'True_Odds_Calculator_2-way'!A126)</f>
        <v>2</v>
      </c>
      <c r="B125" s="4">
        <f>IF('True_Odds_Calculator_2-way'!B126="","",'True_Odds_Calculator_2-way'!B126)</f>
        <v>1.91</v>
      </c>
      <c r="C125" s="4">
        <f t="shared" si="11"/>
        <v>0.5</v>
      </c>
      <c r="D125">
        <f t="shared" si="12"/>
        <v>0.52356020942408377</v>
      </c>
      <c r="E125">
        <f t="shared" si="13"/>
        <v>2.3560209424083656E-2</v>
      </c>
      <c r="F125">
        <f t="shared" si="14"/>
        <v>-0.23821989528795817</v>
      </c>
      <c r="G125">
        <v>0</v>
      </c>
      <c r="H125">
        <f t="shared" si="15"/>
        <v>0.26178010471204188</v>
      </c>
      <c r="I125">
        <f t="shared" si="16"/>
        <v>-1.0482848367219182</v>
      </c>
      <c r="J125">
        <f t="shared" si="17"/>
        <v>1.0482848367219182</v>
      </c>
      <c r="K125">
        <f t="shared" si="18"/>
        <v>0.4882133490771739</v>
      </c>
      <c r="L125">
        <f t="shared" si="19"/>
        <v>0.51178665092282616</v>
      </c>
      <c r="M125">
        <f t="shared" si="20"/>
        <v>2.0482848367219182</v>
      </c>
      <c r="N125">
        <f t="shared" si="21"/>
        <v>1.9539392014169454</v>
      </c>
    </row>
    <row r="126" spans="1:14" x14ac:dyDescent="0.25">
      <c r="A126" s="4">
        <f>IF('True_Odds_Calculator_2-way'!A127="","",'True_Odds_Calculator_2-way'!A127)</f>
        <v>2.25</v>
      </c>
      <c r="B126" s="4">
        <f>IF('True_Odds_Calculator_2-way'!B127="","",'True_Odds_Calculator_2-way'!B127)</f>
        <v>1.67</v>
      </c>
      <c r="C126" s="4">
        <f t="shared" si="11"/>
        <v>0.44444444444444442</v>
      </c>
      <c r="D126">
        <f t="shared" si="12"/>
        <v>0.5988023952095809</v>
      </c>
      <c r="E126">
        <f t="shared" si="13"/>
        <v>4.3246839654025315E-2</v>
      </c>
      <c r="F126">
        <f t="shared" si="14"/>
        <v>-0.22288755821689954</v>
      </c>
      <c r="G126">
        <v>0</v>
      </c>
      <c r="H126">
        <f t="shared" si="15"/>
        <v>0.26613439787092485</v>
      </c>
      <c r="I126">
        <f t="shared" si="16"/>
        <v>-1.0927167294163063</v>
      </c>
      <c r="J126">
        <f t="shared" si="17"/>
        <v>1.0927167294163063</v>
      </c>
      <c r="K126">
        <f t="shared" si="18"/>
        <v>0.42267286359682116</v>
      </c>
      <c r="L126">
        <f t="shared" si="19"/>
        <v>0.57732713640317879</v>
      </c>
      <c r="M126">
        <f t="shared" si="20"/>
        <v>2.3658959117703833</v>
      </c>
      <c r="N126">
        <f t="shared" si="21"/>
        <v>1.7321202087089249</v>
      </c>
    </row>
    <row r="127" spans="1:14" x14ac:dyDescent="0.25">
      <c r="A127" s="4">
        <f>IF('True_Odds_Calculator_2-way'!A128="","",'True_Odds_Calculator_2-way'!A128)</f>
        <v>1.83</v>
      </c>
      <c r="B127" s="4">
        <f>IF('True_Odds_Calculator_2-way'!B128="","",'True_Odds_Calculator_2-way'!B128)</f>
        <v>2.0299999999999998</v>
      </c>
      <c r="C127" s="4">
        <f t="shared" si="11"/>
        <v>0.54644808743169393</v>
      </c>
      <c r="D127">
        <f t="shared" si="12"/>
        <v>0.49261083743842371</v>
      </c>
      <c r="E127">
        <f t="shared" si="13"/>
        <v>3.9058924870117639E-2</v>
      </c>
      <c r="F127">
        <f t="shared" si="14"/>
        <v>-0.23012732509623413</v>
      </c>
      <c r="G127">
        <v>0</v>
      </c>
      <c r="H127">
        <f t="shared" si="15"/>
        <v>0.26918624996635171</v>
      </c>
      <c r="I127">
        <f t="shared" si="16"/>
        <v>-1.0815393906387938</v>
      </c>
      <c r="J127">
        <f t="shared" si="17"/>
        <v>1.0815393906387938</v>
      </c>
      <c r="K127">
        <f t="shared" si="18"/>
        <v>0.52695987471447536</v>
      </c>
      <c r="L127">
        <f t="shared" si="19"/>
        <v>0.47304012528552486</v>
      </c>
      <c r="M127">
        <f t="shared" si="20"/>
        <v>1.8976776942301987</v>
      </c>
      <c r="N127">
        <f t="shared" si="21"/>
        <v>2.113985572357957</v>
      </c>
    </row>
    <row r="128" spans="1:14" x14ac:dyDescent="0.25">
      <c r="A128" s="4">
        <f>IF('True_Odds_Calculator_2-way'!A129="","",'True_Odds_Calculator_2-way'!A129)</f>
        <v>2.33</v>
      </c>
      <c r="B128" s="4">
        <f>IF('True_Odds_Calculator_2-way'!B129="","",'True_Odds_Calculator_2-way'!B129)</f>
        <v>1.63</v>
      </c>
      <c r="C128" s="4">
        <f t="shared" si="11"/>
        <v>0.42918454935622319</v>
      </c>
      <c r="D128">
        <f t="shared" si="12"/>
        <v>0.61349693251533743</v>
      </c>
      <c r="E128">
        <f t="shared" si="13"/>
        <v>4.2681481871560623E-2</v>
      </c>
      <c r="F128">
        <f t="shared" si="14"/>
        <v>-0.22062192264145974</v>
      </c>
      <c r="G128">
        <v>0</v>
      </c>
      <c r="H128">
        <f t="shared" si="15"/>
        <v>0.26330340451302037</v>
      </c>
      <c r="I128">
        <f t="shared" si="16"/>
        <v>-1.0924558755741036</v>
      </c>
      <c r="J128">
        <f t="shared" si="17"/>
        <v>1.0924558755741036</v>
      </c>
      <c r="K128">
        <f t="shared" si="18"/>
        <v>0.40766968306220203</v>
      </c>
      <c r="L128">
        <f t="shared" si="19"/>
        <v>0.59233031693779803</v>
      </c>
      <c r="M128">
        <f t="shared" si="20"/>
        <v>2.4529663145135583</v>
      </c>
      <c r="N128">
        <f t="shared" si="21"/>
        <v>1.688247201611685</v>
      </c>
    </row>
    <row r="129" spans="1:14" x14ac:dyDescent="0.25">
      <c r="A129" s="4">
        <f>IF('True_Odds_Calculator_2-way'!A130="","",'True_Odds_Calculator_2-way'!A130)</f>
        <v>2.62</v>
      </c>
      <c r="B129" s="4">
        <f>IF('True_Odds_Calculator_2-way'!B130="","",'True_Odds_Calculator_2-way'!B130)</f>
        <v>1.51</v>
      </c>
      <c r="C129" s="4">
        <f t="shared" si="11"/>
        <v>0.38167938931297707</v>
      </c>
      <c r="D129">
        <f t="shared" si="12"/>
        <v>0.66225165562913912</v>
      </c>
      <c r="E129">
        <f t="shared" si="13"/>
        <v>4.3931044942116193E-2</v>
      </c>
      <c r="F129">
        <f t="shared" si="14"/>
        <v>-0.20883676254992167</v>
      </c>
      <c r="G129">
        <v>0</v>
      </c>
      <c r="H129">
        <f t="shared" si="15"/>
        <v>0.25276780749203781</v>
      </c>
      <c r="I129">
        <f t="shared" si="16"/>
        <v>-1.1001639366407492</v>
      </c>
      <c r="J129">
        <f t="shared" si="17"/>
        <v>1.1001639366407492</v>
      </c>
      <c r="K129">
        <f t="shared" si="18"/>
        <v>0.359419319326655</v>
      </c>
      <c r="L129">
        <f t="shared" si="19"/>
        <v>0.64058068067334506</v>
      </c>
      <c r="M129">
        <f t="shared" si="20"/>
        <v>2.7822655773580136</v>
      </c>
      <c r="N129">
        <f t="shared" si="21"/>
        <v>1.561083607686782</v>
      </c>
    </row>
    <row r="130" spans="1:14" x14ac:dyDescent="0.25">
      <c r="A130" s="4">
        <f>IF('True_Odds_Calculator_2-way'!A131="","",'True_Odds_Calculator_2-way'!A131)</f>
        <v>1.51</v>
      </c>
      <c r="B130" s="4">
        <f>IF('True_Odds_Calculator_2-way'!B131="","",'True_Odds_Calculator_2-way'!B131)</f>
        <v>2.2200000000000002</v>
      </c>
      <c r="C130" s="4">
        <f t="shared" si="11"/>
        <v>0.66225165562913912</v>
      </c>
      <c r="D130">
        <f t="shared" si="12"/>
        <v>0.4504504504504504</v>
      </c>
      <c r="E130">
        <f t="shared" si="13"/>
        <v>0.11270210607958964</v>
      </c>
      <c r="F130">
        <f t="shared" si="14"/>
        <v>-0.18560945051011268</v>
      </c>
      <c r="G130">
        <v>0</v>
      </c>
      <c r="H130">
        <f t="shared" si="15"/>
        <v>0.29831155658970226</v>
      </c>
      <c r="I130">
        <f t="shared" si="16"/>
        <v>-1.2677540207595643</v>
      </c>
      <c r="J130">
        <f t="shared" si="17"/>
        <v>1.2677540207595643</v>
      </c>
      <c r="K130">
        <f t="shared" si="18"/>
        <v>0.60732880039915382</v>
      </c>
      <c r="L130">
        <f t="shared" si="19"/>
        <v>0.39267119960084601</v>
      </c>
      <c r="M130">
        <f t="shared" si="20"/>
        <v>1.6465545505873778</v>
      </c>
      <c r="N130">
        <f t="shared" si="21"/>
        <v>2.5466599053266687</v>
      </c>
    </row>
    <row r="131" spans="1:14" x14ac:dyDescent="0.25">
      <c r="A131" s="4">
        <f>IF('True_Odds_Calculator_2-way'!A132="","",'True_Odds_Calculator_2-way'!A132)</f>
        <v>2.14</v>
      </c>
      <c r="B131" s="4">
        <f>IF('True_Odds_Calculator_2-way'!B132="","",'True_Odds_Calculator_2-way'!B132)</f>
        <v>1.77</v>
      </c>
      <c r="C131" s="4">
        <f t="shared" ref="C131:C194" si="22">1/A131</f>
        <v>0.46728971962616822</v>
      </c>
      <c r="D131">
        <f t="shared" ref="D131:D194" si="23">1/B131</f>
        <v>0.56497175141242939</v>
      </c>
      <c r="E131">
        <f t="shared" ref="E131:E194" si="24">C131+D131-1</f>
        <v>3.2261471038597556E-2</v>
      </c>
      <c r="F131">
        <f t="shared" ref="F131:F194" si="25">C131+D131-(C131*D131)-1</f>
        <v>-0.2317440202756218</v>
      </c>
      <c r="G131">
        <v>0</v>
      </c>
      <c r="H131">
        <f t="shared" ref="H131:H194" si="26">C131*D131</f>
        <v>0.26400549131421935</v>
      </c>
      <c r="I131">
        <f t="shared" ref="I131:I194" si="27">((-4*F131*H131)^0.5)/(2*F131)</f>
        <v>-1.0673385899176768</v>
      </c>
      <c r="J131">
        <f t="shared" ref="J131:J194" si="28">(-((-4*F131*H131)^0.5))/(2*F131)</f>
        <v>1.0673385899176768</v>
      </c>
      <c r="K131">
        <f t="shared" ref="K131:K194" si="29">IF(A131="","",(C131/($J131+C131-($J131*C131))))</f>
        <v>0.45110760602631583</v>
      </c>
      <c r="L131">
        <f t="shared" ref="L131:L194" si="30">IF(B131="","",(D131/($J131+D131-($J131*D131))))</f>
        <v>0.54889239397368417</v>
      </c>
      <c r="M131">
        <f t="shared" ref="M131:M194" si="31">IF(A131="","",1/K131)</f>
        <v>2.2167659925061516</v>
      </c>
      <c r="N131">
        <f t="shared" ref="N131:N194" si="32">IF(B131="","",1/L131)</f>
        <v>1.8218507142366114</v>
      </c>
    </row>
    <row r="132" spans="1:14" x14ac:dyDescent="0.25">
      <c r="A132" s="4">
        <f>IF('True_Odds_Calculator_2-way'!A133="","",'True_Odds_Calculator_2-way'!A133)</f>
        <v>1.75</v>
      </c>
      <c r="B132" s="4">
        <f>IF('True_Odds_Calculator_2-way'!B133="","",'True_Odds_Calculator_2-way'!B133)</f>
        <v>2.16</v>
      </c>
      <c r="C132" s="4">
        <f t="shared" si="22"/>
        <v>0.5714285714285714</v>
      </c>
      <c r="D132">
        <f t="shared" si="23"/>
        <v>0.46296296296296291</v>
      </c>
      <c r="E132">
        <f t="shared" si="24"/>
        <v>3.4391534391534417E-2</v>
      </c>
      <c r="F132">
        <f t="shared" si="25"/>
        <v>-0.23015873015873001</v>
      </c>
      <c r="G132">
        <v>0</v>
      </c>
      <c r="H132">
        <f t="shared" si="26"/>
        <v>0.26455026455026448</v>
      </c>
      <c r="I132">
        <f t="shared" si="27"/>
        <v>-1.0721125348377951</v>
      </c>
      <c r="J132">
        <f t="shared" si="28"/>
        <v>1.0721125348377951</v>
      </c>
      <c r="K132">
        <f t="shared" si="29"/>
        <v>0.55429779192955719</v>
      </c>
      <c r="L132">
        <f t="shared" si="30"/>
        <v>0.44570220807044264</v>
      </c>
      <c r="M132">
        <f t="shared" si="31"/>
        <v>1.8040844011283466</v>
      </c>
      <c r="N132">
        <f t="shared" si="32"/>
        <v>2.2436505404118421</v>
      </c>
    </row>
    <row r="133" spans="1:14" x14ac:dyDescent="0.25">
      <c r="A133" s="4">
        <f>IF('True_Odds_Calculator_2-way'!A134="","",'True_Odds_Calculator_2-way'!A134)</f>
        <v>1.77</v>
      </c>
      <c r="B133" s="4">
        <f>IF('True_Odds_Calculator_2-way'!B134="","",'True_Odds_Calculator_2-way'!B134)</f>
        <v>2.14</v>
      </c>
      <c r="C133" s="4">
        <f t="shared" si="22"/>
        <v>0.56497175141242939</v>
      </c>
      <c r="D133">
        <f t="shared" si="23"/>
        <v>0.46728971962616822</v>
      </c>
      <c r="E133">
        <f t="shared" si="24"/>
        <v>3.2261471038597556E-2</v>
      </c>
      <c r="F133">
        <f t="shared" si="25"/>
        <v>-0.2317440202756218</v>
      </c>
      <c r="G133">
        <v>0</v>
      </c>
      <c r="H133">
        <f t="shared" si="26"/>
        <v>0.26400549131421935</v>
      </c>
      <c r="I133">
        <f t="shared" si="27"/>
        <v>-1.0673385899176768</v>
      </c>
      <c r="J133">
        <f t="shared" si="28"/>
        <v>1.0673385899176768</v>
      </c>
      <c r="K133">
        <f t="shared" si="29"/>
        <v>0.54889239397368417</v>
      </c>
      <c r="L133">
        <f t="shared" si="30"/>
        <v>0.45110760602631583</v>
      </c>
      <c r="M133">
        <f t="shared" si="31"/>
        <v>1.8218507142366114</v>
      </c>
      <c r="N133">
        <f t="shared" si="32"/>
        <v>2.2167659925061516</v>
      </c>
    </row>
    <row r="134" spans="1:14" x14ac:dyDescent="0.25">
      <c r="A134" s="4">
        <f>IF('True_Odds_Calculator_2-way'!A135="","",'True_Odds_Calculator_2-way'!A135)</f>
        <v>1.97</v>
      </c>
      <c r="B134" s="4">
        <f>IF('True_Odds_Calculator_2-way'!B135="","",'True_Odds_Calculator_2-way'!B135)</f>
        <v>1.87</v>
      </c>
      <c r="C134" s="4">
        <f t="shared" si="22"/>
        <v>0.50761421319796951</v>
      </c>
      <c r="D134">
        <f t="shared" si="23"/>
        <v>0.53475935828876997</v>
      </c>
      <c r="E134">
        <f t="shared" si="24"/>
        <v>4.2373571486739481E-2</v>
      </c>
      <c r="F134">
        <f t="shared" si="25"/>
        <v>-0.22907787942126556</v>
      </c>
      <c r="G134">
        <v>0</v>
      </c>
      <c r="H134">
        <f t="shared" si="26"/>
        <v>0.27145145090800504</v>
      </c>
      <c r="I134">
        <f t="shared" si="27"/>
        <v>-1.0885653508392383</v>
      </c>
      <c r="J134">
        <f t="shared" si="28"/>
        <v>1.0885653508392383</v>
      </c>
      <c r="K134">
        <f t="shared" si="29"/>
        <v>0.48640299573233392</v>
      </c>
      <c r="L134">
        <f t="shared" si="30"/>
        <v>0.51359700426766597</v>
      </c>
      <c r="M134">
        <f t="shared" si="31"/>
        <v>2.0559083903140616</v>
      </c>
      <c r="N134">
        <f t="shared" si="32"/>
        <v>1.9470518552301377</v>
      </c>
    </row>
    <row r="135" spans="1:14" x14ac:dyDescent="0.25">
      <c r="A135" s="4">
        <f>IF('True_Odds_Calculator_2-way'!A136="","",'True_Odds_Calculator_2-way'!A136)</f>
        <v>1.94</v>
      </c>
      <c r="B135" s="4">
        <f>IF('True_Odds_Calculator_2-way'!B136="","",'True_Odds_Calculator_2-way'!B136)</f>
        <v>1.88</v>
      </c>
      <c r="C135" s="4">
        <f t="shared" si="22"/>
        <v>0.51546391752577325</v>
      </c>
      <c r="D135">
        <f t="shared" si="23"/>
        <v>0.53191489361702127</v>
      </c>
      <c r="E135">
        <f t="shared" si="24"/>
        <v>4.7378811142794408E-2</v>
      </c>
      <c r="F135">
        <f t="shared" si="25"/>
        <v>-0.22680412371134029</v>
      </c>
      <c r="G135">
        <v>0</v>
      </c>
      <c r="H135">
        <f t="shared" si="26"/>
        <v>0.2741829348541347</v>
      </c>
      <c r="I135">
        <f t="shared" si="27"/>
        <v>-1.0994987428338558</v>
      </c>
      <c r="J135">
        <f t="shared" si="28"/>
        <v>1.0994987428338558</v>
      </c>
      <c r="K135">
        <f t="shared" si="29"/>
        <v>0.49175600120276386</v>
      </c>
      <c r="L135">
        <f t="shared" si="30"/>
        <v>0.50824399879723636</v>
      </c>
      <c r="M135">
        <f t="shared" si="31"/>
        <v>2.0335288182638238</v>
      </c>
      <c r="N135">
        <f t="shared" si="32"/>
        <v>1.9675588936937933</v>
      </c>
    </row>
    <row r="136" spans="1:14" x14ac:dyDescent="0.25">
      <c r="A136" s="4">
        <f>IF('True_Odds_Calculator_2-way'!A137="","",'True_Odds_Calculator_2-way'!A137)</f>
        <v>1.65</v>
      </c>
      <c r="B136" s="4">
        <f>IF('True_Odds_Calculator_2-way'!B137="","",'True_Odds_Calculator_2-way'!B137)</f>
        <v>2.2799999999999998</v>
      </c>
      <c r="C136" s="4">
        <f t="shared" si="22"/>
        <v>0.60606060606060608</v>
      </c>
      <c r="D136">
        <f t="shared" si="23"/>
        <v>0.43859649122807021</v>
      </c>
      <c r="E136">
        <f t="shared" si="24"/>
        <v>4.4657097288676173E-2</v>
      </c>
      <c r="F136">
        <f t="shared" si="25"/>
        <v>-0.22115895800106333</v>
      </c>
      <c r="G136">
        <v>0</v>
      </c>
      <c r="H136">
        <f t="shared" si="26"/>
        <v>0.26581605528973951</v>
      </c>
      <c r="I136">
        <f t="shared" si="27"/>
        <v>-1.0963225241337864</v>
      </c>
      <c r="J136">
        <f t="shared" si="28"/>
        <v>1.0963225241337864</v>
      </c>
      <c r="K136">
        <f t="shared" si="29"/>
        <v>0.58390422209633297</v>
      </c>
      <c r="L136">
        <f t="shared" si="30"/>
        <v>0.41609577790366731</v>
      </c>
      <c r="M136">
        <f t="shared" si="31"/>
        <v>1.7126096406869604</v>
      </c>
      <c r="N136">
        <f t="shared" si="32"/>
        <v>2.4032928308912465</v>
      </c>
    </row>
    <row r="137" spans="1:14" x14ac:dyDescent="0.25">
      <c r="A137" s="4">
        <f>IF('True_Odds_Calculator_2-way'!A138="","",'True_Odds_Calculator_2-way'!A138)</f>
        <v>1.6</v>
      </c>
      <c r="B137" s="4">
        <f>IF('True_Odds_Calculator_2-way'!B138="","",'True_Odds_Calculator_2-way'!B138)</f>
        <v>2.37</v>
      </c>
      <c r="C137" s="4">
        <f t="shared" si="22"/>
        <v>0.625</v>
      </c>
      <c r="D137">
        <f t="shared" si="23"/>
        <v>0.42194092827004215</v>
      </c>
      <c r="E137">
        <f t="shared" si="24"/>
        <v>4.6940928270042148E-2</v>
      </c>
      <c r="F137">
        <f t="shared" si="25"/>
        <v>-0.21677215189873422</v>
      </c>
      <c r="G137">
        <v>0</v>
      </c>
      <c r="H137">
        <f t="shared" si="26"/>
        <v>0.26371308016877637</v>
      </c>
      <c r="I137">
        <f t="shared" si="27"/>
        <v>-1.1029709933472638</v>
      </c>
      <c r="J137">
        <f t="shared" si="28"/>
        <v>1.1029709933472638</v>
      </c>
      <c r="K137">
        <f t="shared" si="29"/>
        <v>0.60176343307603775</v>
      </c>
      <c r="L137">
        <f t="shared" si="30"/>
        <v>0.39823656692396225</v>
      </c>
      <c r="M137">
        <f t="shared" si="31"/>
        <v>1.6617825960083583</v>
      </c>
      <c r="N137">
        <f t="shared" si="32"/>
        <v>2.5110702608857518</v>
      </c>
    </row>
    <row r="138" spans="1:14" x14ac:dyDescent="0.25">
      <c r="A138" s="4">
        <f>IF('True_Odds_Calculator_2-way'!A139="","",'True_Odds_Calculator_2-way'!A139)</f>
        <v>2.15</v>
      </c>
      <c r="B138" s="4">
        <f>IF('True_Odds_Calculator_2-way'!B139="","",'True_Odds_Calculator_2-way'!B139)</f>
        <v>1.78</v>
      </c>
      <c r="C138" s="4">
        <f t="shared" si="22"/>
        <v>0.46511627906976744</v>
      </c>
      <c r="D138">
        <f t="shared" si="23"/>
        <v>0.5617977528089888</v>
      </c>
      <c r="E138">
        <f t="shared" si="24"/>
        <v>2.6914031878756184E-2</v>
      </c>
      <c r="F138">
        <f t="shared" si="25"/>
        <v>-0.23438724849751769</v>
      </c>
      <c r="G138">
        <v>0</v>
      </c>
      <c r="H138">
        <f t="shared" si="26"/>
        <v>0.26130128037627387</v>
      </c>
      <c r="I138">
        <f t="shared" si="27"/>
        <v>-1.0558537785999174</v>
      </c>
      <c r="J138">
        <f t="shared" si="28"/>
        <v>1.0558537785999174</v>
      </c>
      <c r="K138">
        <f t="shared" si="29"/>
        <v>0.45162389028142153</v>
      </c>
      <c r="L138">
        <f t="shared" si="30"/>
        <v>0.54837610971857853</v>
      </c>
      <c r="M138">
        <f t="shared" si="31"/>
        <v>2.214231845389905</v>
      </c>
      <c r="N138">
        <f t="shared" si="32"/>
        <v>1.8235659473079355</v>
      </c>
    </row>
    <row r="139" spans="1:14" x14ac:dyDescent="0.25">
      <c r="A139" s="4">
        <f>IF('True_Odds_Calculator_2-way'!A140="","",'True_Odds_Calculator_2-way'!A140)</f>
        <v>1.8</v>
      </c>
      <c r="B139" s="4">
        <f>IF('True_Odds_Calculator_2-way'!B140="","",'True_Odds_Calculator_2-way'!B140)</f>
        <v>2.11</v>
      </c>
      <c r="C139" s="4">
        <f t="shared" si="22"/>
        <v>0.55555555555555558</v>
      </c>
      <c r="D139">
        <f t="shared" si="23"/>
        <v>0.47393364928909953</v>
      </c>
      <c r="E139">
        <f t="shared" si="24"/>
        <v>2.9489204844655115E-2</v>
      </c>
      <c r="F139">
        <f t="shared" si="25"/>
        <v>-0.23380726698262244</v>
      </c>
      <c r="G139">
        <v>0</v>
      </c>
      <c r="H139">
        <f t="shared" si="26"/>
        <v>0.26329647182727756</v>
      </c>
      <c r="I139">
        <f t="shared" si="27"/>
        <v>-1.0611908999450221</v>
      </c>
      <c r="J139">
        <f t="shared" si="28"/>
        <v>1.0611908999450221</v>
      </c>
      <c r="K139">
        <f t="shared" si="29"/>
        <v>0.54084671241554938</v>
      </c>
      <c r="L139">
        <f t="shared" si="30"/>
        <v>0.45915328758445073</v>
      </c>
      <c r="M139">
        <f t="shared" si="31"/>
        <v>1.8489527199560174</v>
      </c>
      <c r="N139">
        <f t="shared" si="32"/>
        <v>2.1779218989389744</v>
      </c>
    </row>
    <row r="140" spans="1:14" x14ac:dyDescent="0.25">
      <c r="A140" s="4">
        <f>IF('True_Odds_Calculator_2-way'!A141="","",'True_Odds_Calculator_2-way'!A141)</f>
        <v>1.94</v>
      </c>
      <c r="B140" s="4">
        <f>IF('True_Odds_Calculator_2-way'!B141="","",'True_Odds_Calculator_2-way'!B141)</f>
        <v>1.94</v>
      </c>
      <c r="C140" s="4">
        <f t="shared" si="22"/>
        <v>0.51546391752577325</v>
      </c>
      <c r="D140">
        <f t="shared" si="23"/>
        <v>0.51546391752577325</v>
      </c>
      <c r="E140">
        <f t="shared" si="24"/>
        <v>3.0927835051546504E-2</v>
      </c>
      <c r="F140">
        <f t="shared" si="25"/>
        <v>-0.23477521521947065</v>
      </c>
      <c r="G140">
        <v>0</v>
      </c>
      <c r="H140">
        <f t="shared" si="26"/>
        <v>0.26570305027101715</v>
      </c>
      <c r="I140">
        <f t="shared" si="27"/>
        <v>-1.0638297872340428</v>
      </c>
      <c r="J140">
        <f t="shared" si="28"/>
        <v>1.0638297872340428</v>
      </c>
      <c r="K140">
        <f t="shared" si="29"/>
        <v>0.49999999999999989</v>
      </c>
      <c r="L140">
        <f t="shared" si="30"/>
        <v>0.49999999999999989</v>
      </c>
      <c r="M140">
        <f t="shared" si="31"/>
        <v>2.0000000000000004</v>
      </c>
      <c r="N140">
        <f t="shared" si="32"/>
        <v>2.0000000000000004</v>
      </c>
    </row>
    <row r="141" spans="1:14" x14ac:dyDescent="0.25">
      <c r="A141" s="4">
        <f>IF('True_Odds_Calculator_2-way'!A142="","",'True_Odds_Calculator_2-way'!A142)</f>
        <v>1.82</v>
      </c>
      <c r="B141" s="4">
        <f>IF('True_Odds_Calculator_2-way'!B142="","",'True_Odds_Calculator_2-way'!B142)</f>
        <v>2.0699999999999998</v>
      </c>
      <c r="C141" s="4">
        <f t="shared" si="22"/>
        <v>0.54945054945054939</v>
      </c>
      <c r="D141">
        <f t="shared" si="23"/>
        <v>0.48309178743961356</v>
      </c>
      <c r="E141">
        <f t="shared" si="24"/>
        <v>3.2542336890162948E-2</v>
      </c>
      <c r="F141">
        <f t="shared" si="25"/>
        <v>-0.23289271115358079</v>
      </c>
      <c r="G141">
        <v>0</v>
      </c>
      <c r="H141">
        <f t="shared" si="26"/>
        <v>0.26543504804374368</v>
      </c>
      <c r="I141">
        <f t="shared" si="27"/>
        <v>-1.0675818579755179</v>
      </c>
      <c r="J141">
        <f t="shared" si="28"/>
        <v>1.0675818579755179</v>
      </c>
      <c r="K141">
        <f t="shared" si="29"/>
        <v>0.53321471124912212</v>
      </c>
      <c r="L141">
        <f t="shared" si="30"/>
        <v>0.4667852887508781</v>
      </c>
      <c r="M141">
        <f t="shared" si="31"/>
        <v>1.8754171235399244</v>
      </c>
      <c r="N141">
        <f t="shared" si="32"/>
        <v>2.1423125880338039</v>
      </c>
    </row>
    <row r="142" spans="1:14" x14ac:dyDescent="0.25">
      <c r="A142" s="4">
        <f>IF('True_Odds_Calculator_2-way'!A143="","",'True_Odds_Calculator_2-way'!A143)</f>
        <v>1.63</v>
      </c>
      <c r="B142" s="4">
        <f>IF('True_Odds_Calculator_2-way'!B143="","",'True_Odds_Calculator_2-way'!B143)</f>
        <v>2.38</v>
      </c>
      <c r="C142" s="4">
        <f t="shared" si="22"/>
        <v>0.61349693251533743</v>
      </c>
      <c r="D142">
        <f t="shared" si="23"/>
        <v>0.42016806722689076</v>
      </c>
      <c r="E142">
        <f t="shared" si="24"/>
        <v>3.3664999742228252E-2</v>
      </c>
      <c r="F142">
        <f t="shared" si="25"/>
        <v>-0.22410682064236731</v>
      </c>
      <c r="G142">
        <v>0</v>
      </c>
      <c r="H142">
        <f t="shared" si="26"/>
        <v>0.25777182038459556</v>
      </c>
      <c r="I142">
        <f t="shared" si="27"/>
        <v>-1.0724824201463117</v>
      </c>
      <c r="J142">
        <f t="shared" si="28"/>
        <v>1.0724824201463117</v>
      </c>
      <c r="K142">
        <f t="shared" si="29"/>
        <v>0.59677837856639582</v>
      </c>
      <c r="L142">
        <f t="shared" si="30"/>
        <v>0.40322162143360418</v>
      </c>
      <c r="M142">
        <f t="shared" si="31"/>
        <v>1.6756639246921761</v>
      </c>
      <c r="N142">
        <f t="shared" si="32"/>
        <v>2.4800257398019103</v>
      </c>
    </row>
    <row r="143" spans="1:14" x14ac:dyDescent="0.25">
      <c r="A143" s="4">
        <f>IF('True_Odds_Calculator_2-way'!A144="","",'True_Odds_Calculator_2-way'!A144)</f>
        <v>1.99</v>
      </c>
      <c r="B143" s="4">
        <f>IF('True_Odds_Calculator_2-way'!B144="","",'True_Odds_Calculator_2-way'!B144)</f>
        <v>1.92</v>
      </c>
      <c r="C143" s="4">
        <f t="shared" si="22"/>
        <v>0.50251256281407031</v>
      </c>
      <c r="D143">
        <f t="shared" si="23"/>
        <v>0.52083333333333337</v>
      </c>
      <c r="E143">
        <f t="shared" si="24"/>
        <v>2.3345896147403788E-2</v>
      </c>
      <c r="F143">
        <f t="shared" si="25"/>
        <v>-0.2383793969849245</v>
      </c>
      <c r="G143">
        <v>0</v>
      </c>
      <c r="H143">
        <f t="shared" si="26"/>
        <v>0.26172529313232828</v>
      </c>
      <c r="I143">
        <f t="shared" si="27"/>
        <v>-1.0478243557698861</v>
      </c>
      <c r="J143">
        <f t="shared" si="28"/>
        <v>1.0478243557698861</v>
      </c>
      <c r="K143">
        <f t="shared" si="29"/>
        <v>0.49083461764588526</v>
      </c>
      <c r="L143">
        <f t="shared" si="30"/>
        <v>0.50916538235411457</v>
      </c>
      <c r="M143">
        <f t="shared" si="31"/>
        <v>2.0373461122121879</v>
      </c>
      <c r="N143">
        <f t="shared" si="32"/>
        <v>1.9639984073082948</v>
      </c>
    </row>
    <row r="144" spans="1:14" x14ac:dyDescent="0.25">
      <c r="A144" s="4">
        <f>IF('True_Odds_Calculator_2-way'!A145="","",'True_Odds_Calculator_2-way'!A145)</f>
        <v>1.85</v>
      </c>
      <c r="B144" s="4">
        <f>IF('True_Odds_Calculator_2-way'!B145="","",'True_Odds_Calculator_2-way'!B145)</f>
        <v>2.06</v>
      </c>
      <c r="C144" s="4">
        <f t="shared" si="22"/>
        <v>0.54054054054054046</v>
      </c>
      <c r="D144">
        <f t="shared" si="23"/>
        <v>0.4854368932038835</v>
      </c>
      <c r="E144">
        <f t="shared" si="24"/>
        <v>2.5977433744424072E-2</v>
      </c>
      <c r="F144">
        <f t="shared" si="25"/>
        <v>-0.23642088690632379</v>
      </c>
      <c r="G144">
        <v>0</v>
      </c>
      <c r="H144">
        <f t="shared" si="26"/>
        <v>0.26239832065074781</v>
      </c>
      <c r="I144">
        <f t="shared" si="27"/>
        <v>-1.0535074339697479</v>
      </c>
      <c r="J144">
        <f t="shared" si="28"/>
        <v>1.0535074339697479</v>
      </c>
      <c r="K144">
        <f t="shared" si="29"/>
        <v>0.52757048568217679</v>
      </c>
      <c r="L144">
        <f t="shared" si="30"/>
        <v>0.47242951431782315</v>
      </c>
      <c r="M144">
        <f t="shared" si="31"/>
        <v>1.8954813188742858</v>
      </c>
      <c r="N144">
        <f t="shared" si="32"/>
        <v>2.1167178800079327</v>
      </c>
    </row>
    <row r="145" spans="1:14" x14ac:dyDescent="0.25">
      <c r="A145" s="4">
        <f>IF('True_Odds_Calculator_2-way'!A146="","",'True_Odds_Calculator_2-way'!A146)</f>
        <v>2.1800000000000002</v>
      </c>
      <c r="B145" s="4">
        <f>IF('True_Odds_Calculator_2-way'!B146="","",'True_Odds_Calculator_2-way'!B146)</f>
        <v>1.73</v>
      </c>
      <c r="C145" s="4">
        <f t="shared" si="22"/>
        <v>0.4587155963302752</v>
      </c>
      <c r="D145">
        <f t="shared" si="23"/>
        <v>0.5780346820809249</v>
      </c>
      <c r="E145">
        <f t="shared" si="24"/>
        <v>3.6750278411200155E-2</v>
      </c>
      <c r="F145">
        <f t="shared" si="25"/>
        <v>-0.22840324547913238</v>
      </c>
      <c r="G145">
        <v>0</v>
      </c>
      <c r="H145">
        <f t="shared" si="26"/>
        <v>0.26515352389033253</v>
      </c>
      <c r="I145">
        <f t="shared" si="27"/>
        <v>-1.0774510935845933</v>
      </c>
      <c r="J145">
        <f t="shared" si="28"/>
        <v>1.0774510935845933</v>
      </c>
      <c r="K145">
        <f t="shared" si="29"/>
        <v>0.44025860447504123</v>
      </c>
      <c r="L145">
        <f t="shared" si="30"/>
        <v>0.55974139552495883</v>
      </c>
      <c r="M145">
        <f t="shared" si="31"/>
        <v>2.2713922904298198</v>
      </c>
      <c r="N145">
        <f t="shared" si="32"/>
        <v>1.786539298316753</v>
      </c>
    </row>
    <row r="146" spans="1:14" x14ac:dyDescent="0.25">
      <c r="A146" s="4">
        <f>IF('True_Odds_Calculator_2-way'!A147="","",'True_Odds_Calculator_2-way'!A147)</f>
        <v>2.11</v>
      </c>
      <c r="B146" s="4">
        <f>IF('True_Odds_Calculator_2-way'!B147="","",'True_Odds_Calculator_2-way'!B147)</f>
        <v>1.8</v>
      </c>
      <c r="C146" s="4">
        <f t="shared" si="22"/>
        <v>0.47393364928909953</v>
      </c>
      <c r="D146">
        <f t="shared" si="23"/>
        <v>0.55555555555555558</v>
      </c>
      <c r="E146">
        <f t="shared" si="24"/>
        <v>2.9489204844655115E-2</v>
      </c>
      <c r="F146">
        <f t="shared" si="25"/>
        <v>-0.23380726698262244</v>
      </c>
      <c r="G146">
        <v>0</v>
      </c>
      <c r="H146">
        <f t="shared" si="26"/>
        <v>0.26329647182727756</v>
      </c>
      <c r="I146">
        <f t="shared" si="27"/>
        <v>-1.0611908999450221</v>
      </c>
      <c r="J146">
        <f t="shared" si="28"/>
        <v>1.0611908999450221</v>
      </c>
      <c r="K146">
        <f t="shared" si="29"/>
        <v>0.45915328758445073</v>
      </c>
      <c r="L146">
        <f t="shared" si="30"/>
        <v>0.54084671241554938</v>
      </c>
      <c r="M146">
        <f t="shared" si="31"/>
        <v>2.1779218989389744</v>
      </c>
      <c r="N146">
        <f t="shared" si="32"/>
        <v>1.8489527199560174</v>
      </c>
    </row>
    <row r="147" spans="1:14" x14ac:dyDescent="0.25">
      <c r="A147" s="4">
        <f>IF('True_Odds_Calculator_2-way'!A148="","",'True_Odds_Calculator_2-way'!A148)</f>
        <v>2.41</v>
      </c>
      <c r="B147" s="4">
        <f>IF('True_Odds_Calculator_2-way'!B148="","",'True_Odds_Calculator_2-way'!B148)</f>
        <v>1.63</v>
      </c>
      <c r="C147" s="4">
        <f t="shared" si="22"/>
        <v>0.41493775933609955</v>
      </c>
      <c r="D147">
        <f t="shared" si="23"/>
        <v>0.61349693251533743</v>
      </c>
      <c r="E147">
        <f t="shared" si="24"/>
        <v>2.8434691851436877E-2</v>
      </c>
      <c r="F147">
        <f t="shared" si="25"/>
        <v>-0.22612835068604753</v>
      </c>
      <c r="G147">
        <v>0</v>
      </c>
      <c r="H147">
        <f t="shared" si="26"/>
        <v>0.25456304253748441</v>
      </c>
      <c r="I147">
        <f t="shared" si="27"/>
        <v>-1.0610116901320503</v>
      </c>
      <c r="J147">
        <f t="shared" si="28"/>
        <v>1.0610116901320503</v>
      </c>
      <c r="K147">
        <f t="shared" si="29"/>
        <v>0.40063677480038529</v>
      </c>
      <c r="L147">
        <f t="shared" si="30"/>
        <v>0.59936322519961482</v>
      </c>
      <c r="M147">
        <f t="shared" si="31"/>
        <v>2.4960264830861911</v>
      </c>
      <c r="N147">
        <f t="shared" si="32"/>
        <v>1.6684373647831916</v>
      </c>
    </row>
    <row r="148" spans="1:14" x14ac:dyDescent="0.25">
      <c r="A148" s="4">
        <f>IF('True_Odds_Calculator_2-way'!A149="","",'True_Odds_Calculator_2-way'!A149)</f>
        <v>2.02</v>
      </c>
      <c r="B148" s="4">
        <f>IF('True_Odds_Calculator_2-way'!B149="","",'True_Odds_Calculator_2-way'!B149)</f>
        <v>1.88</v>
      </c>
      <c r="C148" s="4">
        <f t="shared" si="22"/>
        <v>0.49504950495049505</v>
      </c>
      <c r="D148">
        <f t="shared" si="23"/>
        <v>0.53191489361702127</v>
      </c>
      <c r="E148">
        <f t="shared" si="24"/>
        <v>2.6964398567516312E-2</v>
      </c>
      <c r="F148">
        <f t="shared" si="25"/>
        <v>-0.23635980619338537</v>
      </c>
      <c r="G148">
        <v>0</v>
      </c>
      <c r="H148">
        <f t="shared" si="26"/>
        <v>0.26332420476090163</v>
      </c>
      <c r="I148">
        <f t="shared" si="27"/>
        <v>-1.0555008273018724</v>
      </c>
      <c r="J148">
        <f t="shared" si="28"/>
        <v>1.0555008273018724</v>
      </c>
      <c r="K148">
        <f t="shared" si="29"/>
        <v>0.48155387561543506</v>
      </c>
      <c r="L148">
        <f t="shared" si="30"/>
        <v>0.51844612438456505</v>
      </c>
      <c r="M148">
        <f t="shared" si="31"/>
        <v>2.0766108438479098</v>
      </c>
      <c r="N148">
        <f t="shared" si="32"/>
        <v>1.9288407280256479</v>
      </c>
    </row>
    <row r="149" spans="1:14" x14ac:dyDescent="0.25">
      <c r="A149" s="4">
        <f>IF('True_Odds_Calculator_2-way'!A150="","",'True_Odds_Calculator_2-way'!A150)</f>
        <v>1.84</v>
      </c>
      <c r="B149" s="4">
        <f>IF('True_Odds_Calculator_2-way'!B150="","",'True_Odds_Calculator_2-way'!B150)</f>
        <v>2.06</v>
      </c>
      <c r="C149" s="4">
        <f t="shared" si="22"/>
        <v>0.54347826086956519</v>
      </c>
      <c r="D149">
        <f t="shared" si="23"/>
        <v>0.4854368932038835</v>
      </c>
      <c r="E149">
        <f t="shared" si="24"/>
        <v>2.891515407344869E-2</v>
      </c>
      <c r="F149">
        <f t="shared" si="25"/>
        <v>-0.23490924440692273</v>
      </c>
      <c r="G149">
        <v>0</v>
      </c>
      <c r="H149">
        <f t="shared" si="26"/>
        <v>0.26382439848037148</v>
      </c>
      <c r="I149">
        <f t="shared" si="27"/>
        <v>-1.0597597584982434</v>
      </c>
      <c r="J149">
        <f t="shared" si="28"/>
        <v>1.0597597584982434</v>
      </c>
      <c r="K149">
        <f t="shared" si="29"/>
        <v>0.52904505015074577</v>
      </c>
      <c r="L149">
        <f t="shared" si="30"/>
        <v>0.47095494984925418</v>
      </c>
      <c r="M149">
        <f t="shared" si="31"/>
        <v>1.8901981971385247</v>
      </c>
      <c r="N149">
        <f t="shared" si="32"/>
        <v>2.123345344008138</v>
      </c>
    </row>
    <row r="150" spans="1:14" x14ac:dyDescent="0.25">
      <c r="A150" s="4">
        <f>IF('True_Odds_Calculator_2-way'!A151="","",'True_Odds_Calculator_2-way'!A151)</f>
        <v>2.63</v>
      </c>
      <c r="B150" s="4">
        <f>IF('True_Odds_Calculator_2-way'!B151="","",'True_Odds_Calculator_2-way'!B151)</f>
        <v>1.54</v>
      </c>
      <c r="C150" s="4">
        <f t="shared" si="22"/>
        <v>0.38022813688212931</v>
      </c>
      <c r="D150">
        <f t="shared" si="23"/>
        <v>0.64935064935064934</v>
      </c>
      <c r="E150">
        <f t="shared" si="24"/>
        <v>2.9578786232778764E-2</v>
      </c>
      <c r="F150">
        <f t="shared" si="25"/>
        <v>-0.21732260135301951</v>
      </c>
      <c r="G150">
        <v>0</v>
      </c>
      <c r="H150">
        <f t="shared" si="26"/>
        <v>0.24690138758579824</v>
      </c>
      <c r="I150">
        <f t="shared" si="27"/>
        <v>-1.0658824656517991</v>
      </c>
      <c r="J150">
        <f t="shared" si="28"/>
        <v>1.0658824656517991</v>
      </c>
      <c r="K150">
        <f t="shared" si="29"/>
        <v>0.3653116938226727</v>
      </c>
      <c r="L150">
        <f t="shared" si="30"/>
        <v>0.63468830617732719</v>
      </c>
      <c r="M150">
        <f t="shared" si="31"/>
        <v>2.7373884190124329</v>
      </c>
      <c r="N150">
        <f t="shared" si="32"/>
        <v>1.5755765314519714</v>
      </c>
    </row>
    <row r="151" spans="1:14" x14ac:dyDescent="0.25">
      <c r="A151" s="4">
        <f>IF('True_Odds_Calculator_2-way'!A152="","",'True_Odds_Calculator_2-way'!A152)</f>
        <v>1.74</v>
      </c>
      <c r="B151" s="4">
        <f>IF('True_Odds_Calculator_2-way'!B152="","",'True_Odds_Calculator_2-way'!B152)</f>
        <v>2.2000000000000002</v>
      </c>
      <c r="C151" s="4">
        <f t="shared" si="22"/>
        <v>0.57471264367816088</v>
      </c>
      <c r="D151">
        <f t="shared" si="23"/>
        <v>0.45454545454545453</v>
      </c>
      <c r="E151">
        <f t="shared" si="24"/>
        <v>2.925809822361547E-2</v>
      </c>
      <c r="F151">
        <f t="shared" si="25"/>
        <v>-0.23197492163009403</v>
      </c>
      <c r="G151">
        <v>0</v>
      </c>
      <c r="H151">
        <f t="shared" si="26"/>
        <v>0.2612330198537095</v>
      </c>
      <c r="I151">
        <f t="shared" si="27"/>
        <v>-1.0611908999450221</v>
      </c>
      <c r="J151">
        <f t="shared" si="28"/>
        <v>1.0611908999450221</v>
      </c>
      <c r="K151">
        <f t="shared" si="29"/>
        <v>0.56013582793221794</v>
      </c>
      <c r="L151">
        <f t="shared" si="30"/>
        <v>0.43986417206778194</v>
      </c>
      <c r="M151">
        <f t="shared" si="31"/>
        <v>1.7852812659593167</v>
      </c>
      <c r="N151">
        <f t="shared" si="32"/>
        <v>2.2734290799340271</v>
      </c>
    </row>
    <row r="152" spans="1:14" x14ac:dyDescent="0.25">
      <c r="A152" s="4">
        <f>IF('True_Odds_Calculator_2-way'!A153="","",'True_Odds_Calculator_2-way'!A153)</f>
        <v>1.39</v>
      </c>
      <c r="B152" s="4">
        <f>IF('True_Odds_Calculator_2-way'!B153="","",'True_Odds_Calculator_2-way'!B153)</f>
        <v>3.14</v>
      </c>
      <c r="C152" s="4">
        <f t="shared" si="22"/>
        <v>0.71942446043165476</v>
      </c>
      <c r="D152">
        <f t="shared" si="23"/>
        <v>0.31847133757961782</v>
      </c>
      <c r="E152">
        <f t="shared" si="24"/>
        <v>3.789579801127263E-2</v>
      </c>
      <c r="F152">
        <f t="shared" si="25"/>
        <v>-0.19122027218989124</v>
      </c>
      <c r="G152">
        <v>0</v>
      </c>
      <c r="H152">
        <f t="shared" si="26"/>
        <v>0.22911607020116392</v>
      </c>
      <c r="I152">
        <f t="shared" si="27"/>
        <v>-1.094613524615984</v>
      </c>
      <c r="J152">
        <f t="shared" si="28"/>
        <v>1.094613524615984</v>
      </c>
      <c r="K152">
        <f t="shared" si="29"/>
        <v>0.70082031563171421</v>
      </c>
      <c r="L152">
        <f t="shared" si="30"/>
        <v>0.29917968436828546</v>
      </c>
      <c r="M152">
        <f t="shared" si="31"/>
        <v>1.426899274600234</v>
      </c>
      <c r="N152">
        <f t="shared" si="32"/>
        <v>3.342472942678206</v>
      </c>
    </row>
    <row r="153" spans="1:14" x14ac:dyDescent="0.25">
      <c r="A153" s="4">
        <f>IF('True_Odds_Calculator_2-way'!A154="","",'True_Odds_Calculator_2-way'!A154)</f>
        <v>2.42</v>
      </c>
      <c r="B153" s="4">
        <f>IF('True_Odds_Calculator_2-way'!B154="","",'True_Odds_Calculator_2-way'!B154)</f>
        <v>1.55</v>
      </c>
      <c r="C153" s="4">
        <f t="shared" si="22"/>
        <v>0.41322314049586778</v>
      </c>
      <c r="D153">
        <f t="shared" si="23"/>
        <v>0.64516129032258063</v>
      </c>
      <c r="E153">
        <f t="shared" si="24"/>
        <v>5.8384430818448463E-2</v>
      </c>
      <c r="F153">
        <f t="shared" si="25"/>
        <v>-0.20821114369501459</v>
      </c>
      <c r="G153">
        <v>0</v>
      </c>
      <c r="H153">
        <f t="shared" si="26"/>
        <v>0.26659557451346305</v>
      </c>
      <c r="I153">
        <f t="shared" si="27"/>
        <v>-1.131551912690689</v>
      </c>
      <c r="J153">
        <f t="shared" si="28"/>
        <v>1.131551912690689</v>
      </c>
      <c r="K153">
        <f t="shared" si="29"/>
        <v>0.38361154461083685</v>
      </c>
      <c r="L153">
        <f t="shared" si="30"/>
        <v>0.61638845538916309</v>
      </c>
      <c r="M153">
        <f t="shared" si="31"/>
        <v>2.606803716020778</v>
      </c>
      <c r="N153">
        <f t="shared" si="32"/>
        <v>1.6223535519798791</v>
      </c>
    </row>
    <row r="154" spans="1:14" x14ac:dyDescent="0.25">
      <c r="A154" s="4">
        <f>IF('True_Odds_Calculator_2-way'!A155="","",'True_Odds_Calculator_2-way'!A155)</f>
        <v>2.41</v>
      </c>
      <c r="B154" s="4">
        <f>IF('True_Odds_Calculator_2-way'!B155="","",'True_Odds_Calculator_2-way'!B155)</f>
        <v>1.56</v>
      </c>
      <c r="C154" s="4">
        <f t="shared" si="22"/>
        <v>0.41493775933609955</v>
      </c>
      <c r="D154">
        <f t="shared" si="23"/>
        <v>0.64102564102564097</v>
      </c>
      <c r="E154">
        <f t="shared" si="24"/>
        <v>5.5963400361740412E-2</v>
      </c>
      <c r="F154">
        <f t="shared" si="25"/>
        <v>-0.21002234280242593</v>
      </c>
      <c r="G154">
        <v>0</v>
      </c>
      <c r="H154">
        <f t="shared" si="26"/>
        <v>0.26598574316416634</v>
      </c>
      <c r="I154">
        <f t="shared" si="27"/>
        <v>-1.1253728415158588</v>
      </c>
      <c r="J154">
        <f t="shared" si="28"/>
        <v>1.1253728415158588</v>
      </c>
      <c r="K154">
        <f t="shared" si="29"/>
        <v>0.38658164195402656</v>
      </c>
      <c r="L154">
        <f t="shared" si="30"/>
        <v>0.61341835804597356</v>
      </c>
      <c r="M154">
        <f t="shared" si="31"/>
        <v>2.5867757065373604</v>
      </c>
      <c r="N154">
        <f t="shared" si="32"/>
        <v>1.6302087912488812</v>
      </c>
    </row>
    <row r="155" spans="1:14" x14ac:dyDescent="0.25">
      <c r="A155" s="4">
        <f>IF('True_Odds_Calculator_2-way'!A156="","",'True_Odds_Calculator_2-way'!A156)</f>
        <v>1.99</v>
      </c>
      <c r="B155" s="4">
        <f>IF('True_Odds_Calculator_2-way'!B156="","",'True_Odds_Calculator_2-way'!B156)</f>
        <v>1.82</v>
      </c>
      <c r="C155" s="4">
        <f t="shared" si="22"/>
        <v>0.50251256281407031</v>
      </c>
      <c r="D155">
        <f t="shared" si="23"/>
        <v>0.54945054945054939</v>
      </c>
      <c r="E155">
        <f t="shared" si="24"/>
        <v>5.1963112264619582E-2</v>
      </c>
      <c r="F155">
        <f t="shared" si="25"/>
        <v>-0.22414269147937504</v>
      </c>
      <c r="G155">
        <v>0</v>
      </c>
      <c r="H155">
        <f t="shared" si="26"/>
        <v>0.27610580374399463</v>
      </c>
      <c r="I155">
        <f t="shared" si="27"/>
        <v>-1.1098785970200444</v>
      </c>
      <c r="J155">
        <f t="shared" si="28"/>
        <v>1.1098785970200444</v>
      </c>
      <c r="K155">
        <f t="shared" si="29"/>
        <v>0.47646732388748464</v>
      </c>
      <c r="L155">
        <f t="shared" si="30"/>
        <v>0.52353267611251531</v>
      </c>
      <c r="M155">
        <f t="shared" si="31"/>
        <v>2.0987798110498446</v>
      </c>
      <c r="N155">
        <f t="shared" si="32"/>
        <v>1.9101004495564369</v>
      </c>
    </row>
    <row r="156" spans="1:14" x14ac:dyDescent="0.25">
      <c r="A156" s="4">
        <f>IF('True_Odds_Calculator_2-way'!A157="","",'True_Odds_Calculator_2-way'!A157)</f>
        <v>1.63</v>
      </c>
      <c r="B156" s="4">
        <f>IF('True_Odds_Calculator_2-way'!B157="","",'True_Odds_Calculator_2-way'!B157)</f>
        <v>2.4</v>
      </c>
      <c r="C156" s="4">
        <f t="shared" si="22"/>
        <v>0.61349693251533743</v>
      </c>
      <c r="D156">
        <f t="shared" si="23"/>
        <v>0.41666666666666669</v>
      </c>
      <c r="E156">
        <f t="shared" si="24"/>
        <v>3.0163599182004175E-2</v>
      </c>
      <c r="F156">
        <f t="shared" si="25"/>
        <v>-0.22546012269938642</v>
      </c>
      <c r="G156">
        <v>0</v>
      </c>
      <c r="H156">
        <f t="shared" si="26"/>
        <v>0.2556237218813906</v>
      </c>
      <c r="I156">
        <f t="shared" si="27"/>
        <v>-1.0647942749999</v>
      </c>
      <c r="J156">
        <f t="shared" si="28"/>
        <v>1.0647942749999</v>
      </c>
      <c r="K156">
        <f t="shared" si="29"/>
        <v>0.59850837590920558</v>
      </c>
      <c r="L156">
        <f t="shared" si="30"/>
        <v>0.40149162409079431</v>
      </c>
      <c r="M156">
        <f t="shared" si="31"/>
        <v>1.670820393249937</v>
      </c>
      <c r="N156">
        <f t="shared" si="32"/>
        <v>2.4907119849998605</v>
      </c>
    </row>
    <row r="157" spans="1:14" x14ac:dyDescent="0.25">
      <c r="A157" s="4">
        <f>IF('True_Odds_Calculator_2-way'!A158="","",'True_Odds_Calculator_2-way'!A158)</f>
        <v>1.93</v>
      </c>
      <c r="B157" s="4">
        <f>IF('True_Odds_Calculator_2-way'!B158="","",'True_Odds_Calculator_2-way'!B158)</f>
        <v>1.98</v>
      </c>
      <c r="C157" s="4">
        <f t="shared" si="22"/>
        <v>0.5181347150259068</v>
      </c>
      <c r="D157">
        <f t="shared" si="23"/>
        <v>0.50505050505050508</v>
      </c>
      <c r="E157">
        <f t="shared" si="24"/>
        <v>2.3185220076411994E-2</v>
      </c>
      <c r="F157">
        <f t="shared" si="25"/>
        <v>-0.23849897943162168</v>
      </c>
      <c r="G157">
        <v>0</v>
      </c>
      <c r="H157">
        <f t="shared" si="26"/>
        <v>0.26168419950803373</v>
      </c>
      <c r="I157">
        <f t="shared" si="27"/>
        <v>-1.0474793930096669</v>
      </c>
      <c r="J157">
        <f t="shared" si="28"/>
        <v>1.0474793930096669</v>
      </c>
      <c r="K157">
        <f t="shared" si="29"/>
        <v>0.50654562421980165</v>
      </c>
      <c r="L157">
        <f t="shared" si="30"/>
        <v>0.49345437578019818</v>
      </c>
      <c r="M157">
        <f t="shared" si="31"/>
        <v>1.9741558354989901</v>
      </c>
      <c r="N157">
        <f t="shared" si="32"/>
        <v>2.0265298051494733</v>
      </c>
    </row>
    <row r="158" spans="1:14" x14ac:dyDescent="0.25">
      <c r="A158" s="4">
        <f>IF('True_Odds_Calculator_2-way'!A159="","",'True_Odds_Calculator_2-way'!A159)</f>
        <v>2.12</v>
      </c>
      <c r="B158" s="4">
        <f>IF('True_Odds_Calculator_2-way'!B159="","",'True_Odds_Calculator_2-way'!B159)</f>
        <v>1.79</v>
      </c>
      <c r="C158" s="4">
        <f t="shared" si="22"/>
        <v>0.47169811320754712</v>
      </c>
      <c r="D158">
        <f t="shared" si="23"/>
        <v>0.55865921787709494</v>
      </c>
      <c r="E158">
        <f t="shared" si="24"/>
        <v>3.0357331084642114E-2</v>
      </c>
      <c r="F158">
        <f t="shared" si="25"/>
        <v>-0.23316116791398755</v>
      </c>
      <c r="G158">
        <v>0</v>
      </c>
      <c r="H158">
        <f t="shared" si="26"/>
        <v>0.26351849899862967</v>
      </c>
      <c r="I158">
        <f t="shared" si="27"/>
        <v>-1.0631081389064057</v>
      </c>
      <c r="J158">
        <f t="shared" si="28"/>
        <v>1.0631081389064057</v>
      </c>
      <c r="K158">
        <f t="shared" si="29"/>
        <v>0.4564790342557204</v>
      </c>
      <c r="L158">
        <f t="shared" si="30"/>
        <v>0.54352096574427933</v>
      </c>
      <c r="M158">
        <f t="shared" si="31"/>
        <v>2.1906811155751749</v>
      </c>
      <c r="N158">
        <f t="shared" si="32"/>
        <v>1.8398554297360612</v>
      </c>
    </row>
    <row r="159" spans="1:14" x14ac:dyDescent="0.25">
      <c r="A159" s="4">
        <f>IF('True_Odds_Calculator_2-way'!A160="","",'True_Odds_Calculator_2-way'!A160)</f>
        <v>1.91</v>
      </c>
      <c r="B159" s="4">
        <f>IF('True_Odds_Calculator_2-way'!B160="","",'True_Odds_Calculator_2-way'!B160)</f>
        <v>2</v>
      </c>
      <c r="C159" s="4">
        <f t="shared" si="22"/>
        <v>0.52356020942408377</v>
      </c>
      <c r="D159">
        <f t="shared" si="23"/>
        <v>0.5</v>
      </c>
      <c r="E159">
        <f t="shared" si="24"/>
        <v>2.3560209424083656E-2</v>
      </c>
      <c r="F159">
        <f t="shared" si="25"/>
        <v>-0.23821989528795817</v>
      </c>
      <c r="G159">
        <v>0</v>
      </c>
      <c r="H159">
        <f t="shared" si="26"/>
        <v>0.26178010471204188</v>
      </c>
      <c r="I159">
        <f t="shared" si="27"/>
        <v>-1.0482848367219182</v>
      </c>
      <c r="J159">
        <f t="shared" si="28"/>
        <v>1.0482848367219182</v>
      </c>
      <c r="K159">
        <f t="shared" si="29"/>
        <v>0.51178665092282616</v>
      </c>
      <c r="L159">
        <f t="shared" si="30"/>
        <v>0.4882133490771739</v>
      </c>
      <c r="M159">
        <f t="shared" si="31"/>
        <v>1.9539392014169454</v>
      </c>
      <c r="N159">
        <f t="shared" si="32"/>
        <v>2.0482848367219182</v>
      </c>
    </row>
    <row r="160" spans="1:14" x14ac:dyDescent="0.25">
      <c r="A160" s="4">
        <f>IF('True_Odds_Calculator_2-way'!A161="","",'True_Odds_Calculator_2-way'!A161)</f>
        <v>2.0499999999999998</v>
      </c>
      <c r="B160" s="4">
        <f>IF('True_Odds_Calculator_2-way'!B161="","",'True_Odds_Calculator_2-way'!B161)</f>
        <v>1.86</v>
      </c>
      <c r="C160" s="4">
        <f t="shared" si="22"/>
        <v>0.48780487804878053</v>
      </c>
      <c r="D160">
        <f t="shared" si="23"/>
        <v>0.5376344086021505</v>
      </c>
      <c r="E160">
        <f t="shared" si="24"/>
        <v>2.5439286650930981E-2</v>
      </c>
      <c r="F160">
        <f t="shared" si="25"/>
        <v>-0.23682140047206923</v>
      </c>
      <c r="G160">
        <v>0</v>
      </c>
      <c r="H160">
        <f t="shared" si="26"/>
        <v>0.26226068712300027</v>
      </c>
      <c r="I160">
        <f t="shared" si="27"/>
        <v>-1.0523401123547818</v>
      </c>
      <c r="J160">
        <f t="shared" si="28"/>
        <v>1.0523401123547818</v>
      </c>
      <c r="K160">
        <f t="shared" si="29"/>
        <v>0.47506906029667378</v>
      </c>
      <c r="L160">
        <f t="shared" si="30"/>
        <v>0.52493093970332627</v>
      </c>
      <c r="M160">
        <f t="shared" si="31"/>
        <v>2.1049571179725204</v>
      </c>
      <c r="N160">
        <f t="shared" si="32"/>
        <v>1.9050124966251125</v>
      </c>
    </row>
    <row r="161" spans="1:14" x14ac:dyDescent="0.25">
      <c r="A161" s="4">
        <f>IF('True_Odds_Calculator_2-way'!A162="","",'True_Odds_Calculator_2-way'!A162)</f>
        <v>1.92</v>
      </c>
      <c r="B161" s="4">
        <f>IF('True_Odds_Calculator_2-way'!B162="","",'True_Odds_Calculator_2-way'!B162)</f>
        <v>1.97</v>
      </c>
      <c r="C161" s="4">
        <f t="shared" si="22"/>
        <v>0.52083333333333337</v>
      </c>
      <c r="D161">
        <f t="shared" si="23"/>
        <v>0.50761421319796951</v>
      </c>
      <c r="E161">
        <f t="shared" si="24"/>
        <v>2.844754653130277E-2</v>
      </c>
      <c r="F161">
        <f t="shared" si="25"/>
        <v>-0.2359348561759731</v>
      </c>
      <c r="G161">
        <v>0</v>
      </c>
      <c r="H161">
        <f t="shared" si="26"/>
        <v>0.26438240270727581</v>
      </c>
      <c r="I161">
        <f t="shared" si="27"/>
        <v>-1.0585715534396718</v>
      </c>
      <c r="J161">
        <f t="shared" si="28"/>
        <v>1.0585715534396718</v>
      </c>
      <c r="K161">
        <f t="shared" si="29"/>
        <v>0.50661491420873006</v>
      </c>
      <c r="L161">
        <f t="shared" si="30"/>
        <v>0.49338508579127022</v>
      </c>
      <c r="M161">
        <f t="shared" si="31"/>
        <v>1.9738858291644976</v>
      </c>
      <c r="N161">
        <f t="shared" si="32"/>
        <v>2.0268144068364817</v>
      </c>
    </row>
    <row r="162" spans="1:14" x14ac:dyDescent="0.25">
      <c r="A162" s="4">
        <f>IF('True_Odds_Calculator_2-way'!A163="","",'True_Odds_Calculator_2-way'!A163)</f>
        <v>1.93</v>
      </c>
      <c r="B162" s="4">
        <f>IF('True_Odds_Calculator_2-way'!B163="","",'True_Odds_Calculator_2-way'!B163)</f>
        <v>1.96</v>
      </c>
      <c r="C162" s="4">
        <f t="shared" si="22"/>
        <v>0.5181347150259068</v>
      </c>
      <c r="D162">
        <f t="shared" si="23"/>
        <v>0.51020408163265307</v>
      </c>
      <c r="E162">
        <f t="shared" si="24"/>
        <v>2.8338796658559762E-2</v>
      </c>
      <c r="F162">
        <f t="shared" si="25"/>
        <v>-0.23601564978322942</v>
      </c>
      <c r="G162">
        <v>0</v>
      </c>
      <c r="H162">
        <f t="shared" si="26"/>
        <v>0.26435444644178918</v>
      </c>
      <c r="I162">
        <f t="shared" si="27"/>
        <v>-1.0583343916682539</v>
      </c>
      <c r="J162">
        <f t="shared" si="28"/>
        <v>1.0583343916682539</v>
      </c>
      <c r="K162">
        <f t="shared" si="29"/>
        <v>0.50396850395275605</v>
      </c>
      <c r="L162">
        <f t="shared" si="30"/>
        <v>0.49603149604724417</v>
      </c>
      <c r="M162">
        <f t="shared" si="31"/>
        <v>1.9842509842514759</v>
      </c>
      <c r="N162">
        <f t="shared" si="32"/>
        <v>2.0160010160015238</v>
      </c>
    </row>
    <row r="163" spans="1:14" x14ac:dyDescent="0.25">
      <c r="A163" s="4">
        <f>IF('True_Odds_Calculator_2-way'!A164="","",'True_Odds_Calculator_2-way'!A164)</f>
        <v>2.2400000000000002</v>
      </c>
      <c r="B163" s="4">
        <f>IF('True_Odds_Calculator_2-way'!B164="","",'True_Odds_Calculator_2-way'!B164)</f>
        <v>1.7</v>
      </c>
      <c r="C163" s="4">
        <f t="shared" si="22"/>
        <v>0.4464285714285714</v>
      </c>
      <c r="D163">
        <f t="shared" si="23"/>
        <v>0.58823529411764708</v>
      </c>
      <c r="E163">
        <f t="shared" si="24"/>
        <v>3.4663865546218364E-2</v>
      </c>
      <c r="F163">
        <f t="shared" si="25"/>
        <v>-0.22794117647058831</v>
      </c>
      <c r="G163">
        <v>0</v>
      </c>
      <c r="H163">
        <f t="shared" si="26"/>
        <v>0.26260504201680673</v>
      </c>
      <c r="I163">
        <f t="shared" si="27"/>
        <v>-1.0733469768527293</v>
      </c>
      <c r="J163">
        <f t="shared" si="28"/>
        <v>1.0733469768527293</v>
      </c>
      <c r="K163">
        <f t="shared" si="29"/>
        <v>0.42900958501512831</v>
      </c>
      <c r="L163">
        <f t="shared" si="30"/>
        <v>0.5709904149848718</v>
      </c>
      <c r="M163">
        <f t="shared" si="31"/>
        <v>2.3309502512973848</v>
      </c>
      <c r="N163">
        <f t="shared" si="32"/>
        <v>1.7513428837969105</v>
      </c>
    </row>
    <row r="164" spans="1:14" x14ac:dyDescent="0.25">
      <c r="A164" s="4">
        <f>IF('True_Odds_Calculator_2-way'!A165="","",'True_Odds_Calculator_2-way'!A165)</f>
        <v>2.1</v>
      </c>
      <c r="B164" s="4">
        <f>IF('True_Odds_Calculator_2-way'!B165="","",'True_Odds_Calculator_2-way'!B165)</f>
        <v>1.79</v>
      </c>
      <c r="C164" s="4">
        <f t="shared" si="22"/>
        <v>0.47619047619047616</v>
      </c>
      <c r="D164">
        <f t="shared" si="23"/>
        <v>0.55865921787709494</v>
      </c>
      <c r="E164">
        <f t="shared" si="24"/>
        <v>3.4849694067571102E-2</v>
      </c>
      <c r="F164">
        <f t="shared" si="25"/>
        <v>-0.2311785049215217</v>
      </c>
      <c r="G164">
        <v>0</v>
      </c>
      <c r="H164">
        <f t="shared" si="26"/>
        <v>0.2660281989890928</v>
      </c>
      <c r="I164">
        <f t="shared" si="27"/>
        <v>-1.072729223145815</v>
      </c>
      <c r="J164">
        <f t="shared" si="28"/>
        <v>1.072729223145815</v>
      </c>
      <c r="K164">
        <f t="shared" si="29"/>
        <v>0.4587151448829464</v>
      </c>
      <c r="L164">
        <f t="shared" si="30"/>
        <v>0.5412848551170536</v>
      </c>
      <c r="M164">
        <f t="shared" si="31"/>
        <v>2.1800021454603971</v>
      </c>
      <c r="N164">
        <f t="shared" si="32"/>
        <v>1.8474560862851939</v>
      </c>
    </row>
    <row r="165" spans="1:14" x14ac:dyDescent="0.25">
      <c r="A165" s="4">
        <f>IF('True_Odds_Calculator_2-way'!A166="","",'True_Odds_Calculator_2-way'!A166)</f>
        <v>2.0299999999999998</v>
      </c>
      <c r="B165" s="4">
        <f>IF('True_Odds_Calculator_2-way'!B166="","",'True_Odds_Calculator_2-way'!B166)</f>
        <v>1.86</v>
      </c>
      <c r="C165" s="4">
        <f t="shared" si="22"/>
        <v>0.49261083743842371</v>
      </c>
      <c r="D165">
        <f t="shared" si="23"/>
        <v>0.5376344086021505</v>
      </c>
      <c r="E165">
        <f t="shared" si="24"/>
        <v>3.0245246040574214E-2</v>
      </c>
      <c r="F165">
        <f t="shared" si="25"/>
        <v>-0.23459929021664283</v>
      </c>
      <c r="G165">
        <v>0</v>
      </c>
      <c r="H165">
        <f t="shared" si="26"/>
        <v>0.26484453625721704</v>
      </c>
      <c r="I165">
        <f t="shared" si="27"/>
        <v>-1.0625078858299792</v>
      </c>
      <c r="J165">
        <f t="shared" si="28"/>
        <v>1.0625078858299792</v>
      </c>
      <c r="K165">
        <f t="shared" si="29"/>
        <v>0.47746756040114985</v>
      </c>
      <c r="L165">
        <f t="shared" si="30"/>
        <v>0.5225324395988501</v>
      </c>
      <c r="M165">
        <f t="shared" si="31"/>
        <v>2.0943831224048783</v>
      </c>
      <c r="N165">
        <f t="shared" si="32"/>
        <v>1.9137567818137824</v>
      </c>
    </row>
    <row r="166" spans="1:14" x14ac:dyDescent="0.25">
      <c r="A166" s="4">
        <f>IF('True_Odds_Calculator_2-way'!A167="","",'True_Odds_Calculator_2-way'!A167)</f>
        <v>2.37</v>
      </c>
      <c r="B166" s="4">
        <f>IF('True_Odds_Calculator_2-way'!B167="","",'True_Odds_Calculator_2-way'!B167)</f>
        <v>1.63</v>
      </c>
      <c r="C166" s="4">
        <f t="shared" si="22"/>
        <v>0.42194092827004215</v>
      </c>
      <c r="D166">
        <f t="shared" si="23"/>
        <v>0.61349693251533743</v>
      </c>
      <c r="E166">
        <f t="shared" si="24"/>
        <v>3.5437860785379582E-2</v>
      </c>
      <c r="F166">
        <f t="shared" si="25"/>
        <v>-0.22342160441096537</v>
      </c>
      <c r="G166">
        <v>0</v>
      </c>
      <c r="H166">
        <f t="shared" si="26"/>
        <v>0.2588594651963449</v>
      </c>
      <c r="I166">
        <f t="shared" si="27"/>
        <v>-1.0763894728677108</v>
      </c>
      <c r="J166">
        <f t="shared" si="28"/>
        <v>1.0763894728677108</v>
      </c>
      <c r="K166">
        <f t="shared" si="29"/>
        <v>0.40409696490827207</v>
      </c>
      <c r="L166">
        <f t="shared" si="30"/>
        <v>0.59590303509172793</v>
      </c>
      <c r="M166">
        <f t="shared" si="31"/>
        <v>2.4746535778287639</v>
      </c>
      <c r="N166">
        <f t="shared" si="32"/>
        <v>1.6781253679066579</v>
      </c>
    </row>
    <row r="167" spans="1:14" x14ac:dyDescent="0.25">
      <c r="A167" s="4">
        <f>IF('True_Odds_Calculator_2-way'!A168="","",'True_Odds_Calculator_2-way'!A168)</f>
        <v>1.76</v>
      </c>
      <c r="B167" s="4">
        <f>IF('True_Odds_Calculator_2-way'!B168="","",'True_Odds_Calculator_2-way'!B168)</f>
        <v>2.14</v>
      </c>
      <c r="C167" s="4">
        <f t="shared" si="22"/>
        <v>0.56818181818181823</v>
      </c>
      <c r="D167">
        <f t="shared" si="23"/>
        <v>0.46728971962616822</v>
      </c>
      <c r="E167">
        <f t="shared" si="24"/>
        <v>3.5471537807986397E-2</v>
      </c>
      <c r="F167">
        <f t="shared" si="25"/>
        <v>-0.23003398470688197</v>
      </c>
      <c r="G167">
        <v>0</v>
      </c>
      <c r="H167">
        <f t="shared" si="26"/>
        <v>0.26550552251486831</v>
      </c>
      <c r="I167">
        <f t="shared" si="27"/>
        <v>-1.0743376064838499</v>
      </c>
      <c r="J167">
        <f t="shared" si="28"/>
        <v>1.0743376064838499</v>
      </c>
      <c r="K167">
        <f t="shared" si="29"/>
        <v>0.55051025721682212</v>
      </c>
      <c r="L167">
        <f t="shared" si="30"/>
        <v>0.4494897427831781</v>
      </c>
      <c r="M167">
        <f t="shared" si="31"/>
        <v>1.8164965809277254</v>
      </c>
      <c r="N167">
        <f t="shared" si="32"/>
        <v>2.2247448713915889</v>
      </c>
    </row>
    <row r="168" spans="1:14" x14ac:dyDescent="0.25">
      <c r="A168" s="4">
        <f>IF('True_Odds_Calculator_2-way'!A169="","",'True_Odds_Calculator_2-way'!A169)</f>
        <v>2.12</v>
      </c>
      <c r="B168" s="4">
        <f>IF('True_Odds_Calculator_2-way'!B169="","",'True_Odds_Calculator_2-way'!B169)</f>
        <v>1.78</v>
      </c>
      <c r="C168" s="4">
        <f t="shared" si="22"/>
        <v>0.47169811320754712</v>
      </c>
      <c r="D168">
        <f t="shared" si="23"/>
        <v>0.5617977528089888</v>
      </c>
      <c r="E168">
        <f t="shared" si="24"/>
        <v>3.3495866016535869E-2</v>
      </c>
      <c r="F168">
        <f t="shared" si="25"/>
        <v>-0.23150307398770409</v>
      </c>
      <c r="G168">
        <v>0</v>
      </c>
      <c r="H168">
        <f t="shared" si="26"/>
        <v>0.26499894000423996</v>
      </c>
      <c r="I168">
        <f t="shared" si="27"/>
        <v>-1.0699012312772822</v>
      </c>
      <c r="J168">
        <f t="shared" si="28"/>
        <v>1.0699012312772822</v>
      </c>
      <c r="K168">
        <f t="shared" si="29"/>
        <v>0.45489916365833472</v>
      </c>
      <c r="L168">
        <f t="shared" si="30"/>
        <v>0.54510083634166528</v>
      </c>
      <c r="M168">
        <f t="shared" si="31"/>
        <v>2.1982893790305562</v>
      </c>
      <c r="N168">
        <f t="shared" si="32"/>
        <v>1.83452296039628</v>
      </c>
    </row>
    <row r="169" spans="1:14" x14ac:dyDescent="0.25">
      <c r="A169" s="4">
        <f>IF('True_Odds_Calculator_2-way'!A170="","",'True_Odds_Calculator_2-way'!A170)</f>
        <v>2.1</v>
      </c>
      <c r="B169" s="4">
        <f>IF('True_Odds_Calculator_2-way'!B170="","",'True_Odds_Calculator_2-way'!B170)</f>
        <v>1.78</v>
      </c>
      <c r="C169" s="4">
        <f t="shared" si="22"/>
        <v>0.47619047619047616</v>
      </c>
      <c r="D169">
        <f t="shared" si="23"/>
        <v>0.5617977528089888</v>
      </c>
      <c r="E169">
        <f t="shared" si="24"/>
        <v>3.7988228999465079E-2</v>
      </c>
      <c r="F169">
        <f t="shared" si="25"/>
        <v>-0.2295345104333868</v>
      </c>
      <c r="G169">
        <v>0</v>
      </c>
      <c r="H169">
        <f t="shared" si="26"/>
        <v>0.26752273943285182</v>
      </c>
      <c r="I169">
        <f t="shared" si="27"/>
        <v>-1.0795837927188263</v>
      </c>
      <c r="J169">
        <f t="shared" si="28"/>
        <v>1.0795837927188263</v>
      </c>
      <c r="K169">
        <f t="shared" si="29"/>
        <v>0.45713404422735271</v>
      </c>
      <c r="L169">
        <f t="shared" si="30"/>
        <v>0.54286595577264729</v>
      </c>
      <c r="M169">
        <f t="shared" si="31"/>
        <v>2.1875421719907089</v>
      </c>
      <c r="N169">
        <f t="shared" si="32"/>
        <v>1.8420753583206844</v>
      </c>
    </row>
    <row r="170" spans="1:14" x14ac:dyDescent="0.25">
      <c r="A170" s="4">
        <f>IF('True_Odds_Calculator_2-way'!A171="","",'True_Odds_Calculator_2-way'!A171)</f>
        <v>1.76</v>
      </c>
      <c r="B170" s="4">
        <f>IF('True_Odds_Calculator_2-way'!B171="","",'True_Odds_Calculator_2-way'!B171)</f>
        <v>2.13</v>
      </c>
      <c r="C170" s="4">
        <f t="shared" si="22"/>
        <v>0.56818181818181823</v>
      </c>
      <c r="D170">
        <f t="shared" si="23"/>
        <v>0.46948356807511737</v>
      </c>
      <c r="E170">
        <f t="shared" si="24"/>
        <v>3.7665386256935607E-2</v>
      </c>
      <c r="F170">
        <f t="shared" si="25"/>
        <v>-0.22908664105847198</v>
      </c>
      <c r="G170">
        <v>0</v>
      </c>
      <c r="H170">
        <f t="shared" si="26"/>
        <v>0.26675202731540765</v>
      </c>
      <c r="I170">
        <f t="shared" si="27"/>
        <v>-1.0790808419378759</v>
      </c>
      <c r="J170">
        <f t="shared" si="28"/>
        <v>1.0790808419378759</v>
      </c>
      <c r="K170">
        <f t="shared" si="29"/>
        <v>0.54941992687500663</v>
      </c>
      <c r="L170">
        <f t="shared" si="30"/>
        <v>0.45058007312499337</v>
      </c>
      <c r="M170">
        <f t="shared" si="31"/>
        <v>1.8201014398727853</v>
      </c>
      <c r="N170">
        <f t="shared" si="32"/>
        <v>2.2193613513897996</v>
      </c>
    </row>
    <row r="171" spans="1:14" x14ac:dyDescent="0.25">
      <c r="A171" s="4">
        <f>IF('True_Odds_Calculator_2-way'!A172="","",'True_Odds_Calculator_2-way'!A172)</f>
        <v>2</v>
      </c>
      <c r="B171" s="4">
        <f>IF('True_Odds_Calculator_2-way'!B172="","",'True_Odds_Calculator_2-way'!B172)</f>
        <v>1.88</v>
      </c>
      <c r="C171" s="4">
        <f t="shared" si="22"/>
        <v>0.5</v>
      </c>
      <c r="D171">
        <f t="shared" si="23"/>
        <v>0.53191489361702127</v>
      </c>
      <c r="E171">
        <f t="shared" si="24"/>
        <v>3.1914893617021267E-2</v>
      </c>
      <c r="F171">
        <f t="shared" si="25"/>
        <v>-0.23404255319148937</v>
      </c>
      <c r="G171">
        <v>0</v>
      </c>
      <c r="H171">
        <f t="shared" si="26"/>
        <v>0.26595744680851063</v>
      </c>
      <c r="I171">
        <f t="shared" si="27"/>
        <v>-1.0660035817780522</v>
      </c>
      <c r="J171">
        <f t="shared" si="28"/>
        <v>1.0660035817780522</v>
      </c>
      <c r="K171">
        <f t="shared" si="29"/>
        <v>0.48402626637238261</v>
      </c>
      <c r="L171">
        <f t="shared" si="30"/>
        <v>0.51597373362761745</v>
      </c>
      <c r="M171">
        <f t="shared" si="31"/>
        <v>2.0660035817780522</v>
      </c>
      <c r="N171">
        <f t="shared" si="32"/>
        <v>1.9380831519646857</v>
      </c>
    </row>
    <row r="172" spans="1:14" x14ac:dyDescent="0.25">
      <c r="A172" s="4">
        <f>IF('True_Odds_Calculator_2-way'!A173="","",'True_Odds_Calculator_2-way'!A173)</f>
        <v>1.98</v>
      </c>
      <c r="B172" s="4">
        <f>IF('True_Odds_Calculator_2-way'!B173="","",'True_Odds_Calculator_2-way'!B173)</f>
        <v>1.92</v>
      </c>
      <c r="C172" s="4">
        <f t="shared" si="22"/>
        <v>0.50505050505050508</v>
      </c>
      <c r="D172">
        <f t="shared" si="23"/>
        <v>0.52083333333333337</v>
      </c>
      <c r="E172">
        <f t="shared" si="24"/>
        <v>2.5883838383838453E-2</v>
      </c>
      <c r="F172">
        <f t="shared" si="25"/>
        <v>-0.23716329966329963</v>
      </c>
      <c r="G172">
        <v>0</v>
      </c>
      <c r="H172">
        <f t="shared" si="26"/>
        <v>0.26304713804713808</v>
      </c>
      <c r="I172">
        <f t="shared" si="27"/>
        <v>-1.0531568296778369</v>
      </c>
      <c r="J172">
        <f t="shared" si="28"/>
        <v>1.0531568296778369</v>
      </c>
      <c r="K172">
        <f t="shared" si="29"/>
        <v>0.49210329395895913</v>
      </c>
      <c r="L172">
        <f t="shared" si="30"/>
        <v>0.50789670604104109</v>
      </c>
      <c r="M172">
        <f t="shared" si="31"/>
        <v>2.0320936930842795</v>
      </c>
      <c r="N172">
        <f t="shared" si="32"/>
        <v>1.9689042833036094</v>
      </c>
    </row>
    <row r="173" spans="1:14" x14ac:dyDescent="0.25">
      <c r="A173" s="4">
        <f>IF('True_Odds_Calculator_2-way'!A174="","",'True_Odds_Calculator_2-way'!A174)</f>
        <v>2.04</v>
      </c>
      <c r="B173" s="4">
        <f>IF('True_Odds_Calculator_2-way'!B174="","",'True_Odds_Calculator_2-way'!B174)</f>
        <v>1.88</v>
      </c>
      <c r="C173" s="4">
        <f t="shared" si="22"/>
        <v>0.49019607843137253</v>
      </c>
      <c r="D173">
        <f t="shared" si="23"/>
        <v>0.53191489361702127</v>
      </c>
      <c r="E173">
        <f t="shared" si="24"/>
        <v>2.2110972048393851E-2</v>
      </c>
      <c r="F173">
        <f t="shared" si="25"/>
        <v>-0.23863162286191075</v>
      </c>
      <c r="G173">
        <v>0</v>
      </c>
      <c r="H173">
        <f t="shared" si="26"/>
        <v>0.26074259491030455</v>
      </c>
      <c r="I173">
        <f t="shared" si="27"/>
        <v>-1.0453025125088635</v>
      </c>
      <c r="J173">
        <f t="shared" si="28"/>
        <v>1.0453025125088635</v>
      </c>
      <c r="K173">
        <f t="shared" si="29"/>
        <v>0.47913037155069899</v>
      </c>
      <c r="L173">
        <f t="shared" si="30"/>
        <v>0.52086962844930107</v>
      </c>
      <c r="M173">
        <f t="shared" si="31"/>
        <v>2.0871146130092182</v>
      </c>
      <c r="N173">
        <f t="shared" si="32"/>
        <v>1.9198662110077995</v>
      </c>
    </row>
    <row r="174" spans="1:14" x14ac:dyDescent="0.25">
      <c r="A174" s="4">
        <f>IF('True_Odds_Calculator_2-way'!A175="","",'True_Odds_Calculator_2-way'!A175)</f>
        <v>2.08</v>
      </c>
      <c r="B174" s="4">
        <f>IF('True_Odds_Calculator_2-way'!B175="","",'True_Odds_Calculator_2-way'!B175)</f>
        <v>1.84</v>
      </c>
      <c r="C174" s="4">
        <f t="shared" si="22"/>
        <v>0.48076923076923073</v>
      </c>
      <c r="D174">
        <f t="shared" si="23"/>
        <v>0.54347826086956519</v>
      </c>
      <c r="E174">
        <f t="shared" si="24"/>
        <v>2.4247491638795804E-2</v>
      </c>
      <c r="F174">
        <f t="shared" si="25"/>
        <v>-0.23704013377926436</v>
      </c>
      <c r="G174">
        <v>0</v>
      </c>
      <c r="H174">
        <f t="shared" si="26"/>
        <v>0.26128762541806017</v>
      </c>
      <c r="I174">
        <f t="shared" si="27"/>
        <v>-1.0499013139145197</v>
      </c>
      <c r="J174">
        <f t="shared" si="28"/>
        <v>1.0499013139145197</v>
      </c>
      <c r="K174">
        <f t="shared" si="29"/>
        <v>0.46862696659688596</v>
      </c>
      <c r="L174">
        <f t="shared" si="30"/>
        <v>0.53137303340311415</v>
      </c>
      <c r="M174">
        <f t="shared" si="31"/>
        <v>2.1338934190276815</v>
      </c>
      <c r="N174">
        <f t="shared" si="32"/>
        <v>1.8819171036881968</v>
      </c>
    </row>
    <row r="175" spans="1:14" x14ac:dyDescent="0.25">
      <c r="A175" s="4">
        <f>IF('True_Odds_Calculator_2-way'!A176="","",'True_Odds_Calculator_2-way'!A176)</f>
        <v>2.2999999999999998</v>
      </c>
      <c r="B175" s="4">
        <f>IF('True_Odds_Calculator_2-way'!B176="","",'True_Odds_Calculator_2-way'!B176)</f>
        <v>1.68</v>
      </c>
      <c r="C175" s="4">
        <f t="shared" si="22"/>
        <v>0.43478260869565222</v>
      </c>
      <c r="D175">
        <f t="shared" si="23"/>
        <v>0.59523809523809523</v>
      </c>
      <c r="E175">
        <f t="shared" si="24"/>
        <v>3.002070393374745E-2</v>
      </c>
      <c r="F175">
        <f t="shared" si="25"/>
        <v>-0.22877846790890266</v>
      </c>
      <c r="G175">
        <v>0</v>
      </c>
      <c r="H175">
        <f t="shared" si="26"/>
        <v>0.25879917184265011</v>
      </c>
      <c r="I175">
        <f t="shared" si="27"/>
        <v>-1.0635890745287928</v>
      </c>
      <c r="J175">
        <f t="shared" si="28"/>
        <v>1.0635890745287928</v>
      </c>
      <c r="K175">
        <f t="shared" si="29"/>
        <v>0.41969797077976234</v>
      </c>
      <c r="L175">
        <f t="shared" si="30"/>
        <v>0.58030202922023755</v>
      </c>
      <c r="M175">
        <f t="shared" si="31"/>
        <v>2.3826657968874305</v>
      </c>
      <c r="N175">
        <f t="shared" si="32"/>
        <v>1.7232405706795793</v>
      </c>
    </row>
    <row r="176" spans="1:14" x14ac:dyDescent="0.25">
      <c r="A176" s="4">
        <f>IF('True_Odds_Calculator_2-way'!A177="","",'True_Odds_Calculator_2-way'!A177)</f>
        <v>2.31</v>
      </c>
      <c r="B176" s="4">
        <f>IF('True_Odds_Calculator_2-way'!B177="","",'True_Odds_Calculator_2-way'!B177)</f>
        <v>1.68</v>
      </c>
      <c r="C176" s="4">
        <f t="shared" si="22"/>
        <v>0.4329004329004329</v>
      </c>
      <c r="D176">
        <f t="shared" si="23"/>
        <v>0.59523809523809523</v>
      </c>
      <c r="E176">
        <f t="shared" si="24"/>
        <v>2.813852813852824E-2</v>
      </c>
      <c r="F176">
        <f t="shared" si="25"/>
        <v>-0.22954030096887235</v>
      </c>
      <c r="G176">
        <v>0</v>
      </c>
      <c r="H176">
        <f t="shared" si="26"/>
        <v>0.25767882910740053</v>
      </c>
      <c r="I176">
        <f t="shared" si="27"/>
        <v>-1.0595217973953226</v>
      </c>
      <c r="J176">
        <f t="shared" si="28"/>
        <v>1.0595217973953226</v>
      </c>
      <c r="K176">
        <f t="shared" si="29"/>
        <v>0.41876510653929105</v>
      </c>
      <c r="L176">
        <f t="shared" si="30"/>
        <v>0.581234893460709</v>
      </c>
      <c r="M176">
        <f t="shared" si="31"/>
        <v>2.3879735545878726</v>
      </c>
      <c r="N176">
        <f t="shared" si="32"/>
        <v>1.7204748222288193</v>
      </c>
    </row>
    <row r="177" spans="1:14" x14ac:dyDescent="0.25">
      <c r="A177" s="4">
        <f>IF('True_Odds_Calculator_2-way'!A178="","",'True_Odds_Calculator_2-way'!A178)</f>
        <v>1.85</v>
      </c>
      <c r="B177" s="4">
        <f>IF('True_Odds_Calculator_2-way'!B178="","",'True_Odds_Calculator_2-way'!B178)</f>
        <v>2.06</v>
      </c>
      <c r="C177" s="4">
        <f t="shared" si="22"/>
        <v>0.54054054054054046</v>
      </c>
      <c r="D177">
        <f t="shared" si="23"/>
        <v>0.4854368932038835</v>
      </c>
      <c r="E177">
        <f t="shared" si="24"/>
        <v>2.5977433744424072E-2</v>
      </c>
      <c r="F177">
        <f t="shared" si="25"/>
        <v>-0.23642088690632379</v>
      </c>
      <c r="G177">
        <v>0</v>
      </c>
      <c r="H177">
        <f t="shared" si="26"/>
        <v>0.26239832065074781</v>
      </c>
      <c r="I177">
        <f t="shared" si="27"/>
        <v>-1.0535074339697479</v>
      </c>
      <c r="J177">
        <f t="shared" si="28"/>
        <v>1.0535074339697479</v>
      </c>
      <c r="K177">
        <f t="shared" si="29"/>
        <v>0.52757048568217679</v>
      </c>
      <c r="L177">
        <f t="shared" si="30"/>
        <v>0.47242951431782315</v>
      </c>
      <c r="M177">
        <f t="shared" si="31"/>
        <v>1.8954813188742858</v>
      </c>
      <c r="N177">
        <f t="shared" si="32"/>
        <v>2.1167178800079327</v>
      </c>
    </row>
    <row r="178" spans="1:14" x14ac:dyDescent="0.25">
      <c r="A178" s="4">
        <f>IF('True_Odds_Calculator_2-way'!A179="","",'True_Odds_Calculator_2-way'!A179)</f>
        <v>2.2799999999999998</v>
      </c>
      <c r="B178" s="4">
        <f>IF('True_Odds_Calculator_2-way'!B179="","",'True_Odds_Calculator_2-way'!B179)</f>
        <v>1.65</v>
      </c>
      <c r="C178" s="4">
        <f t="shared" si="22"/>
        <v>0.43859649122807021</v>
      </c>
      <c r="D178">
        <f t="shared" si="23"/>
        <v>0.60606060606060608</v>
      </c>
      <c r="E178">
        <f t="shared" si="24"/>
        <v>4.4657097288676173E-2</v>
      </c>
      <c r="F178">
        <f t="shared" si="25"/>
        <v>-0.22115895800106333</v>
      </c>
      <c r="G178">
        <v>0</v>
      </c>
      <c r="H178">
        <f t="shared" si="26"/>
        <v>0.26581605528973951</v>
      </c>
      <c r="I178">
        <f t="shared" si="27"/>
        <v>-1.0963225241337864</v>
      </c>
      <c r="J178">
        <f t="shared" si="28"/>
        <v>1.0963225241337864</v>
      </c>
      <c r="K178">
        <f t="shared" si="29"/>
        <v>0.41609577790366731</v>
      </c>
      <c r="L178">
        <f t="shared" si="30"/>
        <v>0.58390422209633297</v>
      </c>
      <c r="M178">
        <f t="shared" si="31"/>
        <v>2.4032928308912465</v>
      </c>
      <c r="N178">
        <f t="shared" si="32"/>
        <v>1.7126096406869604</v>
      </c>
    </row>
    <row r="179" spans="1:14" x14ac:dyDescent="0.25">
      <c r="A179" s="4">
        <f>IF('True_Odds_Calculator_2-way'!A180="","",'True_Odds_Calculator_2-way'!A180)</f>
        <v>2.5499999999999998</v>
      </c>
      <c r="B179" s="4">
        <f>IF('True_Odds_Calculator_2-way'!B180="","",'True_Odds_Calculator_2-way'!B180)</f>
        <v>1.53</v>
      </c>
      <c r="C179" s="4">
        <f t="shared" si="22"/>
        <v>0.39215686274509809</v>
      </c>
      <c r="D179">
        <f t="shared" si="23"/>
        <v>0.65359477124183007</v>
      </c>
      <c r="E179">
        <f t="shared" si="24"/>
        <v>4.5751633986928164E-2</v>
      </c>
      <c r="F179">
        <f t="shared" si="25"/>
        <v>-0.21056004100986803</v>
      </c>
      <c r="G179">
        <v>0</v>
      </c>
      <c r="H179">
        <f t="shared" si="26"/>
        <v>0.25631167499679613</v>
      </c>
      <c r="I179">
        <f t="shared" si="27"/>
        <v>-1.1033065999253477</v>
      </c>
      <c r="J179">
        <f t="shared" si="28"/>
        <v>1.1033065999253477</v>
      </c>
      <c r="K179">
        <f t="shared" si="29"/>
        <v>0.36898663905752271</v>
      </c>
      <c r="L179">
        <f t="shared" si="30"/>
        <v>0.63101336094247729</v>
      </c>
      <c r="M179">
        <f t="shared" si="31"/>
        <v>2.7101252298842891</v>
      </c>
      <c r="N179">
        <f t="shared" si="32"/>
        <v>1.5847524979604342</v>
      </c>
    </row>
    <row r="180" spans="1:14" x14ac:dyDescent="0.25">
      <c r="A180" s="4">
        <f>IF('True_Odds_Calculator_2-way'!A181="","",'True_Odds_Calculator_2-way'!A181)</f>
        <v>2.1800000000000002</v>
      </c>
      <c r="B180" s="4">
        <f>IF('True_Odds_Calculator_2-way'!B181="","",'True_Odds_Calculator_2-way'!B181)</f>
        <v>1.71</v>
      </c>
      <c r="C180" s="4">
        <f t="shared" si="22"/>
        <v>0.4587155963302752</v>
      </c>
      <c r="D180">
        <f t="shared" si="23"/>
        <v>0.58479532163742687</v>
      </c>
      <c r="E180">
        <f t="shared" si="24"/>
        <v>4.3510917967702012E-2</v>
      </c>
      <c r="F180">
        <f t="shared" si="25"/>
        <v>-0.2247438167283653</v>
      </c>
      <c r="G180">
        <v>0</v>
      </c>
      <c r="H180">
        <f t="shared" si="26"/>
        <v>0.26825473469606737</v>
      </c>
      <c r="I180">
        <f t="shared" si="27"/>
        <v>-1.0925210715205449</v>
      </c>
      <c r="J180">
        <f t="shared" si="28"/>
        <v>1.0925210715205449</v>
      </c>
      <c r="K180">
        <f t="shared" si="29"/>
        <v>0.43683862493598452</v>
      </c>
      <c r="L180">
        <f t="shared" si="30"/>
        <v>0.56316137506401553</v>
      </c>
      <c r="M180">
        <f t="shared" si="31"/>
        <v>2.2891748643942433</v>
      </c>
      <c r="N180">
        <f t="shared" si="32"/>
        <v>1.7756899607795869</v>
      </c>
    </row>
    <row r="181" spans="1:14" x14ac:dyDescent="0.25">
      <c r="A181" s="4">
        <f>IF('True_Odds_Calculator_2-way'!A182="","",'True_Odds_Calculator_2-way'!A182)</f>
        <v>2</v>
      </c>
      <c r="B181" s="4">
        <f>IF('True_Odds_Calculator_2-way'!B182="","",'True_Odds_Calculator_2-way'!B182)</f>
        <v>1.86</v>
      </c>
      <c r="C181" s="4">
        <f t="shared" si="22"/>
        <v>0.5</v>
      </c>
      <c r="D181">
        <f t="shared" si="23"/>
        <v>0.5376344086021505</v>
      </c>
      <c r="E181">
        <f t="shared" si="24"/>
        <v>3.7634408602150504E-2</v>
      </c>
      <c r="F181">
        <f t="shared" si="25"/>
        <v>-0.23118279569892475</v>
      </c>
      <c r="G181">
        <v>0</v>
      </c>
      <c r="H181">
        <f t="shared" si="26"/>
        <v>0.26881720430107525</v>
      </c>
      <c r="I181">
        <f t="shared" si="27"/>
        <v>-1.078327732034384</v>
      </c>
      <c r="J181">
        <f t="shared" si="28"/>
        <v>1.078327732034384</v>
      </c>
      <c r="K181">
        <f t="shared" si="29"/>
        <v>0.48115606821121698</v>
      </c>
      <c r="L181">
        <f t="shared" si="30"/>
        <v>0.51884393178878296</v>
      </c>
      <c r="M181">
        <f t="shared" si="31"/>
        <v>2.078327732034384</v>
      </c>
      <c r="N181">
        <f t="shared" si="32"/>
        <v>1.9273618495495706</v>
      </c>
    </row>
    <row r="182" spans="1:14" x14ac:dyDescent="0.25">
      <c r="A182" s="4">
        <f>IF('True_Odds_Calculator_2-way'!A183="","",'True_Odds_Calculator_2-way'!A183)</f>
        <v>2.23</v>
      </c>
      <c r="B182" s="4">
        <f>IF('True_Odds_Calculator_2-way'!B183="","",'True_Odds_Calculator_2-way'!B183)</f>
        <v>1.68</v>
      </c>
      <c r="C182" s="4">
        <f t="shared" si="22"/>
        <v>0.44843049327354262</v>
      </c>
      <c r="D182">
        <f t="shared" si="23"/>
        <v>0.59523809523809523</v>
      </c>
      <c r="E182">
        <f t="shared" si="24"/>
        <v>4.3668588511637907E-2</v>
      </c>
      <c r="F182">
        <f t="shared" si="25"/>
        <v>-0.22325432415118507</v>
      </c>
      <c r="G182">
        <v>0</v>
      </c>
      <c r="H182">
        <f t="shared" si="26"/>
        <v>0.26692291266282298</v>
      </c>
      <c r="I182">
        <f t="shared" si="27"/>
        <v>-1.0934350421017387</v>
      </c>
      <c r="J182">
        <f t="shared" si="28"/>
        <v>1.0934350421017387</v>
      </c>
      <c r="K182">
        <f t="shared" si="29"/>
        <v>0.42645285311617104</v>
      </c>
      <c r="L182">
        <f t="shared" si="30"/>
        <v>0.57354714688382902</v>
      </c>
      <c r="M182">
        <f t="shared" si="31"/>
        <v>2.3449251017851385</v>
      </c>
      <c r="N182">
        <f t="shared" si="32"/>
        <v>1.743535828629182</v>
      </c>
    </row>
    <row r="183" spans="1:14" x14ac:dyDescent="0.25">
      <c r="A183" s="4">
        <f>IF('True_Odds_Calculator_2-way'!A184="","",'True_Odds_Calculator_2-way'!A184)</f>
        <v>1.76</v>
      </c>
      <c r="B183" s="4">
        <f>IF('True_Odds_Calculator_2-way'!B184="","",'True_Odds_Calculator_2-way'!B184)</f>
        <v>2.15</v>
      </c>
      <c r="C183" s="4">
        <f t="shared" si="22"/>
        <v>0.56818181818181823</v>
      </c>
      <c r="D183">
        <f t="shared" si="23"/>
        <v>0.46511627906976744</v>
      </c>
      <c r="E183">
        <f t="shared" si="24"/>
        <v>3.3298097251585723E-2</v>
      </c>
      <c r="F183">
        <f t="shared" si="25"/>
        <v>-0.23097251585623668</v>
      </c>
      <c r="G183">
        <v>0</v>
      </c>
      <c r="H183">
        <f t="shared" si="26"/>
        <v>0.26427061310782241</v>
      </c>
      <c r="I183">
        <f t="shared" si="27"/>
        <v>-1.0696563746013956</v>
      </c>
      <c r="J183">
        <f t="shared" si="28"/>
        <v>1.0696563746013956</v>
      </c>
      <c r="K183">
        <f t="shared" si="29"/>
        <v>0.5515905861496937</v>
      </c>
      <c r="L183">
        <f t="shared" si="30"/>
        <v>0.44840941385030625</v>
      </c>
      <c r="M183">
        <f t="shared" si="31"/>
        <v>1.8129388446970602</v>
      </c>
      <c r="N183">
        <f t="shared" si="32"/>
        <v>2.2301048307916052</v>
      </c>
    </row>
    <row r="184" spans="1:14" x14ac:dyDescent="0.25">
      <c r="A184" s="4">
        <f>IF('True_Odds_Calculator_2-way'!A185="","",'True_Odds_Calculator_2-way'!A185)</f>
        <v>1.62</v>
      </c>
      <c r="B184" s="4">
        <f>IF('True_Odds_Calculator_2-way'!B185="","",'True_Odds_Calculator_2-way'!B185)</f>
        <v>2.4</v>
      </c>
      <c r="C184" s="4">
        <f t="shared" si="22"/>
        <v>0.61728395061728392</v>
      </c>
      <c r="D184">
        <f t="shared" si="23"/>
        <v>0.41666666666666669</v>
      </c>
      <c r="E184">
        <f t="shared" si="24"/>
        <v>3.3950617283950546E-2</v>
      </c>
      <c r="F184">
        <f t="shared" si="25"/>
        <v>-0.22325102880658443</v>
      </c>
      <c r="G184">
        <v>0</v>
      </c>
      <c r="H184">
        <f t="shared" si="26"/>
        <v>0.25720164609053497</v>
      </c>
      <c r="I184">
        <f t="shared" si="27"/>
        <v>-1.0733469768527295</v>
      </c>
      <c r="J184">
        <f t="shared" si="28"/>
        <v>1.0733469768527295</v>
      </c>
      <c r="K184">
        <f t="shared" si="29"/>
        <v>0.60042926165619326</v>
      </c>
      <c r="L184">
        <f t="shared" si="30"/>
        <v>0.3995707383438068</v>
      </c>
      <c r="M184">
        <f t="shared" si="31"/>
        <v>1.6654751256486924</v>
      </c>
      <c r="N184">
        <f t="shared" si="32"/>
        <v>2.502685767593821</v>
      </c>
    </row>
    <row r="185" spans="1:14" x14ac:dyDescent="0.25">
      <c r="A185" s="4">
        <f>IF('True_Odds_Calculator_2-way'!A186="","",'True_Odds_Calculator_2-way'!A186)</f>
        <v>1.8</v>
      </c>
      <c r="B185" s="4">
        <f>IF('True_Odds_Calculator_2-way'!B186="","",'True_Odds_Calculator_2-way'!B186)</f>
        <v>2.09</v>
      </c>
      <c r="C185" s="4">
        <f t="shared" si="22"/>
        <v>0.55555555555555558</v>
      </c>
      <c r="D185">
        <f t="shared" si="23"/>
        <v>0.47846889952153115</v>
      </c>
      <c r="E185">
        <f t="shared" si="24"/>
        <v>3.4024455077086735E-2</v>
      </c>
      <c r="F185">
        <f t="shared" si="25"/>
        <v>-0.23179160021265277</v>
      </c>
      <c r="G185">
        <v>0</v>
      </c>
      <c r="H185">
        <f t="shared" si="26"/>
        <v>0.26581605528973956</v>
      </c>
      <c r="I185">
        <f t="shared" si="27"/>
        <v>-1.0708823421952987</v>
      </c>
      <c r="J185">
        <f t="shared" si="28"/>
        <v>1.0708823421952987</v>
      </c>
      <c r="K185">
        <f t="shared" si="29"/>
        <v>0.53858826760586154</v>
      </c>
      <c r="L185">
        <f t="shared" si="30"/>
        <v>0.46141173239413841</v>
      </c>
      <c r="M185">
        <f t="shared" si="31"/>
        <v>1.8567058737562385</v>
      </c>
      <c r="N185">
        <f t="shared" si="32"/>
        <v>2.1672617529928755</v>
      </c>
    </row>
    <row r="186" spans="1:14" x14ac:dyDescent="0.25">
      <c r="A186" s="4">
        <f>IF('True_Odds_Calculator_2-way'!A187="","",'True_Odds_Calculator_2-way'!A187)</f>
        <v>1.78</v>
      </c>
      <c r="B186" s="4">
        <f>IF('True_Odds_Calculator_2-way'!B187="","",'True_Odds_Calculator_2-way'!B187)</f>
        <v>2.12</v>
      </c>
      <c r="C186" s="4">
        <f t="shared" si="22"/>
        <v>0.5617977528089888</v>
      </c>
      <c r="D186">
        <f t="shared" si="23"/>
        <v>0.47169811320754712</v>
      </c>
      <c r="E186">
        <f t="shared" si="24"/>
        <v>3.3495866016535869E-2</v>
      </c>
      <c r="F186">
        <f t="shared" si="25"/>
        <v>-0.23150307398770409</v>
      </c>
      <c r="G186">
        <v>0</v>
      </c>
      <c r="H186">
        <f t="shared" si="26"/>
        <v>0.26499894000423996</v>
      </c>
      <c r="I186">
        <f t="shared" si="27"/>
        <v>-1.0699012312772822</v>
      </c>
      <c r="J186">
        <f t="shared" si="28"/>
        <v>1.0699012312772822</v>
      </c>
      <c r="K186">
        <f t="shared" si="29"/>
        <v>0.54510083634166528</v>
      </c>
      <c r="L186">
        <f t="shared" si="30"/>
        <v>0.45489916365833472</v>
      </c>
      <c r="M186">
        <f t="shared" si="31"/>
        <v>1.83452296039628</v>
      </c>
      <c r="N186">
        <f t="shared" si="32"/>
        <v>2.1982893790305562</v>
      </c>
    </row>
    <row r="187" spans="1:14" x14ac:dyDescent="0.25">
      <c r="A187" s="4">
        <f>IF('True_Odds_Calculator_2-way'!A188="","",'True_Odds_Calculator_2-way'!A188)</f>
        <v>2.1800000000000002</v>
      </c>
      <c r="B187" s="4">
        <f>IF('True_Odds_Calculator_2-way'!B188="","",'True_Odds_Calculator_2-way'!B188)</f>
        <v>1.75</v>
      </c>
      <c r="C187" s="4">
        <f t="shared" si="22"/>
        <v>0.4587155963302752</v>
      </c>
      <c r="D187">
        <f t="shared" si="23"/>
        <v>0.5714285714285714</v>
      </c>
      <c r="E187">
        <f t="shared" si="24"/>
        <v>3.0144167758846541E-2</v>
      </c>
      <c r="F187">
        <f t="shared" si="25"/>
        <v>-0.23197903014416776</v>
      </c>
      <c r="G187">
        <v>0</v>
      </c>
      <c r="H187">
        <f t="shared" si="26"/>
        <v>0.26212319790301436</v>
      </c>
      <c r="I187">
        <f t="shared" si="27"/>
        <v>-1.0629880069054676</v>
      </c>
      <c r="J187">
        <f t="shared" si="28"/>
        <v>1.0629880069054676</v>
      </c>
      <c r="K187">
        <f t="shared" si="29"/>
        <v>0.44359159560776512</v>
      </c>
      <c r="L187">
        <f t="shared" si="30"/>
        <v>0.55640840439223493</v>
      </c>
      <c r="M187">
        <f t="shared" si="31"/>
        <v>2.2543258481484516</v>
      </c>
      <c r="N187">
        <f t="shared" si="32"/>
        <v>1.797241005179101</v>
      </c>
    </row>
    <row r="188" spans="1:14" x14ac:dyDescent="0.25">
      <c r="A188" s="4">
        <f>IF('True_Odds_Calculator_2-way'!A189="","",'True_Odds_Calculator_2-way'!A189)</f>
        <v>2.74</v>
      </c>
      <c r="B188" s="4">
        <f>IF('True_Odds_Calculator_2-way'!B189="","",'True_Odds_Calculator_2-way'!B189)</f>
        <v>1.46</v>
      </c>
      <c r="C188" s="4">
        <f t="shared" si="22"/>
        <v>0.36496350364963503</v>
      </c>
      <c r="D188">
        <f t="shared" si="23"/>
        <v>0.68493150684931503</v>
      </c>
      <c r="E188">
        <f t="shared" si="24"/>
        <v>4.9895010498949954E-2</v>
      </c>
      <c r="F188">
        <f t="shared" si="25"/>
        <v>-0.20007999200080007</v>
      </c>
      <c r="G188">
        <v>0</v>
      </c>
      <c r="H188">
        <f t="shared" si="26"/>
        <v>0.24997500249975002</v>
      </c>
      <c r="I188">
        <f t="shared" si="27"/>
        <v>-1.1177545850247392</v>
      </c>
      <c r="J188">
        <f t="shared" si="28"/>
        <v>1.1177545850247392</v>
      </c>
      <c r="K188">
        <f t="shared" si="29"/>
        <v>0.33957091394828265</v>
      </c>
      <c r="L188">
        <f t="shared" si="30"/>
        <v>0.66042908605171768</v>
      </c>
      <c r="M188">
        <f t="shared" si="31"/>
        <v>2.9448929779430464</v>
      </c>
      <c r="N188">
        <f t="shared" si="32"/>
        <v>1.5141671091113797</v>
      </c>
    </row>
    <row r="189" spans="1:14" x14ac:dyDescent="0.25">
      <c r="A189" s="4">
        <f>IF('True_Odds_Calculator_2-way'!A190="","",'True_Odds_Calculator_2-way'!A190)</f>
        <v>2.0499999999999998</v>
      </c>
      <c r="B189" s="4">
        <f>IF('True_Odds_Calculator_2-way'!B190="","",'True_Odds_Calculator_2-way'!B190)</f>
        <v>1.86</v>
      </c>
      <c r="C189" s="4">
        <f t="shared" si="22"/>
        <v>0.48780487804878053</v>
      </c>
      <c r="D189">
        <f t="shared" si="23"/>
        <v>0.5376344086021505</v>
      </c>
      <c r="E189">
        <f t="shared" si="24"/>
        <v>2.5439286650930981E-2</v>
      </c>
      <c r="F189">
        <f t="shared" si="25"/>
        <v>-0.23682140047206923</v>
      </c>
      <c r="G189">
        <v>0</v>
      </c>
      <c r="H189">
        <f t="shared" si="26"/>
        <v>0.26226068712300027</v>
      </c>
      <c r="I189">
        <f t="shared" si="27"/>
        <v>-1.0523401123547818</v>
      </c>
      <c r="J189">
        <f t="shared" si="28"/>
        <v>1.0523401123547818</v>
      </c>
      <c r="K189">
        <f t="shared" si="29"/>
        <v>0.47506906029667378</v>
      </c>
      <c r="L189">
        <f t="shared" si="30"/>
        <v>0.52493093970332627</v>
      </c>
      <c r="M189">
        <f t="shared" si="31"/>
        <v>2.1049571179725204</v>
      </c>
      <c r="N189">
        <f t="shared" si="32"/>
        <v>1.9050124966251125</v>
      </c>
    </row>
    <row r="190" spans="1:14" x14ac:dyDescent="0.25">
      <c r="A190" s="4">
        <f>IF('True_Odds_Calculator_2-way'!A191="","",'True_Odds_Calculator_2-way'!A191)</f>
        <v>1.74</v>
      </c>
      <c r="B190" s="4">
        <f>IF('True_Odds_Calculator_2-way'!B191="","",'True_Odds_Calculator_2-way'!B191)</f>
        <v>2.2000000000000002</v>
      </c>
      <c r="C190" s="4">
        <f t="shared" si="22"/>
        <v>0.57471264367816088</v>
      </c>
      <c r="D190">
        <f t="shared" si="23"/>
        <v>0.45454545454545453</v>
      </c>
      <c r="E190">
        <f t="shared" si="24"/>
        <v>2.925809822361547E-2</v>
      </c>
      <c r="F190">
        <f t="shared" si="25"/>
        <v>-0.23197492163009403</v>
      </c>
      <c r="G190">
        <v>0</v>
      </c>
      <c r="H190">
        <f t="shared" si="26"/>
        <v>0.2612330198537095</v>
      </c>
      <c r="I190">
        <f t="shared" si="27"/>
        <v>-1.0611908999450221</v>
      </c>
      <c r="J190">
        <f t="shared" si="28"/>
        <v>1.0611908999450221</v>
      </c>
      <c r="K190">
        <f t="shared" si="29"/>
        <v>0.56013582793221794</v>
      </c>
      <c r="L190">
        <f t="shared" si="30"/>
        <v>0.43986417206778194</v>
      </c>
      <c r="M190">
        <f t="shared" si="31"/>
        <v>1.7852812659593167</v>
      </c>
      <c r="N190">
        <f t="shared" si="32"/>
        <v>2.2734290799340271</v>
      </c>
    </row>
    <row r="191" spans="1:14" x14ac:dyDescent="0.25">
      <c r="A191" s="4">
        <f>IF('True_Odds_Calculator_2-way'!A192="","",'True_Odds_Calculator_2-way'!A192)</f>
        <v>1.67</v>
      </c>
      <c r="B191" s="4">
        <f>IF('True_Odds_Calculator_2-way'!B192="","",'True_Odds_Calculator_2-way'!B192)</f>
        <v>2.25</v>
      </c>
      <c r="C191" s="4">
        <f t="shared" si="22"/>
        <v>0.5988023952095809</v>
      </c>
      <c r="D191">
        <f t="shared" si="23"/>
        <v>0.44444444444444442</v>
      </c>
      <c r="E191">
        <f t="shared" si="24"/>
        <v>4.3246839654025315E-2</v>
      </c>
      <c r="F191">
        <f t="shared" si="25"/>
        <v>-0.22288755821689954</v>
      </c>
      <c r="G191">
        <v>0</v>
      </c>
      <c r="H191">
        <f t="shared" si="26"/>
        <v>0.26613439787092485</v>
      </c>
      <c r="I191">
        <f t="shared" si="27"/>
        <v>-1.0927167294163063</v>
      </c>
      <c r="J191">
        <f t="shared" si="28"/>
        <v>1.0927167294163063</v>
      </c>
      <c r="K191">
        <f t="shared" si="29"/>
        <v>0.57732713640317879</v>
      </c>
      <c r="L191">
        <f t="shared" si="30"/>
        <v>0.42267286359682116</v>
      </c>
      <c r="M191">
        <f t="shared" si="31"/>
        <v>1.7321202087089249</v>
      </c>
      <c r="N191">
        <f t="shared" si="32"/>
        <v>2.3658959117703833</v>
      </c>
    </row>
    <row r="192" spans="1:14" x14ac:dyDescent="0.25">
      <c r="A192" s="4">
        <f>IF('True_Odds_Calculator_2-way'!A193="","",'True_Odds_Calculator_2-way'!A193)</f>
        <v>2.08</v>
      </c>
      <c r="B192" s="4">
        <f>IF('True_Odds_Calculator_2-way'!B193="","",'True_Odds_Calculator_2-way'!B193)</f>
        <v>1.84</v>
      </c>
      <c r="C192" s="4">
        <f t="shared" si="22"/>
        <v>0.48076923076923073</v>
      </c>
      <c r="D192">
        <f t="shared" si="23"/>
        <v>0.54347826086956519</v>
      </c>
      <c r="E192">
        <f t="shared" si="24"/>
        <v>2.4247491638795804E-2</v>
      </c>
      <c r="F192">
        <f t="shared" si="25"/>
        <v>-0.23704013377926436</v>
      </c>
      <c r="G192">
        <v>0</v>
      </c>
      <c r="H192">
        <f t="shared" si="26"/>
        <v>0.26128762541806017</v>
      </c>
      <c r="I192">
        <f t="shared" si="27"/>
        <v>-1.0499013139145197</v>
      </c>
      <c r="J192">
        <f t="shared" si="28"/>
        <v>1.0499013139145197</v>
      </c>
      <c r="K192">
        <f t="shared" si="29"/>
        <v>0.46862696659688596</v>
      </c>
      <c r="L192">
        <f t="shared" si="30"/>
        <v>0.53137303340311415</v>
      </c>
      <c r="M192">
        <f t="shared" si="31"/>
        <v>2.1338934190276815</v>
      </c>
      <c r="N192">
        <f t="shared" si="32"/>
        <v>1.8819171036881968</v>
      </c>
    </row>
    <row r="193" spans="1:14" x14ac:dyDescent="0.25">
      <c r="A193" s="4">
        <f>IF('True_Odds_Calculator_2-way'!A194="","",'True_Odds_Calculator_2-way'!A194)</f>
        <v>2.39</v>
      </c>
      <c r="B193" s="4">
        <f>IF('True_Odds_Calculator_2-way'!B194="","",'True_Odds_Calculator_2-way'!B194)</f>
        <v>1.6</v>
      </c>
      <c r="C193" s="4">
        <f t="shared" si="22"/>
        <v>0.41841004184100417</v>
      </c>
      <c r="D193">
        <f t="shared" si="23"/>
        <v>0.625</v>
      </c>
      <c r="E193">
        <f t="shared" si="24"/>
        <v>4.3410041841004166E-2</v>
      </c>
      <c r="F193">
        <f t="shared" si="25"/>
        <v>-0.21809623430962344</v>
      </c>
      <c r="G193">
        <v>0</v>
      </c>
      <c r="H193">
        <f t="shared" si="26"/>
        <v>0.2615062761506276</v>
      </c>
      <c r="I193">
        <f t="shared" si="27"/>
        <v>-1.0950071996960069</v>
      </c>
      <c r="J193">
        <f t="shared" si="28"/>
        <v>1.0950071996960069</v>
      </c>
      <c r="K193">
        <f t="shared" si="29"/>
        <v>0.39650127157781001</v>
      </c>
      <c r="L193">
        <f t="shared" si="30"/>
        <v>0.6034987284221901</v>
      </c>
      <c r="M193">
        <f t="shared" si="31"/>
        <v>2.52206000757745</v>
      </c>
      <c r="N193">
        <f t="shared" si="32"/>
        <v>1.6570043198176039</v>
      </c>
    </row>
    <row r="194" spans="1:14" x14ac:dyDescent="0.25">
      <c r="A194" s="4">
        <f>IF('True_Odds_Calculator_2-way'!A195="","",'True_Odds_Calculator_2-way'!A195)</f>
        <v>1.75</v>
      </c>
      <c r="B194" s="4">
        <f>IF('True_Odds_Calculator_2-way'!B195="","",'True_Odds_Calculator_2-way'!B195)</f>
        <v>2.14</v>
      </c>
      <c r="C194" s="4">
        <f t="shared" si="22"/>
        <v>0.5714285714285714</v>
      </c>
      <c r="D194">
        <f t="shared" si="23"/>
        <v>0.46728971962616822</v>
      </c>
      <c r="E194">
        <f t="shared" si="24"/>
        <v>3.8718291054739673E-2</v>
      </c>
      <c r="F194">
        <f t="shared" si="25"/>
        <v>-0.22830440587449929</v>
      </c>
      <c r="G194">
        <v>0</v>
      </c>
      <c r="H194">
        <f t="shared" si="26"/>
        <v>0.26702269692923897</v>
      </c>
      <c r="I194">
        <f t="shared" si="27"/>
        <v>-1.0814761408717504</v>
      </c>
      <c r="J194">
        <f t="shared" si="28"/>
        <v>1.0814761408717504</v>
      </c>
      <c r="K194">
        <f t="shared" si="29"/>
        <v>0.55214846039654741</v>
      </c>
      <c r="L194">
        <f t="shared" si="30"/>
        <v>0.44785153960345248</v>
      </c>
      <c r="M194">
        <f t="shared" si="31"/>
        <v>1.8111071056538131</v>
      </c>
      <c r="N194">
        <f t="shared" si="32"/>
        <v>2.2328828005937953</v>
      </c>
    </row>
    <row r="195" spans="1:14" x14ac:dyDescent="0.25">
      <c r="A195" s="4">
        <f>IF('True_Odds_Calculator_2-way'!A196="","",'True_Odds_Calculator_2-way'!A196)</f>
        <v>1.78</v>
      </c>
      <c r="B195" s="4">
        <f>IF('True_Odds_Calculator_2-way'!B196="","",'True_Odds_Calculator_2-way'!B196)</f>
        <v>2.1</v>
      </c>
      <c r="C195" s="4">
        <f t="shared" ref="C195:C258" si="33">1/A195</f>
        <v>0.5617977528089888</v>
      </c>
      <c r="D195">
        <f t="shared" ref="D195:D258" si="34">1/B195</f>
        <v>0.47619047619047616</v>
      </c>
      <c r="E195">
        <f t="shared" ref="E195:E258" si="35">C195+D195-1</f>
        <v>3.7988228999465079E-2</v>
      </c>
      <c r="F195">
        <f t="shared" ref="F195:F258" si="36">C195+D195-(C195*D195)-1</f>
        <v>-0.2295345104333868</v>
      </c>
      <c r="G195">
        <v>0</v>
      </c>
      <c r="H195">
        <f t="shared" ref="H195:H258" si="37">C195*D195</f>
        <v>0.26752273943285182</v>
      </c>
      <c r="I195">
        <f t="shared" ref="I195:I258" si="38">((-4*F195*H195)^0.5)/(2*F195)</f>
        <v>-1.0795837927188263</v>
      </c>
      <c r="J195">
        <f t="shared" ref="J195:J258" si="39">(-((-4*F195*H195)^0.5))/(2*F195)</f>
        <v>1.0795837927188263</v>
      </c>
      <c r="K195">
        <f t="shared" ref="K195:K258" si="40">IF(A195="","",(C195/($J195+C195-($J195*C195))))</f>
        <v>0.54286595577264729</v>
      </c>
      <c r="L195">
        <f t="shared" ref="L195:L258" si="41">IF(B195="","",(D195/($J195+D195-($J195*D195))))</f>
        <v>0.45713404422735271</v>
      </c>
      <c r="M195">
        <f t="shared" ref="M195:M258" si="42">IF(A195="","",1/K195)</f>
        <v>1.8420753583206844</v>
      </c>
      <c r="N195">
        <f t="shared" ref="N195:N258" si="43">IF(B195="","",1/L195)</f>
        <v>2.1875421719907089</v>
      </c>
    </row>
    <row r="196" spans="1:14" x14ac:dyDescent="0.25">
      <c r="A196" s="4">
        <f>IF('True_Odds_Calculator_2-way'!A197="","",'True_Odds_Calculator_2-way'!A197)</f>
        <v>1.44</v>
      </c>
      <c r="B196" s="4">
        <f>IF('True_Odds_Calculator_2-way'!B197="","",'True_Odds_Calculator_2-way'!B197)</f>
        <v>2.89</v>
      </c>
      <c r="C196" s="4">
        <f t="shared" si="33"/>
        <v>0.69444444444444442</v>
      </c>
      <c r="D196">
        <f t="shared" si="34"/>
        <v>0.34602076124567471</v>
      </c>
      <c r="E196">
        <f t="shared" si="35"/>
        <v>4.0465205690119133E-2</v>
      </c>
      <c r="F196">
        <f t="shared" si="36"/>
        <v>-0.19982698961937717</v>
      </c>
      <c r="G196">
        <v>0</v>
      </c>
      <c r="H196">
        <f t="shared" si="37"/>
        <v>0.24029219530949633</v>
      </c>
      <c r="I196">
        <f t="shared" si="38"/>
        <v>-1.0965861582662817</v>
      </c>
      <c r="J196">
        <f t="shared" si="39"/>
        <v>1.0965861582662817</v>
      </c>
      <c r="K196">
        <f t="shared" si="40"/>
        <v>0.67453720743845513</v>
      </c>
      <c r="L196">
        <f t="shared" si="41"/>
        <v>0.3254627925615447</v>
      </c>
      <c r="M196">
        <f t="shared" si="42"/>
        <v>1.4824979096371642</v>
      </c>
      <c r="N196">
        <f t="shared" si="43"/>
        <v>3.0725478391232723</v>
      </c>
    </row>
    <row r="197" spans="1:14" x14ac:dyDescent="0.25">
      <c r="A197" s="4">
        <f>IF('True_Odds_Calculator_2-way'!A198="","",'True_Odds_Calculator_2-way'!A198)</f>
        <v>2.4</v>
      </c>
      <c r="B197" s="4">
        <f>IF('True_Odds_Calculator_2-way'!B198="","",'True_Odds_Calculator_2-way'!B198)</f>
        <v>1.62</v>
      </c>
      <c r="C197" s="4">
        <f t="shared" si="33"/>
        <v>0.41666666666666669</v>
      </c>
      <c r="D197">
        <f t="shared" si="34"/>
        <v>0.61728395061728392</v>
      </c>
      <c r="E197">
        <f t="shared" si="35"/>
        <v>3.3950617283950546E-2</v>
      </c>
      <c r="F197">
        <f t="shared" si="36"/>
        <v>-0.22325102880658443</v>
      </c>
      <c r="G197">
        <v>0</v>
      </c>
      <c r="H197">
        <f t="shared" si="37"/>
        <v>0.25720164609053497</v>
      </c>
      <c r="I197">
        <f t="shared" si="38"/>
        <v>-1.0733469768527295</v>
      </c>
      <c r="J197">
        <f t="shared" si="39"/>
        <v>1.0733469768527295</v>
      </c>
      <c r="K197">
        <f t="shared" si="40"/>
        <v>0.3995707383438068</v>
      </c>
      <c r="L197">
        <f t="shared" si="41"/>
        <v>0.60042926165619326</v>
      </c>
      <c r="M197">
        <f t="shared" si="42"/>
        <v>2.502685767593821</v>
      </c>
      <c r="N197">
        <f t="shared" si="43"/>
        <v>1.6654751256486924</v>
      </c>
    </row>
    <row r="198" spans="1:14" x14ac:dyDescent="0.25">
      <c r="A198" s="4">
        <f>IF('True_Odds_Calculator_2-way'!A199="","",'True_Odds_Calculator_2-way'!A199)</f>
        <v>2.02</v>
      </c>
      <c r="B198" s="4">
        <f>IF('True_Odds_Calculator_2-way'!B199="","",'True_Odds_Calculator_2-way'!B199)</f>
        <v>1.88</v>
      </c>
      <c r="C198" s="4">
        <f t="shared" si="33"/>
        <v>0.49504950495049505</v>
      </c>
      <c r="D198">
        <f t="shared" si="34"/>
        <v>0.53191489361702127</v>
      </c>
      <c r="E198">
        <f t="shared" si="35"/>
        <v>2.6964398567516312E-2</v>
      </c>
      <c r="F198">
        <f t="shared" si="36"/>
        <v>-0.23635980619338537</v>
      </c>
      <c r="G198">
        <v>0</v>
      </c>
      <c r="H198">
        <f t="shared" si="37"/>
        <v>0.26332420476090163</v>
      </c>
      <c r="I198">
        <f t="shared" si="38"/>
        <v>-1.0555008273018724</v>
      </c>
      <c r="J198">
        <f t="shared" si="39"/>
        <v>1.0555008273018724</v>
      </c>
      <c r="K198">
        <f t="shared" si="40"/>
        <v>0.48155387561543506</v>
      </c>
      <c r="L198">
        <f t="shared" si="41"/>
        <v>0.51844612438456505</v>
      </c>
      <c r="M198">
        <f t="shared" si="42"/>
        <v>2.0766108438479098</v>
      </c>
      <c r="N198">
        <f t="shared" si="43"/>
        <v>1.9288407280256479</v>
      </c>
    </row>
    <row r="199" spans="1:14" x14ac:dyDescent="0.25">
      <c r="A199" s="4">
        <f>IF('True_Odds_Calculator_2-way'!A200="","",'True_Odds_Calculator_2-way'!A200)</f>
        <v>2.38</v>
      </c>
      <c r="B199" s="4">
        <f>IF('True_Odds_Calculator_2-way'!B200="","",'True_Odds_Calculator_2-way'!B200)</f>
        <v>1.63</v>
      </c>
      <c r="C199" s="4">
        <f t="shared" si="33"/>
        <v>0.42016806722689076</v>
      </c>
      <c r="D199">
        <f t="shared" si="34"/>
        <v>0.61349693251533743</v>
      </c>
      <c r="E199">
        <f t="shared" si="35"/>
        <v>3.3664999742228252E-2</v>
      </c>
      <c r="F199">
        <f t="shared" si="36"/>
        <v>-0.22410682064236731</v>
      </c>
      <c r="G199">
        <v>0</v>
      </c>
      <c r="H199">
        <f t="shared" si="37"/>
        <v>0.25777182038459556</v>
      </c>
      <c r="I199">
        <f t="shared" si="38"/>
        <v>-1.0724824201463117</v>
      </c>
      <c r="J199">
        <f t="shared" si="39"/>
        <v>1.0724824201463117</v>
      </c>
      <c r="K199">
        <f t="shared" si="40"/>
        <v>0.40322162143360418</v>
      </c>
      <c r="L199">
        <f t="shared" si="41"/>
        <v>0.59677837856639582</v>
      </c>
      <c r="M199">
        <f t="shared" si="42"/>
        <v>2.4800257398019103</v>
      </c>
      <c r="N199">
        <f t="shared" si="43"/>
        <v>1.6756639246921761</v>
      </c>
    </row>
    <row r="200" spans="1:14" x14ac:dyDescent="0.25">
      <c r="A200" s="4">
        <f>IF('True_Odds_Calculator_2-way'!A201="","",'True_Odds_Calculator_2-way'!A201)</f>
        <v>2.38</v>
      </c>
      <c r="B200" s="4">
        <f>IF('True_Odds_Calculator_2-way'!B201="","",'True_Odds_Calculator_2-way'!B201)</f>
        <v>1.63</v>
      </c>
      <c r="C200" s="4">
        <f t="shared" si="33"/>
        <v>0.42016806722689076</v>
      </c>
      <c r="D200">
        <f t="shared" si="34"/>
        <v>0.61349693251533743</v>
      </c>
      <c r="E200">
        <f t="shared" si="35"/>
        <v>3.3664999742228252E-2</v>
      </c>
      <c r="F200">
        <f t="shared" si="36"/>
        <v>-0.22410682064236731</v>
      </c>
      <c r="G200">
        <v>0</v>
      </c>
      <c r="H200">
        <f t="shared" si="37"/>
        <v>0.25777182038459556</v>
      </c>
      <c r="I200">
        <f t="shared" si="38"/>
        <v>-1.0724824201463117</v>
      </c>
      <c r="J200">
        <f t="shared" si="39"/>
        <v>1.0724824201463117</v>
      </c>
      <c r="K200">
        <f t="shared" si="40"/>
        <v>0.40322162143360418</v>
      </c>
      <c r="L200">
        <f t="shared" si="41"/>
        <v>0.59677837856639582</v>
      </c>
      <c r="M200">
        <f t="shared" si="42"/>
        <v>2.4800257398019103</v>
      </c>
      <c r="N200">
        <f t="shared" si="43"/>
        <v>1.6756639246921761</v>
      </c>
    </row>
    <row r="201" spans="1:14" x14ac:dyDescent="0.25">
      <c r="A201" s="4">
        <f>IF('True_Odds_Calculator_2-way'!A202="","",'True_Odds_Calculator_2-way'!A202)</f>
        <v>2.0099999999999998</v>
      </c>
      <c r="B201" s="4">
        <f>IF('True_Odds_Calculator_2-way'!B202="","",'True_Odds_Calculator_2-way'!B202)</f>
        <v>1.88</v>
      </c>
      <c r="C201" s="4">
        <f t="shared" si="33"/>
        <v>0.49751243781094534</v>
      </c>
      <c r="D201">
        <f t="shared" si="34"/>
        <v>0.53191489361702127</v>
      </c>
      <c r="E201">
        <f t="shared" si="35"/>
        <v>2.9427331427966497E-2</v>
      </c>
      <c r="F201">
        <f t="shared" si="36"/>
        <v>-0.23520694400338749</v>
      </c>
      <c r="G201">
        <v>0</v>
      </c>
      <c r="H201">
        <f t="shared" si="37"/>
        <v>0.26463427543135393</v>
      </c>
      <c r="I201">
        <f t="shared" si="38"/>
        <v>-1.060713208766217</v>
      </c>
      <c r="J201">
        <f t="shared" si="39"/>
        <v>1.060713208766217</v>
      </c>
      <c r="K201">
        <f t="shared" si="40"/>
        <v>0.48278384578010813</v>
      </c>
      <c r="L201">
        <f t="shared" si="41"/>
        <v>0.5172161542198922</v>
      </c>
      <c r="M201">
        <f t="shared" si="42"/>
        <v>2.0713203408538785</v>
      </c>
      <c r="N201">
        <f t="shared" si="43"/>
        <v>1.9334276237142709</v>
      </c>
    </row>
    <row r="202" spans="1:14" x14ac:dyDescent="0.25">
      <c r="A202" s="4">
        <f>IF('True_Odds_Calculator_2-way'!A203="","",'True_Odds_Calculator_2-way'!A203)</f>
        <v>2.42</v>
      </c>
      <c r="B202" s="4">
        <f>IF('True_Odds_Calculator_2-way'!B203="","",'True_Odds_Calculator_2-way'!B203)</f>
        <v>1.6</v>
      </c>
      <c r="C202" s="4">
        <f t="shared" si="33"/>
        <v>0.41322314049586778</v>
      </c>
      <c r="D202">
        <f t="shared" si="34"/>
        <v>0.625</v>
      </c>
      <c r="E202">
        <f t="shared" si="35"/>
        <v>3.8223140495867725E-2</v>
      </c>
      <c r="F202">
        <f t="shared" si="36"/>
        <v>-0.2200413223140496</v>
      </c>
      <c r="G202">
        <v>0</v>
      </c>
      <c r="H202">
        <f t="shared" si="37"/>
        <v>0.25826446280991738</v>
      </c>
      <c r="I202">
        <f t="shared" si="38"/>
        <v>-1.0833784750435986</v>
      </c>
      <c r="J202">
        <f t="shared" si="39"/>
        <v>1.0833784750435986</v>
      </c>
      <c r="K202">
        <f t="shared" si="40"/>
        <v>0.39394934236237333</v>
      </c>
      <c r="L202">
        <f t="shared" si="41"/>
        <v>0.60605065763762667</v>
      </c>
      <c r="M202">
        <f t="shared" si="42"/>
        <v>2.5383974345619098</v>
      </c>
      <c r="N202">
        <f t="shared" si="43"/>
        <v>1.6500270850261594</v>
      </c>
    </row>
    <row r="203" spans="1:14" x14ac:dyDescent="0.25">
      <c r="A203" s="4">
        <f>IF('True_Odds_Calculator_2-way'!A204="","",'True_Odds_Calculator_2-way'!A204)</f>
        <v>2.14</v>
      </c>
      <c r="B203" s="4">
        <f>IF('True_Odds_Calculator_2-way'!B204="","",'True_Odds_Calculator_2-way'!B204)</f>
        <v>1.75</v>
      </c>
      <c r="C203" s="4">
        <f t="shared" si="33"/>
        <v>0.46728971962616822</v>
      </c>
      <c r="D203">
        <f t="shared" si="34"/>
        <v>0.5714285714285714</v>
      </c>
      <c r="E203">
        <f t="shared" si="35"/>
        <v>3.8718291054739673E-2</v>
      </c>
      <c r="F203">
        <f t="shared" si="36"/>
        <v>-0.22830440587449929</v>
      </c>
      <c r="G203">
        <v>0</v>
      </c>
      <c r="H203">
        <f t="shared" si="37"/>
        <v>0.26702269692923897</v>
      </c>
      <c r="I203">
        <f t="shared" si="38"/>
        <v>-1.0814761408717504</v>
      </c>
      <c r="J203">
        <f t="shared" si="39"/>
        <v>1.0814761408717504</v>
      </c>
      <c r="K203">
        <f t="shared" si="40"/>
        <v>0.44785153960345248</v>
      </c>
      <c r="L203">
        <f t="shared" si="41"/>
        <v>0.55214846039654741</v>
      </c>
      <c r="M203">
        <f t="shared" si="42"/>
        <v>2.2328828005937953</v>
      </c>
      <c r="N203">
        <f t="shared" si="43"/>
        <v>1.8111071056538131</v>
      </c>
    </row>
    <row r="204" spans="1:14" x14ac:dyDescent="0.25">
      <c r="A204" s="4">
        <f>IF('True_Odds_Calculator_2-way'!A205="","",'True_Odds_Calculator_2-way'!A205)</f>
        <v>2.06</v>
      </c>
      <c r="B204" s="4">
        <f>IF('True_Odds_Calculator_2-way'!B205="","",'True_Odds_Calculator_2-way'!B205)</f>
        <v>1.82</v>
      </c>
      <c r="C204" s="4">
        <f t="shared" si="33"/>
        <v>0.4854368932038835</v>
      </c>
      <c r="D204">
        <f t="shared" si="34"/>
        <v>0.54945054945054939</v>
      </c>
      <c r="E204">
        <f t="shared" si="35"/>
        <v>3.4887442654432999E-2</v>
      </c>
      <c r="F204">
        <f t="shared" si="36"/>
        <v>-0.2318361250400085</v>
      </c>
      <c r="G204">
        <v>0</v>
      </c>
      <c r="H204">
        <f t="shared" si="37"/>
        <v>0.26672356769444144</v>
      </c>
      <c r="I204">
        <f t="shared" si="38"/>
        <v>-1.0726058003503602</v>
      </c>
      <c r="J204">
        <f t="shared" si="39"/>
        <v>1.0726058003503602</v>
      </c>
      <c r="K204">
        <f t="shared" si="40"/>
        <v>0.46795400693555494</v>
      </c>
      <c r="L204">
        <f t="shared" si="41"/>
        <v>0.53204599306444489</v>
      </c>
      <c r="M204">
        <f t="shared" si="42"/>
        <v>2.1369621483713819</v>
      </c>
      <c r="N204">
        <f t="shared" si="43"/>
        <v>1.8795367562872962</v>
      </c>
    </row>
    <row r="205" spans="1:14" x14ac:dyDescent="0.25">
      <c r="A205" s="4">
        <f>IF('True_Odds_Calculator_2-way'!A206="","",'True_Odds_Calculator_2-way'!A206)</f>
        <v>2.12</v>
      </c>
      <c r="B205" s="4">
        <f>IF('True_Odds_Calculator_2-way'!B206="","",'True_Odds_Calculator_2-way'!B206)</f>
        <v>1.77</v>
      </c>
      <c r="C205" s="4">
        <f t="shared" si="33"/>
        <v>0.47169811320754712</v>
      </c>
      <c r="D205">
        <f t="shared" si="34"/>
        <v>0.56497175141242939</v>
      </c>
      <c r="E205">
        <f t="shared" si="35"/>
        <v>3.6669864619976567E-2</v>
      </c>
      <c r="F205">
        <f t="shared" si="36"/>
        <v>-0.22982624453682976</v>
      </c>
      <c r="G205">
        <v>0</v>
      </c>
      <c r="H205">
        <f t="shared" si="37"/>
        <v>0.26649610915680627</v>
      </c>
      <c r="I205">
        <f t="shared" si="38"/>
        <v>-1.0768262306348702</v>
      </c>
      <c r="J205">
        <f t="shared" si="39"/>
        <v>1.0768262306348702</v>
      </c>
      <c r="K205">
        <f t="shared" si="40"/>
        <v>0.45329983228431991</v>
      </c>
      <c r="L205">
        <f t="shared" si="41"/>
        <v>0.5467001677156802</v>
      </c>
      <c r="M205">
        <f t="shared" si="42"/>
        <v>2.2060453783110545</v>
      </c>
      <c r="N205">
        <f t="shared" si="43"/>
        <v>1.8291561975888497</v>
      </c>
    </row>
    <row r="206" spans="1:14" x14ac:dyDescent="0.25">
      <c r="A206" s="4">
        <f>IF('True_Odds_Calculator_2-way'!A207="","",'True_Odds_Calculator_2-way'!A207)</f>
        <v>1.7</v>
      </c>
      <c r="B206" s="4">
        <f>IF('True_Odds_Calculator_2-way'!B207="","",'True_Odds_Calculator_2-way'!B207)</f>
        <v>2.23</v>
      </c>
      <c r="C206" s="4">
        <f t="shared" si="33"/>
        <v>0.58823529411764708</v>
      </c>
      <c r="D206">
        <f t="shared" si="34"/>
        <v>0.44843049327354262</v>
      </c>
      <c r="E206">
        <f t="shared" si="35"/>
        <v>3.6665787391189752E-2</v>
      </c>
      <c r="F206">
        <f t="shared" si="36"/>
        <v>-0.22711685571089413</v>
      </c>
      <c r="G206">
        <v>0</v>
      </c>
      <c r="H206">
        <f t="shared" si="37"/>
        <v>0.26378264310208388</v>
      </c>
      <c r="I206">
        <f t="shared" si="38"/>
        <v>-1.0777013435226062</v>
      </c>
      <c r="J206">
        <f t="shared" si="39"/>
        <v>1.0777013435226062</v>
      </c>
      <c r="K206">
        <f t="shared" si="40"/>
        <v>0.56999838344723819</v>
      </c>
      <c r="L206">
        <f t="shared" si="41"/>
        <v>0.43000161655276159</v>
      </c>
      <c r="M206">
        <f t="shared" si="42"/>
        <v>1.7543909404658247</v>
      </c>
      <c r="N206">
        <f t="shared" si="43"/>
        <v>2.3255726525328053</v>
      </c>
    </row>
    <row r="207" spans="1:14" x14ac:dyDescent="0.25">
      <c r="A207" s="4">
        <f>IF('True_Odds_Calculator_2-way'!A208="","",'True_Odds_Calculator_2-way'!A208)</f>
        <v>1.78</v>
      </c>
      <c r="B207" s="4">
        <f>IF('True_Odds_Calculator_2-way'!B208="","",'True_Odds_Calculator_2-way'!B208)</f>
        <v>2.11</v>
      </c>
      <c r="C207" s="4">
        <f t="shared" si="33"/>
        <v>0.5617977528089888</v>
      </c>
      <c r="D207">
        <f t="shared" si="34"/>
        <v>0.47393364928909953</v>
      </c>
      <c r="E207">
        <f t="shared" si="35"/>
        <v>3.5731402098088338E-2</v>
      </c>
      <c r="F207">
        <f t="shared" si="36"/>
        <v>-0.23052345705309119</v>
      </c>
      <c r="G207">
        <v>0</v>
      </c>
      <c r="H207">
        <f t="shared" si="37"/>
        <v>0.26625485915117952</v>
      </c>
      <c r="I207">
        <f t="shared" si="38"/>
        <v>-1.0747098003652684</v>
      </c>
      <c r="J207">
        <f t="shared" si="39"/>
        <v>1.0747098003652684</v>
      </c>
      <c r="K207">
        <f t="shared" si="40"/>
        <v>0.54398865104166871</v>
      </c>
      <c r="L207">
        <f t="shared" si="41"/>
        <v>0.45601134895833134</v>
      </c>
      <c r="M207">
        <f t="shared" si="42"/>
        <v>1.838273644284909</v>
      </c>
      <c r="N207">
        <f t="shared" si="43"/>
        <v>2.192927878405448</v>
      </c>
    </row>
    <row r="208" spans="1:14" x14ac:dyDescent="0.25">
      <c r="A208" s="4">
        <f>IF('True_Odds_Calculator_2-way'!A209="","",'True_Odds_Calculator_2-way'!A209)</f>
        <v>1.96</v>
      </c>
      <c r="B208" s="4">
        <f>IF('True_Odds_Calculator_2-way'!B209="","",'True_Odds_Calculator_2-way'!B209)</f>
        <v>1.91</v>
      </c>
      <c r="C208" s="4">
        <f t="shared" si="33"/>
        <v>0.51020408163265307</v>
      </c>
      <c r="D208">
        <f t="shared" si="34"/>
        <v>0.52356020942408377</v>
      </c>
      <c r="E208">
        <f t="shared" si="35"/>
        <v>3.3764291056736839E-2</v>
      </c>
      <c r="F208">
        <f t="shared" si="36"/>
        <v>-0.23335826477187727</v>
      </c>
      <c r="G208">
        <v>0</v>
      </c>
      <c r="H208">
        <f t="shared" si="37"/>
        <v>0.26712255582861416</v>
      </c>
      <c r="I208">
        <f t="shared" si="38"/>
        <v>-1.0699012312772824</v>
      </c>
      <c r="J208">
        <f t="shared" si="39"/>
        <v>1.0699012312772824</v>
      </c>
      <c r="K208">
        <f t="shared" si="40"/>
        <v>0.49331431287667615</v>
      </c>
      <c r="L208">
        <f t="shared" si="41"/>
        <v>0.50668568712332396</v>
      </c>
      <c r="M208">
        <f t="shared" si="42"/>
        <v>2.0271051820261912</v>
      </c>
      <c r="N208">
        <f t="shared" si="43"/>
        <v>1.9736101204623264</v>
      </c>
    </row>
    <row r="209" spans="1:14" x14ac:dyDescent="0.25">
      <c r="A209" s="4">
        <f>IF('True_Odds_Calculator_2-way'!A210="","",'True_Odds_Calculator_2-way'!A210)</f>
        <v>2.12</v>
      </c>
      <c r="B209" s="4">
        <f>IF('True_Odds_Calculator_2-way'!B210="","",'True_Odds_Calculator_2-way'!B210)</f>
        <v>1.76</v>
      </c>
      <c r="C209" s="4">
        <f t="shared" si="33"/>
        <v>0.47169811320754712</v>
      </c>
      <c r="D209">
        <f t="shared" si="34"/>
        <v>0.56818181818181823</v>
      </c>
      <c r="E209">
        <f t="shared" si="35"/>
        <v>3.9879931389365408E-2</v>
      </c>
      <c r="F209">
        <f t="shared" si="36"/>
        <v>-0.22813036020583177</v>
      </c>
      <c r="G209">
        <v>0</v>
      </c>
      <c r="H209">
        <f t="shared" si="37"/>
        <v>0.26801029159519724</v>
      </c>
      <c r="I209">
        <f t="shared" si="38"/>
        <v>-1.0838874619051502</v>
      </c>
      <c r="J209">
        <f t="shared" si="39"/>
        <v>1.0838874619051502</v>
      </c>
      <c r="K209">
        <f t="shared" si="40"/>
        <v>0.45168057659351019</v>
      </c>
      <c r="L209">
        <f t="shared" si="41"/>
        <v>0.54831942340648987</v>
      </c>
      <c r="M209">
        <f t="shared" si="42"/>
        <v>2.2139539573337679</v>
      </c>
      <c r="N209">
        <f t="shared" si="43"/>
        <v>1.8237544710479137</v>
      </c>
    </row>
    <row r="210" spans="1:14" x14ac:dyDescent="0.25">
      <c r="A210" s="4">
        <f>IF('True_Odds_Calculator_2-way'!A211="","",'True_Odds_Calculator_2-way'!A211)</f>
        <v>2.19</v>
      </c>
      <c r="B210" s="4">
        <f>IF('True_Odds_Calculator_2-way'!B211="","",'True_Odds_Calculator_2-way'!B211)</f>
        <v>1.72</v>
      </c>
      <c r="C210" s="4">
        <f t="shared" si="33"/>
        <v>0.45662100456621008</v>
      </c>
      <c r="D210">
        <f t="shared" si="34"/>
        <v>0.58139534883720934</v>
      </c>
      <c r="E210">
        <f t="shared" si="35"/>
        <v>3.8016353403419467E-2</v>
      </c>
      <c r="F210">
        <f t="shared" si="36"/>
        <v>-0.22746097483274919</v>
      </c>
      <c r="G210">
        <v>0</v>
      </c>
      <c r="H210">
        <f t="shared" si="37"/>
        <v>0.26547732823616865</v>
      </c>
      <c r="I210">
        <f t="shared" si="38"/>
        <v>-1.0803395392536077</v>
      </c>
      <c r="J210">
        <f t="shared" si="39"/>
        <v>1.0803395392536077</v>
      </c>
      <c r="K210">
        <f t="shared" si="40"/>
        <v>0.43752110049466114</v>
      </c>
      <c r="L210">
        <f t="shared" si="41"/>
        <v>0.5624788995053388</v>
      </c>
      <c r="M210">
        <f t="shared" si="42"/>
        <v>2.2856040517117928</v>
      </c>
      <c r="N210">
        <f t="shared" si="43"/>
        <v>1.7778444682625973</v>
      </c>
    </row>
    <row r="211" spans="1:14" x14ac:dyDescent="0.25">
      <c r="A211" s="4">
        <f>IF('True_Odds_Calculator_2-way'!A212="","",'True_Odds_Calculator_2-way'!A212)</f>
        <v>2.2200000000000002</v>
      </c>
      <c r="B211" s="4">
        <f>IF('True_Odds_Calculator_2-way'!B212="","",'True_Odds_Calculator_2-way'!B212)</f>
        <v>1.68</v>
      </c>
      <c r="C211" s="4">
        <f t="shared" si="33"/>
        <v>0.4504504504504504</v>
      </c>
      <c r="D211">
        <f t="shared" si="34"/>
        <v>0.59523809523809523</v>
      </c>
      <c r="E211">
        <f t="shared" si="35"/>
        <v>4.5688545688545634E-2</v>
      </c>
      <c r="F211">
        <f t="shared" si="36"/>
        <v>-0.22243672243672252</v>
      </c>
      <c r="G211">
        <v>0</v>
      </c>
      <c r="H211">
        <f t="shared" si="37"/>
        <v>0.2681252681252681</v>
      </c>
      <c r="I211">
        <f t="shared" si="38"/>
        <v>-1.0979071877276467</v>
      </c>
      <c r="J211">
        <f t="shared" si="39"/>
        <v>1.0979071877276467</v>
      </c>
      <c r="K211">
        <f t="shared" si="40"/>
        <v>0.42745148692380741</v>
      </c>
      <c r="L211">
        <f t="shared" si="41"/>
        <v>0.57254851307619281</v>
      </c>
      <c r="M211">
        <f t="shared" si="42"/>
        <v>2.3394467690277296</v>
      </c>
      <c r="N211">
        <f t="shared" si="43"/>
        <v>1.7465768876547993</v>
      </c>
    </row>
    <row r="212" spans="1:14" x14ac:dyDescent="0.25">
      <c r="A212" s="4">
        <f>IF('True_Odds_Calculator_2-way'!A213="","",'True_Odds_Calculator_2-way'!A213)</f>
        <v>2.0499999999999998</v>
      </c>
      <c r="B212" s="4">
        <f>IF('True_Odds_Calculator_2-way'!B213="","",'True_Odds_Calculator_2-way'!B213)</f>
        <v>1.81</v>
      </c>
      <c r="C212" s="4">
        <f t="shared" si="33"/>
        <v>0.48780487804878053</v>
      </c>
      <c r="D212">
        <f t="shared" si="34"/>
        <v>0.5524861878453039</v>
      </c>
      <c r="E212">
        <f t="shared" si="35"/>
        <v>4.0291065894084488E-2</v>
      </c>
      <c r="F212">
        <f t="shared" si="36"/>
        <v>-0.22921439159142964</v>
      </c>
      <c r="G212">
        <v>0</v>
      </c>
      <c r="H212">
        <f t="shared" si="37"/>
        <v>0.26950545748551413</v>
      </c>
      <c r="I212">
        <f t="shared" si="38"/>
        <v>-1.0843334143872594</v>
      </c>
      <c r="J212">
        <f t="shared" si="39"/>
        <v>1.0843334143872594</v>
      </c>
      <c r="K212">
        <f t="shared" si="40"/>
        <v>0.46760653723484941</v>
      </c>
      <c r="L212">
        <f t="shared" si="41"/>
        <v>0.53239346276515054</v>
      </c>
      <c r="M212">
        <f t="shared" si="42"/>
        <v>2.1385500851066221</v>
      </c>
      <c r="N212">
        <f t="shared" si="43"/>
        <v>1.8783100656536802</v>
      </c>
    </row>
    <row r="213" spans="1:14" x14ac:dyDescent="0.25">
      <c r="A213" s="4">
        <f>IF('True_Odds_Calculator_2-way'!A214="","",'True_Odds_Calculator_2-way'!A214)</f>
        <v>1.84</v>
      </c>
      <c r="B213" s="4">
        <f>IF('True_Odds_Calculator_2-way'!B214="","",'True_Odds_Calculator_2-way'!B214)</f>
        <v>2.0099999999999998</v>
      </c>
      <c r="C213" s="4">
        <f t="shared" si="33"/>
        <v>0.54347826086956519</v>
      </c>
      <c r="D213">
        <f t="shared" si="34"/>
        <v>0.49751243781094534</v>
      </c>
      <c r="E213">
        <f t="shared" si="35"/>
        <v>4.099069868051064E-2</v>
      </c>
      <c r="F213">
        <f t="shared" si="36"/>
        <v>-0.22939649578195964</v>
      </c>
      <c r="G213">
        <v>0</v>
      </c>
      <c r="H213">
        <f t="shared" si="37"/>
        <v>0.27038719446247028</v>
      </c>
      <c r="I213">
        <f t="shared" si="38"/>
        <v>-1.0856745817698688</v>
      </c>
      <c r="J213">
        <f t="shared" si="39"/>
        <v>1.0856745817698688</v>
      </c>
      <c r="K213">
        <f t="shared" si="40"/>
        <v>0.52302167544966849</v>
      </c>
      <c r="L213">
        <f t="shared" si="41"/>
        <v>0.47697832455033157</v>
      </c>
      <c r="M213">
        <f t="shared" si="42"/>
        <v>1.9119666486866893</v>
      </c>
      <c r="N213">
        <f t="shared" si="43"/>
        <v>2.096531327587567</v>
      </c>
    </row>
    <row r="214" spans="1:14" x14ac:dyDescent="0.25">
      <c r="A214" s="4">
        <f>IF('True_Odds_Calculator_2-way'!A215="","",'True_Odds_Calculator_2-way'!A215)</f>
        <v>2.06</v>
      </c>
      <c r="B214" s="4">
        <f>IF('True_Odds_Calculator_2-way'!B215="","",'True_Odds_Calculator_2-way'!B215)</f>
        <v>1.78</v>
      </c>
      <c r="C214" s="4">
        <f t="shared" si="33"/>
        <v>0.4854368932038835</v>
      </c>
      <c r="D214">
        <f t="shared" si="34"/>
        <v>0.5617977528089888</v>
      </c>
      <c r="E214">
        <f t="shared" si="35"/>
        <v>4.7234646012872306E-2</v>
      </c>
      <c r="F214">
        <f t="shared" si="36"/>
        <v>-0.22548270971964657</v>
      </c>
      <c r="G214">
        <v>0</v>
      </c>
      <c r="H214">
        <f t="shared" si="37"/>
        <v>0.27271735573251882</v>
      </c>
      <c r="I214">
        <f t="shared" si="38"/>
        <v>-1.0997646755364592</v>
      </c>
      <c r="J214">
        <f t="shared" si="39"/>
        <v>1.0997646755364592</v>
      </c>
      <c r="K214">
        <f t="shared" si="40"/>
        <v>0.46173369190551583</v>
      </c>
      <c r="L214">
        <f t="shared" si="41"/>
        <v>0.53826630809448417</v>
      </c>
      <c r="M214">
        <f t="shared" si="42"/>
        <v>2.1657505560686463</v>
      </c>
      <c r="N214">
        <f t="shared" si="43"/>
        <v>1.8578164469184384</v>
      </c>
    </row>
    <row r="215" spans="1:14" x14ac:dyDescent="0.25">
      <c r="A215" s="4">
        <f>IF('True_Odds_Calculator_2-way'!A216="","",'True_Odds_Calculator_2-way'!A216)</f>
        <v>1.75</v>
      </c>
      <c r="B215" s="4">
        <f>IF('True_Odds_Calculator_2-way'!B216="","",'True_Odds_Calculator_2-way'!B216)</f>
        <v>2.1</v>
      </c>
      <c r="C215" s="4">
        <f t="shared" si="33"/>
        <v>0.5714285714285714</v>
      </c>
      <c r="D215">
        <f t="shared" si="34"/>
        <v>0.47619047619047616</v>
      </c>
      <c r="E215">
        <f t="shared" si="35"/>
        <v>4.761904761904745E-2</v>
      </c>
      <c r="F215">
        <f t="shared" si="36"/>
        <v>-0.22448979591836749</v>
      </c>
      <c r="G215">
        <v>0</v>
      </c>
      <c r="H215">
        <f t="shared" si="37"/>
        <v>0.27210884353741494</v>
      </c>
      <c r="I215">
        <f t="shared" si="38"/>
        <v>-1.1009637651263602</v>
      </c>
      <c r="J215">
        <f t="shared" si="39"/>
        <v>1.1009637651263602</v>
      </c>
      <c r="K215">
        <f t="shared" si="40"/>
        <v>0.54772826791643581</v>
      </c>
      <c r="L215">
        <f t="shared" si="41"/>
        <v>0.4522717320835643</v>
      </c>
      <c r="M215">
        <f t="shared" si="42"/>
        <v>1.8257228238447702</v>
      </c>
      <c r="N215">
        <f t="shared" si="43"/>
        <v>2.2110601416389968</v>
      </c>
    </row>
    <row r="216" spans="1:14" x14ac:dyDescent="0.25">
      <c r="A216" s="4">
        <f>IF('True_Odds_Calculator_2-way'!A217="","",'True_Odds_Calculator_2-way'!A217)</f>
        <v>1.97</v>
      </c>
      <c r="B216" s="4">
        <f>IF('True_Odds_Calculator_2-way'!B217="","",'True_Odds_Calculator_2-way'!B217)</f>
        <v>1.92</v>
      </c>
      <c r="C216" s="4">
        <f t="shared" si="33"/>
        <v>0.50761421319796951</v>
      </c>
      <c r="D216">
        <f t="shared" si="34"/>
        <v>0.52083333333333337</v>
      </c>
      <c r="E216">
        <f t="shared" si="35"/>
        <v>2.844754653130277E-2</v>
      </c>
      <c r="F216">
        <f t="shared" si="36"/>
        <v>-0.2359348561759731</v>
      </c>
      <c r="G216">
        <v>0</v>
      </c>
      <c r="H216">
        <f t="shared" si="37"/>
        <v>0.26438240270727581</v>
      </c>
      <c r="I216">
        <f t="shared" si="38"/>
        <v>-1.0585715534396718</v>
      </c>
      <c r="J216">
        <f t="shared" si="39"/>
        <v>1.0585715534396718</v>
      </c>
      <c r="K216">
        <f t="shared" si="40"/>
        <v>0.49338508579127022</v>
      </c>
      <c r="L216">
        <f t="shared" si="41"/>
        <v>0.50661491420873006</v>
      </c>
      <c r="M216">
        <f t="shared" si="42"/>
        <v>2.0268144068364817</v>
      </c>
      <c r="N216">
        <f t="shared" si="43"/>
        <v>1.9738858291644976</v>
      </c>
    </row>
    <row r="217" spans="1:14" x14ac:dyDescent="0.25">
      <c r="A217" s="4">
        <f>IF('True_Odds_Calculator_2-way'!A218="","",'True_Odds_Calculator_2-way'!A218)</f>
        <v>2.15</v>
      </c>
      <c r="B217" s="4">
        <f>IF('True_Odds_Calculator_2-way'!B218="","",'True_Odds_Calculator_2-way'!B218)</f>
        <v>1.76</v>
      </c>
      <c r="C217" s="4">
        <f t="shared" si="33"/>
        <v>0.46511627906976744</v>
      </c>
      <c r="D217">
        <f t="shared" si="34"/>
        <v>0.56818181818181823</v>
      </c>
      <c r="E217">
        <f t="shared" si="35"/>
        <v>3.3298097251585723E-2</v>
      </c>
      <c r="F217">
        <f t="shared" si="36"/>
        <v>-0.23097251585623668</v>
      </c>
      <c r="G217">
        <v>0</v>
      </c>
      <c r="H217">
        <f t="shared" si="37"/>
        <v>0.26427061310782241</v>
      </c>
      <c r="I217">
        <f t="shared" si="38"/>
        <v>-1.0696563746013956</v>
      </c>
      <c r="J217">
        <f t="shared" si="39"/>
        <v>1.0696563746013956</v>
      </c>
      <c r="K217">
        <f t="shared" si="40"/>
        <v>0.44840941385030625</v>
      </c>
      <c r="L217">
        <f t="shared" si="41"/>
        <v>0.5515905861496937</v>
      </c>
      <c r="M217">
        <f t="shared" si="42"/>
        <v>2.2301048307916052</v>
      </c>
      <c r="N217">
        <f t="shared" si="43"/>
        <v>1.8129388446970602</v>
      </c>
    </row>
    <row r="218" spans="1:14" x14ac:dyDescent="0.25">
      <c r="A218" s="4">
        <f>IF('True_Odds_Calculator_2-way'!A219="","",'True_Odds_Calculator_2-way'!A219)</f>
        <v>2.35</v>
      </c>
      <c r="B218" s="4">
        <f>IF('True_Odds_Calculator_2-way'!B219="","",'True_Odds_Calculator_2-way'!B219)</f>
        <v>1.65</v>
      </c>
      <c r="C218" s="4">
        <f t="shared" si="33"/>
        <v>0.42553191489361702</v>
      </c>
      <c r="D218">
        <f t="shared" si="34"/>
        <v>0.60606060606060608</v>
      </c>
      <c r="E218">
        <f t="shared" si="35"/>
        <v>3.1592520954223158E-2</v>
      </c>
      <c r="F218">
        <f t="shared" si="36"/>
        <v>-0.22630560928433263</v>
      </c>
      <c r="G218">
        <v>0</v>
      </c>
      <c r="H218">
        <f t="shared" si="37"/>
        <v>0.25789813023855579</v>
      </c>
      <c r="I218">
        <f t="shared" si="38"/>
        <v>-1.0675210253672478</v>
      </c>
      <c r="J218">
        <f t="shared" si="39"/>
        <v>1.0675210253672478</v>
      </c>
      <c r="K218">
        <f t="shared" si="40"/>
        <v>0.40964242822822811</v>
      </c>
      <c r="L218">
        <f t="shared" si="41"/>
        <v>0.59035757177177173</v>
      </c>
      <c r="M218">
        <f t="shared" si="42"/>
        <v>2.4411533842457849</v>
      </c>
      <c r="N218">
        <f t="shared" si="43"/>
        <v>1.6938886664887112</v>
      </c>
    </row>
    <row r="219" spans="1:14" x14ac:dyDescent="0.25">
      <c r="A219" s="4">
        <f>IF('True_Odds_Calculator_2-way'!A220="","",'True_Odds_Calculator_2-way'!A220)</f>
        <v>2.13</v>
      </c>
      <c r="B219" s="4">
        <f>IF('True_Odds_Calculator_2-way'!B220="","",'True_Odds_Calculator_2-way'!B220)</f>
        <v>1.78</v>
      </c>
      <c r="C219" s="4">
        <f t="shared" si="33"/>
        <v>0.46948356807511737</v>
      </c>
      <c r="D219">
        <f t="shared" si="34"/>
        <v>0.5617977528089888</v>
      </c>
      <c r="E219">
        <f t="shared" si="35"/>
        <v>3.128132088410629E-2</v>
      </c>
      <c r="F219">
        <f t="shared" si="36"/>
        <v>-0.23247349264124062</v>
      </c>
      <c r="G219">
        <v>0</v>
      </c>
      <c r="H219">
        <f t="shared" si="37"/>
        <v>0.26375481352534685</v>
      </c>
      <c r="I219">
        <f t="shared" si="38"/>
        <v>-1.0651566348113084</v>
      </c>
      <c r="J219">
        <f t="shared" si="39"/>
        <v>1.0651566348113084</v>
      </c>
      <c r="K219">
        <f t="shared" si="40"/>
        <v>0.45379730835053417</v>
      </c>
      <c r="L219">
        <f t="shared" si="41"/>
        <v>0.54620269164946567</v>
      </c>
      <c r="M219">
        <f t="shared" si="42"/>
        <v>2.2036269973367788</v>
      </c>
      <c r="N219">
        <f t="shared" si="43"/>
        <v>1.8308221751528204</v>
      </c>
    </row>
    <row r="220" spans="1:14" x14ac:dyDescent="0.25">
      <c r="A220" s="4">
        <f>IF('True_Odds_Calculator_2-way'!A221="","",'True_Odds_Calculator_2-way'!A221)</f>
        <v>1.94</v>
      </c>
      <c r="B220" s="4">
        <f>IF('True_Odds_Calculator_2-way'!B221="","",'True_Odds_Calculator_2-way'!B221)</f>
        <v>1.94</v>
      </c>
      <c r="C220" s="4">
        <f t="shared" si="33"/>
        <v>0.51546391752577325</v>
      </c>
      <c r="D220">
        <f t="shared" si="34"/>
        <v>0.51546391752577325</v>
      </c>
      <c r="E220">
        <f t="shared" si="35"/>
        <v>3.0927835051546504E-2</v>
      </c>
      <c r="F220">
        <f t="shared" si="36"/>
        <v>-0.23477521521947065</v>
      </c>
      <c r="G220">
        <v>0</v>
      </c>
      <c r="H220">
        <f t="shared" si="37"/>
        <v>0.26570305027101715</v>
      </c>
      <c r="I220">
        <f t="shared" si="38"/>
        <v>-1.0638297872340428</v>
      </c>
      <c r="J220">
        <f t="shared" si="39"/>
        <v>1.0638297872340428</v>
      </c>
      <c r="K220">
        <f t="shared" si="40"/>
        <v>0.49999999999999989</v>
      </c>
      <c r="L220">
        <f t="shared" si="41"/>
        <v>0.49999999999999989</v>
      </c>
      <c r="M220">
        <f t="shared" si="42"/>
        <v>2.0000000000000004</v>
      </c>
      <c r="N220">
        <f t="shared" si="43"/>
        <v>2.0000000000000004</v>
      </c>
    </row>
    <row r="221" spans="1:14" x14ac:dyDescent="0.25">
      <c r="A221" s="4">
        <f>IF('True_Odds_Calculator_2-way'!A222="","",'True_Odds_Calculator_2-way'!A222)</f>
        <v>2.0699999999999998</v>
      </c>
      <c r="B221" s="4">
        <f>IF('True_Odds_Calculator_2-way'!B222="","",'True_Odds_Calculator_2-way'!B222)</f>
        <v>1.85</v>
      </c>
      <c r="C221" s="4">
        <f t="shared" si="33"/>
        <v>0.48309178743961356</v>
      </c>
      <c r="D221">
        <f t="shared" si="34"/>
        <v>0.54054054054054046</v>
      </c>
      <c r="E221">
        <f t="shared" si="35"/>
        <v>2.3632327980154022E-2</v>
      </c>
      <c r="F221">
        <f t="shared" si="36"/>
        <v>-0.2374983679331506</v>
      </c>
      <c r="G221">
        <v>0</v>
      </c>
      <c r="H221">
        <f t="shared" si="37"/>
        <v>0.26113069591330457</v>
      </c>
      <c r="I221">
        <f t="shared" si="38"/>
        <v>-1.0485729457933801</v>
      </c>
      <c r="J221">
        <f t="shared" si="39"/>
        <v>1.0485729457933801</v>
      </c>
      <c r="K221">
        <f t="shared" si="40"/>
        <v>0.47125951908672531</v>
      </c>
      <c r="L221">
        <f t="shared" si="41"/>
        <v>0.52874048091327497</v>
      </c>
      <c r="M221">
        <f t="shared" si="42"/>
        <v>2.1219730519989164</v>
      </c>
      <c r="N221">
        <f t="shared" si="43"/>
        <v>1.8912870039243732</v>
      </c>
    </row>
    <row r="222" spans="1:14" x14ac:dyDescent="0.25">
      <c r="A222" s="4">
        <f>IF('True_Odds_Calculator_2-way'!A223="","",'True_Odds_Calculator_2-way'!A223)</f>
        <v>2.31</v>
      </c>
      <c r="B222" s="4">
        <f>IF('True_Odds_Calculator_2-way'!B223="","",'True_Odds_Calculator_2-way'!B223)</f>
        <v>1.68</v>
      </c>
      <c r="C222" s="4">
        <f t="shared" si="33"/>
        <v>0.4329004329004329</v>
      </c>
      <c r="D222">
        <f t="shared" si="34"/>
        <v>0.59523809523809523</v>
      </c>
      <c r="E222">
        <f t="shared" si="35"/>
        <v>2.813852813852824E-2</v>
      </c>
      <c r="F222">
        <f t="shared" si="36"/>
        <v>-0.22954030096887235</v>
      </c>
      <c r="G222">
        <v>0</v>
      </c>
      <c r="H222">
        <f t="shared" si="37"/>
        <v>0.25767882910740053</v>
      </c>
      <c r="I222">
        <f t="shared" si="38"/>
        <v>-1.0595217973953226</v>
      </c>
      <c r="J222">
        <f t="shared" si="39"/>
        <v>1.0595217973953226</v>
      </c>
      <c r="K222">
        <f t="shared" si="40"/>
        <v>0.41876510653929105</v>
      </c>
      <c r="L222">
        <f t="shared" si="41"/>
        <v>0.581234893460709</v>
      </c>
      <c r="M222">
        <f t="shared" si="42"/>
        <v>2.3879735545878726</v>
      </c>
      <c r="N222">
        <f t="shared" si="43"/>
        <v>1.7204748222288193</v>
      </c>
    </row>
    <row r="223" spans="1:14" x14ac:dyDescent="0.25">
      <c r="A223" s="4">
        <f>IF('True_Odds_Calculator_2-way'!A224="","",'True_Odds_Calculator_2-way'!A224)</f>
        <v>2.0499999999999998</v>
      </c>
      <c r="B223" s="4">
        <f>IF('True_Odds_Calculator_2-way'!B224="","",'True_Odds_Calculator_2-way'!B224)</f>
        <v>1.85</v>
      </c>
      <c r="C223" s="4">
        <f t="shared" si="33"/>
        <v>0.48780487804878053</v>
      </c>
      <c r="D223">
        <f t="shared" si="34"/>
        <v>0.54054054054054046</v>
      </c>
      <c r="E223">
        <f t="shared" si="35"/>
        <v>2.8345418589321048E-2</v>
      </c>
      <c r="F223">
        <f t="shared" si="36"/>
        <v>-0.2353328938694792</v>
      </c>
      <c r="G223">
        <v>0</v>
      </c>
      <c r="H223">
        <f t="shared" si="37"/>
        <v>0.26367831245880025</v>
      </c>
      <c r="I223">
        <f t="shared" si="38"/>
        <v>-1.0585122480499263</v>
      </c>
      <c r="J223">
        <f t="shared" si="39"/>
        <v>1.0585122480499263</v>
      </c>
      <c r="K223">
        <f t="shared" si="40"/>
        <v>0.47361090692279612</v>
      </c>
      <c r="L223">
        <f t="shared" si="41"/>
        <v>0.52638909307720383</v>
      </c>
      <c r="M223">
        <f t="shared" si="42"/>
        <v>2.1114378604524222</v>
      </c>
      <c r="N223">
        <f t="shared" si="43"/>
        <v>1.8997354108424378</v>
      </c>
    </row>
    <row r="224" spans="1:14" x14ac:dyDescent="0.25">
      <c r="A224" s="4">
        <f>IF('True_Odds_Calculator_2-way'!A225="","",'True_Odds_Calculator_2-way'!A225)</f>
        <v>2.0299999999999998</v>
      </c>
      <c r="B224" s="4">
        <f>IF('True_Odds_Calculator_2-way'!B225="","",'True_Odds_Calculator_2-way'!B225)</f>
        <v>1.87</v>
      </c>
      <c r="C224" s="4">
        <f t="shared" si="33"/>
        <v>0.49261083743842371</v>
      </c>
      <c r="D224">
        <f t="shared" si="34"/>
        <v>0.53475935828876997</v>
      </c>
      <c r="E224">
        <f t="shared" si="35"/>
        <v>2.737019572719368E-2</v>
      </c>
      <c r="F224">
        <f t="shared" si="36"/>
        <v>-0.23605805958747139</v>
      </c>
      <c r="G224">
        <v>0</v>
      </c>
      <c r="H224">
        <f t="shared" si="37"/>
        <v>0.26342825531466507</v>
      </c>
      <c r="I224">
        <f t="shared" si="38"/>
        <v>-1.0563838700626149</v>
      </c>
      <c r="J224">
        <f t="shared" si="39"/>
        <v>1.0563838700626149</v>
      </c>
      <c r="K224">
        <f t="shared" si="40"/>
        <v>0.47890991226943308</v>
      </c>
      <c r="L224">
        <f t="shared" si="41"/>
        <v>0.52109008773056686</v>
      </c>
      <c r="M224">
        <f t="shared" si="42"/>
        <v>2.0880753861644932</v>
      </c>
      <c r="N224">
        <f t="shared" si="43"/>
        <v>1.9190539669544755</v>
      </c>
    </row>
    <row r="225" spans="1:14" x14ac:dyDescent="0.25">
      <c r="A225" s="4">
        <f>IF('True_Odds_Calculator_2-way'!A226="","",'True_Odds_Calculator_2-way'!A226)</f>
        <v>2.15</v>
      </c>
      <c r="B225" s="4">
        <f>IF('True_Odds_Calculator_2-way'!B226="","",'True_Odds_Calculator_2-way'!B226)</f>
        <v>1.76</v>
      </c>
      <c r="C225" s="4">
        <f t="shared" si="33"/>
        <v>0.46511627906976744</v>
      </c>
      <c r="D225">
        <f t="shared" si="34"/>
        <v>0.56818181818181823</v>
      </c>
      <c r="E225">
        <f t="shared" si="35"/>
        <v>3.3298097251585723E-2</v>
      </c>
      <c r="F225">
        <f t="shared" si="36"/>
        <v>-0.23097251585623668</v>
      </c>
      <c r="G225">
        <v>0</v>
      </c>
      <c r="H225">
        <f t="shared" si="37"/>
        <v>0.26427061310782241</v>
      </c>
      <c r="I225">
        <f t="shared" si="38"/>
        <v>-1.0696563746013956</v>
      </c>
      <c r="J225">
        <f t="shared" si="39"/>
        <v>1.0696563746013956</v>
      </c>
      <c r="K225">
        <f t="shared" si="40"/>
        <v>0.44840941385030625</v>
      </c>
      <c r="L225">
        <f t="shared" si="41"/>
        <v>0.5515905861496937</v>
      </c>
      <c r="M225">
        <f t="shared" si="42"/>
        <v>2.2301048307916052</v>
      </c>
      <c r="N225">
        <f t="shared" si="43"/>
        <v>1.8129388446970602</v>
      </c>
    </row>
    <row r="226" spans="1:14" x14ac:dyDescent="0.25">
      <c r="A226" s="4">
        <f>IF('True_Odds_Calculator_2-way'!A227="","",'True_Odds_Calculator_2-way'!A227)</f>
        <v>2.52</v>
      </c>
      <c r="B226" s="4">
        <f>IF('True_Odds_Calculator_2-way'!B227="","",'True_Odds_Calculator_2-way'!B227)</f>
        <v>1.57</v>
      </c>
      <c r="C226" s="4">
        <f t="shared" si="33"/>
        <v>0.3968253968253968</v>
      </c>
      <c r="D226">
        <f t="shared" si="34"/>
        <v>0.63694267515923564</v>
      </c>
      <c r="E226">
        <f t="shared" si="35"/>
        <v>3.3768071984632497E-2</v>
      </c>
      <c r="F226">
        <f t="shared" si="36"/>
        <v>-0.21898695784046107</v>
      </c>
      <c r="G226">
        <v>0</v>
      </c>
      <c r="H226">
        <f t="shared" si="37"/>
        <v>0.25275502982509351</v>
      </c>
      <c r="I226">
        <f t="shared" si="38"/>
        <v>-1.0743376064838499</v>
      </c>
      <c r="J226">
        <f t="shared" si="39"/>
        <v>1.0743376064838499</v>
      </c>
      <c r="K226">
        <f t="shared" si="40"/>
        <v>0.37979589711327127</v>
      </c>
      <c r="L226">
        <f t="shared" si="41"/>
        <v>0.62020410288672867</v>
      </c>
      <c r="M226">
        <f t="shared" si="42"/>
        <v>2.6329931618554516</v>
      </c>
      <c r="N226">
        <f t="shared" si="43"/>
        <v>1.6123724356957947</v>
      </c>
    </row>
    <row r="227" spans="1:14" x14ac:dyDescent="0.25">
      <c r="A227" s="4">
        <f>IF('True_Odds_Calculator_2-way'!A228="","",'True_Odds_Calculator_2-way'!A228)</f>
        <v>1.95</v>
      </c>
      <c r="B227" s="4">
        <f>IF('True_Odds_Calculator_2-way'!B228="","",'True_Odds_Calculator_2-way'!B228)</f>
        <v>1.93</v>
      </c>
      <c r="C227" s="4">
        <f t="shared" si="33"/>
        <v>0.51282051282051289</v>
      </c>
      <c r="D227">
        <f t="shared" si="34"/>
        <v>0.5181347150259068</v>
      </c>
      <c r="E227">
        <f t="shared" si="35"/>
        <v>3.0955227846419575E-2</v>
      </c>
      <c r="F227">
        <f t="shared" si="36"/>
        <v>-0.23475488242327625</v>
      </c>
      <c r="G227">
        <v>0</v>
      </c>
      <c r="H227">
        <f t="shared" si="37"/>
        <v>0.26571011026969582</v>
      </c>
      <c r="I227">
        <f t="shared" si="38"/>
        <v>-1.0638899909514294</v>
      </c>
      <c r="J227">
        <f t="shared" si="39"/>
        <v>1.0638899909514294</v>
      </c>
      <c r="K227">
        <f t="shared" si="40"/>
        <v>0.49734035027939766</v>
      </c>
      <c r="L227">
        <f t="shared" si="41"/>
        <v>0.50265964972060251</v>
      </c>
      <c r="M227">
        <f t="shared" si="42"/>
        <v>2.0106954914038573</v>
      </c>
      <c r="N227">
        <f t="shared" si="43"/>
        <v>1.9894176915848294</v>
      </c>
    </row>
    <row r="228" spans="1:14" x14ac:dyDescent="0.25">
      <c r="A228" s="4">
        <f>IF('True_Odds_Calculator_2-way'!A229="","",'True_Odds_Calculator_2-way'!A229)</f>
        <v>1.95</v>
      </c>
      <c r="B228" s="4">
        <f>IF('True_Odds_Calculator_2-way'!B229="","",'True_Odds_Calculator_2-way'!B229)</f>
        <v>1.93</v>
      </c>
      <c r="C228" s="4">
        <f t="shared" si="33"/>
        <v>0.51282051282051289</v>
      </c>
      <c r="D228">
        <f t="shared" si="34"/>
        <v>0.5181347150259068</v>
      </c>
      <c r="E228">
        <f t="shared" si="35"/>
        <v>3.0955227846419575E-2</v>
      </c>
      <c r="F228">
        <f t="shared" si="36"/>
        <v>-0.23475488242327625</v>
      </c>
      <c r="G228">
        <v>0</v>
      </c>
      <c r="H228">
        <f t="shared" si="37"/>
        <v>0.26571011026969582</v>
      </c>
      <c r="I228">
        <f t="shared" si="38"/>
        <v>-1.0638899909514294</v>
      </c>
      <c r="J228">
        <f t="shared" si="39"/>
        <v>1.0638899909514294</v>
      </c>
      <c r="K228">
        <f t="shared" si="40"/>
        <v>0.49734035027939766</v>
      </c>
      <c r="L228">
        <f t="shared" si="41"/>
        <v>0.50265964972060251</v>
      </c>
      <c r="M228">
        <f t="shared" si="42"/>
        <v>2.0106954914038573</v>
      </c>
      <c r="N228">
        <f t="shared" si="43"/>
        <v>1.9894176915848294</v>
      </c>
    </row>
    <row r="229" spans="1:14" x14ac:dyDescent="0.25">
      <c r="A229" s="4">
        <f>IF('True_Odds_Calculator_2-way'!A230="","",'True_Odds_Calculator_2-way'!A230)</f>
        <v>2.23</v>
      </c>
      <c r="B229" s="4">
        <f>IF('True_Odds_Calculator_2-way'!B230="","",'True_Odds_Calculator_2-way'!B230)</f>
        <v>1.7</v>
      </c>
      <c r="C229" s="4">
        <f t="shared" si="33"/>
        <v>0.44843049327354262</v>
      </c>
      <c r="D229">
        <f t="shared" si="34"/>
        <v>0.58823529411764708</v>
      </c>
      <c r="E229">
        <f t="shared" si="35"/>
        <v>3.6665787391189752E-2</v>
      </c>
      <c r="F229">
        <f t="shared" si="36"/>
        <v>-0.22711685571089413</v>
      </c>
      <c r="G229">
        <v>0</v>
      </c>
      <c r="H229">
        <f t="shared" si="37"/>
        <v>0.26378264310208388</v>
      </c>
      <c r="I229">
        <f t="shared" si="38"/>
        <v>-1.0777013435226062</v>
      </c>
      <c r="J229">
        <f t="shared" si="39"/>
        <v>1.0777013435226062</v>
      </c>
      <c r="K229">
        <f t="shared" si="40"/>
        <v>0.43000161655276159</v>
      </c>
      <c r="L229">
        <f t="shared" si="41"/>
        <v>0.56999838344723819</v>
      </c>
      <c r="M229">
        <f t="shared" si="42"/>
        <v>2.3255726525328053</v>
      </c>
      <c r="N229">
        <f t="shared" si="43"/>
        <v>1.7543909404658247</v>
      </c>
    </row>
    <row r="230" spans="1:14" x14ac:dyDescent="0.25">
      <c r="A230" s="4">
        <f>IF('True_Odds_Calculator_2-way'!A231="","",'True_Odds_Calculator_2-way'!A231)</f>
        <v>2.08</v>
      </c>
      <c r="B230" s="4">
        <f>IF('True_Odds_Calculator_2-way'!B231="","",'True_Odds_Calculator_2-way'!B231)</f>
        <v>1.83</v>
      </c>
      <c r="C230" s="4">
        <f t="shared" si="33"/>
        <v>0.48076923076923073</v>
      </c>
      <c r="D230">
        <f t="shared" si="34"/>
        <v>0.54644808743169393</v>
      </c>
      <c r="E230">
        <f t="shared" si="35"/>
        <v>2.7217318200924545E-2</v>
      </c>
      <c r="F230">
        <f t="shared" si="36"/>
        <v>-0.23549810844892827</v>
      </c>
      <c r="G230">
        <v>0</v>
      </c>
      <c r="H230">
        <f t="shared" si="37"/>
        <v>0.26271542664985281</v>
      </c>
      <c r="I230">
        <f t="shared" si="38"/>
        <v>-1.0562070842074627</v>
      </c>
      <c r="J230">
        <f t="shared" si="39"/>
        <v>1.0562070842074627</v>
      </c>
      <c r="K230">
        <f t="shared" si="40"/>
        <v>0.46713612113428016</v>
      </c>
      <c r="L230">
        <f t="shared" si="41"/>
        <v>0.53286387886572006</v>
      </c>
      <c r="M230">
        <f t="shared" si="42"/>
        <v>2.1407036509440598</v>
      </c>
      <c r="N230">
        <f t="shared" si="43"/>
        <v>1.8766518798921943</v>
      </c>
    </row>
    <row r="231" spans="1:14" x14ac:dyDescent="0.25">
      <c r="A231" s="4">
        <f>IF('True_Odds_Calculator_2-way'!A232="","",'True_Odds_Calculator_2-way'!A232)</f>
        <v>2.13</v>
      </c>
      <c r="B231" s="4">
        <f>IF('True_Odds_Calculator_2-way'!B232="","",'True_Odds_Calculator_2-way'!B232)</f>
        <v>1.7</v>
      </c>
      <c r="C231" s="4">
        <f t="shared" si="33"/>
        <v>0.46948356807511737</v>
      </c>
      <c r="D231">
        <f t="shared" si="34"/>
        <v>0.58823529411764708</v>
      </c>
      <c r="E231">
        <f t="shared" si="35"/>
        <v>5.7718862192764453E-2</v>
      </c>
      <c r="F231">
        <f t="shared" si="36"/>
        <v>-0.2184479425573046</v>
      </c>
      <c r="G231">
        <v>0</v>
      </c>
      <c r="H231">
        <f t="shared" si="37"/>
        <v>0.27616680475006905</v>
      </c>
      <c r="I231">
        <f t="shared" si="38"/>
        <v>-1.1243764952899702</v>
      </c>
      <c r="J231">
        <f t="shared" si="39"/>
        <v>1.1243764952899702</v>
      </c>
      <c r="K231">
        <f t="shared" si="40"/>
        <v>0.44042280877759621</v>
      </c>
      <c r="L231">
        <f t="shared" si="41"/>
        <v>0.55957719122240368</v>
      </c>
      <c r="M231">
        <f t="shared" si="42"/>
        <v>2.2705454396776665</v>
      </c>
      <c r="N231">
        <f t="shared" si="43"/>
        <v>1.7870635467029794</v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207" activePane="bottomLeft" state="frozen"/>
      <selection pane="bottomLeft" activeCell="C197" sqref="C197:C232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5" t="s">
        <v>9</v>
      </c>
      <c r="B1" s="56"/>
      <c r="C1" s="18"/>
      <c r="D1" s="57" t="s">
        <v>25</v>
      </c>
      <c r="E1" s="56"/>
      <c r="F1" s="57" t="s">
        <v>23</v>
      </c>
      <c r="G1" s="56"/>
      <c r="H1" s="57" t="s">
        <v>11</v>
      </c>
      <c r="I1" s="56"/>
      <c r="J1" s="57" t="s">
        <v>10</v>
      </c>
      <c r="K1" s="56"/>
      <c r="L1" s="53" t="s">
        <v>46</v>
      </c>
      <c r="M1" s="5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1.5</v>
      </c>
      <c r="B3">
        <v>2.64</v>
      </c>
      <c r="C3" s="29">
        <f t="shared" ref="C3:C66" si="0">IF(OR($A3="",$B3=""),"",(1/A3)+(1/B3)-1)</f>
        <v>4.5454545454545414E-2</v>
      </c>
      <c r="D3" s="30">
        <f>IF(OR($A3="",$B3=""),"",A3*'MPTO_working_2-way'!$G2)</f>
        <v>1.5681818181818181</v>
      </c>
      <c r="E3" s="32">
        <f>IF(OR($A3="",$B3=""),"",B3*'MPTO_working_2-way'!$G2)</f>
        <v>2.7600000000000002</v>
      </c>
      <c r="F3" s="30">
        <f>IF(OR($A3="",$B3=""),"",'MPTO_working_2-way'!D2)</f>
        <v>1.5529411764705883</v>
      </c>
      <c r="G3" s="32">
        <f>IF(OR($A3="",$B3=""),"",'MPTO_working_2-way'!E2)</f>
        <v>2.8085106382978724</v>
      </c>
      <c r="H3" s="30">
        <f>IF(OR($A3="",$B3=""),"",'OddsRatio_working_2-way'!M2)</f>
        <v>1.5521576303742324</v>
      </c>
      <c r="I3" s="30">
        <f>IF(OR($A3="",$B3=""),"",'OddsRatio_working_2-way'!N2)</f>
        <v>2.811077027627483</v>
      </c>
      <c r="J3" s="30">
        <f>IF('Log_working_2-way'!$D2="","",A3^('Log_working_2-way'!$D2))</f>
        <v>1.5451621312261112</v>
      </c>
      <c r="K3" s="32">
        <f>IF('Log_working_2-way'!$D2="","",B3^('Log_working_2-way'!$D2))</f>
        <v>2.8343166972166882</v>
      </c>
      <c r="L3" s="37">
        <f>(1/D3)</f>
        <v>0.63768115942028991</v>
      </c>
      <c r="M3" s="37">
        <f>(1/E3)</f>
        <v>0.36231884057971009</v>
      </c>
      <c r="N3" s="38">
        <v>100</v>
      </c>
      <c r="O3" s="38">
        <f>(1/A3)*((N3*A3)-N3)</f>
        <v>33.333333333333329</v>
      </c>
      <c r="P3" s="38">
        <f>(1/B3)*((N3*B3)-N3)</f>
        <v>62.121212121212118</v>
      </c>
      <c r="Q3" s="38">
        <f>(1/B3)*N3</f>
        <v>37.878787878787875</v>
      </c>
      <c r="R3" s="38">
        <f>(1/A3)*N3</f>
        <v>66.666666666666657</v>
      </c>
      <c r="S3" s="39">
        <f>O3-Q3</f>
        <v>-4.5454545454545467</v>
      </c>
      <c r="T3" s="39">
        <f>P3-R3</f>
        <v>-4.5454545454545396</v>
      </c>
      <c r="U3" t="s">
        <v>170</v>
      </c>
      <c r="V3" t="s">
        <v>171</v>
      </c>
      <c r="W3" t="s">
        <v>467</v>
      </c>
      <c r="X3" s="48" t="s">
        <v>463</v>
      </c>
      <c r="Y3" s="41"/>
    </row>
    <row r="4" spans="1:25" s="12" customFormat="1" ht="15" x14ac:dyDescent="0.25">
      <c r="A4">
        <v>2.17</v>
      </c>
      <c r="B4">
        <v>1.76</v>
      </c>
      <c r="C4" s="29">
        <f t="shared" si="0"/>
        <v>2.9011311269375728E-2</v>
      </c>
      <c r="D4" s="30">
        <f>IF(OR($A4="",$B4=""),"",A4*'MPTO_working_2-way'!$G3)</f>
        <v>2.2329545454545454</v>
      </c>
      <c r="E4" s="32">
        <f>IF(OR($A4="",$B4=""),"",B4*'MPTO_working_2-way'!$G3)</f>
        <v>1.8110599078341012</v>
      </c>
      <c r="F4" s="30">
        <f>IF(OR($A4="",$B4=""),"",'MPTO_working_2-way'!D3)</f>
        <v>2.2405256365129644</v>
      </c>
      <c r="G4" s="32">
        <f>IF(OR($A4="",$B4=""),"",'MPTO_working_2-way'!E3)</f>
        <v>1.8061099025820484</v>
      </c>
      <c r="H4" s="30">
        <f>IF(OR($A4="",$B4=""),"",'OddsRatio_working_2-way'!M3)</f>
        <v>2.2407552878027661</v>
      </c>
      <c r="I4" s="30">
        <f>IF(OR($A4="",$B4=""),"",'OddsRatio_working_2-way'!N3)</f>
        <v>1.8059606997693183</v>
      </c>
      <c r="J4" s="30">
        <f>IF('Log_working_2-way'!$D3="","",A4^('Log_working_2-way'!$D3))</f>
        <v>2.2442129030289037</v>
      </c>
      <c r="K4" s="32">
        <f>IF('Log_working_2-way'!$D3="","",B4^('Log_working_2-way'!$D3))</f>
        <v>1.8037209689479914</v>
      </c>
      <c r="L4" s="37">
        <f t="shared" ref="L4" si="1">(1/D4)</f>
        <v>0.44783715012722647</v>
      </c>
      <c r="M4" s="37">
        <f t="shared" ref="M4" si="2">(1/E4)</f>
        <v>0.55216284987277364</v>
      </c>
      <c r="N4" s="38">
        <v>100</v>
      </c>
      <c r="O4" s="38">
        <f t="shared" ref="O4" si="3">(1/A4)*((N4*A4)-N4)</f>
        <v>53.917050691244242</v>
      </c>
      <c r="P4" s="38">
        <f t="shared" ref="P4" si="4">(1/B4)*((N4*B4)-N4)</f>
        <v>43.181818181818187</v>
      </c>
      <c r="Q4" s="38">
        <f t="shared" ref="Q4" si="5">(1/B4)*N4</f>
        <v>56.81818181818182</v>
      </c>
      <c r="R4" s="38">
        <f t="shared" ref="R4" si="6">(1/A4)*N4</f>
        <v>46.082949308755758</v>
      </c>
      <c r="S4" s="39">
        <f t="shared" ref="S4" si="7">O4-Q4</f>
        <v>-2.9011311269375781</v>
      </c>
      <c r="T4" s="39">
        <f t="shared" ref="T4" si="8">P4-R4</f>
        <v>-2.901131126937571</v>
      </c>
      <c r="U4" t="s">
        <v>172</v>
      </c>
      <c r="V4" t="s">
        <v>173</v>
      </c>
      <c r="W4" t="s">
        <v>468</v>
      </c>
      <c r="X4" s="48" t="s">
        <v>463</v>
      </c>
      <c r="Y4" s="41"/>
    </row>
    <row r="5" spans="1:25" s="12" customFormat="1" ht="15" x14ac:dyDescent="0.25">
      <c r="A5">
        <v>1.93</v>
      </c>
      <c r="B5">
        <v>1.95</v>
      </c>
      <c r="C5" s="29">
        <f t="shared" si="0"/>
        <v>3.0955227846419575E-2</v>
      </c>
      <c r="D5" s="30">
        <f>IF(OR($A5="",$B5=""),"",A5*'MPTO_working_2-way'!$G4)</f>
        <v>1.9897435897435898</v>
      </c>
      <c r="E5" s="32">
        <f>IF(OR($A5="",$B5=""),"",B5*'MPTO_working_2-way'!$G4)</f>
        <v>2.0103626943005182</v>
      </c>
      <c r="F5" s="30">
        <f>IF(OR($A5="",$B5=""),"",'MPTO_working_2-way'!D4)</f>
        <v>1.9894277785119598</v>
      </c>
      <c r="G5" s="32">
        <f>IF(OR($A5="",$B5=""),"",'MPTO_working_2-way'!E4)</f>
        <v>2.0106851876586083</v>
      </c>
      <c r="H5" s="30">
        <f>IF(OR($A5="",$B5=""),"",'OddsRatio_working_2-way'!M4)</f>
        <v>1.9894176915848294</v>
      </c>
      <c r="I5" s="30">
        <f>IF(OR($A5="",$B5=""),"",'OddsRatio_working_2-way'!N4)</f>
        <v>2.0106954914038573</v>
      </c>
      <c r="J5" s="30">
        <f>IF('Log_working_2-way'!$D4="","",A5^('Log_working_2-way'!$D4))</f>
        <v>1.9892742724695103</v>
      </c>
      <c r="K5" s="32">
        <f>IF('Log_working_2-way'!$D4="","",B5^('Log_working_2-way'!$D4))</f>
        <v>2.0108420160403986</v>
      </c>
      <c r="L5" s="37">
        <f t="shared" ref="L5:L68" si="9">(1/D5)</f>
        <v>0.50257731958762886</v>
      </c>
      <c r="M5" s="37">
        <f t="shared" ref="M5:M68" si="10">(1/E5)</f>
        <v>0.49742268041237114</v>
      </c>
      <c r="N5" s="38">
        <v>101</v>
      </c>
      <c r="O5" s="38">
        <f t="shared" ref="O5:O68" si="11">(1/A5)*((N5*A5)-N5)</f>
        <v>48.668393782383433</v>
      </c>
      <c r="P5" s="38">
        <f t="shared" ref="P5:P68" si="12">(1/B5)*((N5*B5)-N5)</f>
        <v>49.205128205128204</v>
      </c>
      <c r="Q5" s="38">
        <f t="shared" ref="Q5:Q68" si="13">(1/B5)*N5</f>
        <v>51.794871794871803</v>
      </c>
      <c r="R5" s="38">
        <f t="shared" ref="R5:R68" si="14">(1/A5)*N5</f>
        <v>52.331606217616589</v>
      </c>
      <c r="S5" s="39">
        <f t="shared" ref="S5:S68" si="15">O5-Q5</f>
        <v>-3.12647801248837</v>
      </c>
      <c r="T5" s="39">
        <f t="shared" ref="T5:T68" si="16">P5-R5</f>
        <v>-3.1264780124883842</v>
      </c>
      <c r="U5" t="s">
        <v>174</v>
      </c>
      <c r="V5" t="s">
        <v>175</v>
      </c>
      <c r="W5" t="s">
        <v>469</v>
      </c>
      <c r="X5" s="48" t="s">
        <v>463</v>
      </c>
      <c r="Y5" s="41"/>
    </row>
    <row r="6" spans="1:25" s="12" customFormat="1" ht="15" x14ac:dyDescent="0.25">
      <c r="A6">
        <v>1.89</v>
      </c>
      <c r="B6">
        <v>2</v>
      </c>
      <c r="C6" s="29">
        <f t="shared" si="0"/>
        <v>2.9100529100529293E-2</v>
      </c>
      <c r="D6" s="30">
        <f>IF(OR($A6="",$B6=""),"",A6*'MPTO_working_2-way'!$G5)</f>
        <v>1.9450000000000003</v>
      </c>
      <c r="E6" s="32">
        <f>IF(OR($A6="",$B6=""),"",B6*'MPTO_working_2-way'!$G5)</f>
        <v>2.0582010582010586</v>
      </c>
      <c r="F6" s="30">
        <f>IF(OR($A6="",$B6=""),"",'MPTO_working_2-way'!D5)</f>
        <v>1.9434447300771212</v>
      </c>
      <c r="G6" s="32">
        <f>IF(OR($A6="",$B6=""),"",'MPTO_working_2-way'!E5)</f>
        <v>2.0599455040871937</v>
      </c>
      <c r="H6" s="30">
        <f>IF(OR($A6="",$B6=""),"",'OddsRatio_working_2-way'!M5)</f>
        <v>1.9433981132056606</v>
      </c>
      <c r="I6" s="30">
        <f>IF(OR($A6="",$B6=""),"",'OddsRatio_working_2-way'!N5)</f>
        <v>2.0599978800063603</v>
      </c>
      <c r="J6" s="30">
        <f>IF('Log_working_2-way'!$D5="","",A6^('Log_working_2-way'!$D5))</f>
        <v>1.9426935194379702</v>
      </c>
      <c r="K6" s="32">
        <f>IF('Log_working_2-way'!$D5="","",B6^('Log_working_2-way'!$D5))</f>
        <v>2.0607901501181232</v>
      </c>
      <c r="L6" s="37">
        <f t="shared" si="9"/>
        <v>0.51413881748071977</v>
      </c>
      <c r="M6" s="37">
        <f t="shared" si="10"/>
        <v>0.48586118251928012</v>
      </c>
      <c r="N6" s="38">
        <v>102</v>
      </c>
      <c r="O6" s="38">
        <f t="shared" si="11"/>
        <v>48.031746031746039</v>
      </c>
      <c r="P6" s="38">
        <f t="shared" si="12"/>
        <v>51</v>
      </c>
      <c r="Q6" s="38">
        <f t="shared" si="13"/>
        <v>51</v>
      </c>
      <c r="R6" s="38">
        <f t="shared" si="14"/>
        <v>53.968253968253975</v>
      </c>
      <c r="S6" s="39">
        <f t="shared" si="15"/>
        <v>-2.9682539682539613</v>
      </c>
      <c r="T6" s="39">
        <f t="shared" si="16"/>
        <v>-2.9682539682539755</v>
      </c>
      <c r="U6" t="s">
        <v>176</v>
      </c>
      <c r="V6" t="s">
        <v>177</v>
      </c>
      <c r="W6" t="s">
        <v>469</v>
      </c>
      <c r="X6" s="48" t="s">
        <v>463</v>
      </c>
      <c r="Y6" s="41"/>
    </row>
    <row r="7" spans="1:25" s="12" customFormat="1" ht="15" x14ac:dyDescent="0.25">
      <c r="A7">
        <v>2.31</v>
      </c>
      <c r="B7">
        <v>1.67</v>
      </c>
      <c r="C7" s="29">
        <f t="shared" si="0"/>
        <v>3.1702828110013792E-2</v>
      </c>
      <c r="D7" s="30">
        <f>IF(OR($A7="",$B7=""),"",A7*'MPTO_working_2-way'!$G6)</f>
        <v>2.3832335329341321</v>
      </c>
      <c r="E7" s="32">
        <f>IF(OR($A7="",$B7=""),"",B7*'MPTO_working_2-way'!$G6)</f>
        <v>1.722943722943723</v>
      </c>
      <c r="F7" s="30">
        <f>IF(OR($A7="",$B7=""),"",'MPTO_working_2-way'!D6)</f>
        <v>2.397799670572148</v>
      </c>
      <c r="G7" s="32">
        <f>IF(OR($A7="",$B7=""),"",'MPTO_working_2-way'!E6)</f>
        <v>1.7154100984947862</v>
      </c>
      <c r="H7" s="30">
        <f>IF(OR($A7="",$B7=""),"",'OddsRatio_working_2-way'!M6)</f>
        <v>2.3982932026570873</v>
      </c>
      <c r="I7" s="30">
        <f>IF(OR($A7="",$B7=""),"",'OddsRatio_working_2-way'!N6)</f>
        <v>1.7151575921986633</v>
      </c>
      <c r="J7" s="30">
        <f>IF('Log_working_2-way'!$D6="","",A7^('Log_working_2-way'!$D6))</f>
        <v>2.4050060096166201</v>
      </c>
      <c r="K7" s="32">
        <f>IF('Log_working_2-way'!$D6="","",B7^('Log_working_2-way'!$D6))</f>
        <v>1.7117407279082215</v>
      </c>
      <c r="L7" s="37">
        <f t="shared" si="9"/>
        <v>0.41959798994974867</v>
      </c>
      <c r="M7" s="37">
        <f t="shared" si="10"/>
        <v>0.58040201005025127</v>
      </c>
      <c r="N7" s="38">
        <v>103</v>
      </c>
      <c r="O7" s="38">
        <f t="shared" si="11"/>
        <v>58.411255411255411</v>
      </c>
      <c r="P7" s="38">
        <f t="shared" si="12"/>
        <v>41.32335329341317</v>
      </c>
      <c r="Q7" s="38">
        <f t="shared" si="13"/>
        <v>61.67664670658683</v>
      </c>
      <c r="R7" s="38">
        <f t="shared" si="14"/>
        <v>44.588744588744589</v>
      </c>
      <c r="S7" s="39">
        <f t="shared" si="15"/>
        <v>-3.265391295331419</v>
      </c>
      <c r="T7" s="39">
        <f t="shared" si="16"/>
        <v>-3.265391295331419</v>
      </c>
      <c r="U7" t="s">
        <v>178</v>
      </c>
      <c r="V7" t="s">
        <v>179</v>
      </c>
      <c r="W7" t="s">
        <v>470</v>
      </c>
      <c r="X7" s="48" t="s">
        <v>463</v>
      </c>
      <c r="Y7" s="41"/>
    </row>
    <row r="8" spans="1:25" ht="15" x14ac:dyDescent="0.25">
      <c r="A8">
        <v>1.87</v>
      </c>
      <c r="B8">
        <v>2.02</v>
      </c>
      <c r="C8" s="29">
        <f t="shared" si="0"/>
        <v>2.9808863239265015E-2</v>
      </c>
      <c r="D8" s="30">
        <f>IF(OR($A8="",$B8=""),"",A8*'MPTO_working_2-way'!$G7)</f>
        <v>1.9257425742574257</v>
      </c>
      <c r="E8" s="32">
        <f>IF(OR($A8="",$B8=""),"",B8*'MPTO_working_2-way'!$G7)</f>
        <v>2.0802139037433154</v>
      </c>
      <c r="F8" s="30">
        <f>IF(OR($A8="",$B8=""),"",'MPTO_working_2-way'!D7)</f>
        <v>1.9236135865967305</v>
      </c>
      <c r="G8" s="32">
        <f>IF(OR($A8="",$B8=""),"",'MPTO_working_2-way'!E7)</f>
        <v>2.082703865027292</v>
      </c>
      <c r="H8" s="30">
        <f>IF(OR($A8="",$B8=""),"",'OddsRatio_working_2-way'!M7)</f>
        <v>1.9235481451827992</v>
      </c>
      <c r="I8" s="30">
        <f>IF(OR($A8="",$B8=""),"",'OddsRatio_working_2-way'!N7)</f>
        <v>2.0827805840074194</v>
      </c>
      <c r="J8" s="30">
        <f>IF('Log_working_2-way'!$D7="","",A8^('Log_working_2-way'!$D7))</f>
        <v>1.9225833907877643</v>
      </c>
      <c r="K8" s="32">
        <f>IF('Log_working_2-way'!$D7="","",B8^('Log_working_2-way'!$D7))</f>
        <v>2.0839128581602959</v>
      </c>
      <c r="L8" s="37">
        <f t="shared" si="9"/>
        <v>0.51928020565552702</v>
      </c>
      <c r="M8" s="37">
        <f t="shared" si="10"/>
        <v>0.48071979434447304</v>
      </c>
      <c r="N8" s="38">
        <v>104</v>
      </c>
      <c r="O8" s="38">
        <f t="shared" si="11"/>
        <v>48.38502673796792</v>
      </c>
      <c r="P8" s="38">
        <f t="shared" si="12"/>
        <v>52.514851485148519</v>
      </c>
      <c r="Q8" s="38">
        <f t="shared" si="13"/>
        <v>51.485148514851488</v>
      </c>
      <c r="R8" s="38">
        <f t="shared" si="14"/>
        <v>55.61497326203208</v>
      </c>
      <c r="S8" s="39">
        <f t="shared" si="15"/>
        <v>-3.1001217768835687</v>
      </c>
      <c r="T8" s="39">
        <f t="shared" si="16"/>
        <v>-3.1001217768835616</v>
      </c>
      <c r="U8" t="s">
        <v>180</v>
      </c>
      <c r="V8" t="s">
        <v>181</v>
      </c>
      <c r="W8" t="s">
        <v>471</v>
      </c>
      <c r="X8" s="48" t="s">
        <v>463</v>
      </c>
      <c r="Y8" s="41"/>
    </row>
    <row r="9" spans="1:25" ht="15" x14ac:dyDescent="0.25">
      <c r="A9">
        <v>2.4700000000000002</v>
      </c>
      <c r="B9">
        <v>1.56</v>
      </c>
      <c r="C9" s="29">
        <f t="shared" si="0"/>
        <v>4.5883940620782715E-2</v>
      </c>
      <c r="D9" s="30">
        <f>IF(OR($A9="",$B9=""),"",A9*'MPTO_working_2-way'!$G8)</f>
        <v>2.5833333333333335</v>
      </c>
      <c r="E9" s="32">
        <f>IF(OR($A9="",$B9=""),"",B9*'MPTO_working_2-way'!$G8)</f>
        <v>1.631578947368421</v>
      </c>
      <c r="F9" s="30">
        <f>IF(OR($A9="",$B9=""),"",'MPTO_working_2-way'!D8)</f>
        <v>2.6183745583038869</v>
      </c>
      <c r="G9" s="32">
        <f>IF(OR($A9="",$B9=""),"",'MPTO_working_2-way'!E8)</f>
        <v>1.6179039301310043</v>
      </c>
      <c r="H9" s="30">
        <f>IF(OR($A9="",$B9=""),"",'OddsRatio_working_2-way'!M8)</f>
        <v>2.6201851746019651</v>
      </c>
      <c r="I9" s="30">
        <f>IF(OR($A9="",$B9=""),"",'OddsRatio_working_2-way'!N8)</f>
        <v>1.6172133998483678</v>
      </c>
      <c r="J9" s="30">
        <f>IF('Log_working_2-way'!$D8="","",A9^('Log_working_2-way'!$D8))</f>
        <v>2.6367991566660174</v>
      </c>
      <c r="K9" s="32">
        <f>IF('Log_working_2-way'!$D8="","",B9^('Log_working_2-way'!$D8))</f>
        <v>1.6109485063736875</v>
      </c>
      <c r="L9" s="37">
        <f t="shared" si="9"/>
        <v>0.38709677419354838</v>
      </c>
      <c r="M9" s="37">
        <f t="shared" si="10"/>
        <v>0.61290322580645162</v>
      </c>
      <c r="N9" s="38">
        <v>105</v>
      </c>
      <c r="O9" s="38">
        <f t="shared" si="11"/>
        <v>62.489878542510127</v>
      </c>
      <c r="P9" s="38">
        <f t="shared" si="12"/>
        <v>37.692307692307693</v>
      </c>
      <c r="Q9" s="38">
        <f t="shared" si="13"/>
        <v>67.307692307692307</v>
      </c>
      <c r="R9" s="38">
        <f t="shared" si="14"/>
        <v>42.51012145748988</v>
      </c>
      <c r="S9" s="39">
        <f t="shared" si="15"/>
        <v>-4.81781376518218</v>
      </c>
      <c r="T9" s="39">
        <f t="shared" si="16"/>
        <v>-4.8178137651821871</v>
      </c>
      <c r="U9" t="s">
        <v>129</v>
      </c>
      <c r="V9" t="s">
        <v>132</v>
      </c>
      <c r="W9" t="s">
        <v>167</v>
      </c>
      <c r="X9" s="48" t="s">
        <v>463</v>
      </c>
      <c r="Y9" s="41"/>
    </row>
    <row r="10" spans="1:25" ht="14.25" customHeight="1" x14ac:dyDescent="0.25">
      <c r="A10">
        <v>2.54</v>
      </c>
      <c r="B10">
        <v>1.53</v>
      </c>
      <c r="C10" s="29">
        <f t="shared" si="0"/>
        <v>4.7295558643404956E-2</v>
      </c>
      <c r="D10" s="30">
        <f>IF(OR($A10="",$B10=""),"",A10*'MPTO_working_2-way'!$G9)</f>
        <v>2.6601307189542487</v>
      </c>
      <c r="E10" s="32">
        <f>IF(OR($A10="",$B10=""),"",B10*'MPTO_working_2-way'!$G9)</f>
        <v>1.6023622047244097</v>
      </c>
      <c r="F10" s="30">
        <f>IF(OR($A10="",$B10=""),"",'MPTO_working_2-way'!D9)</f>
        <v>2.7023155552465061</v>
      </c>
      <c r="G10" s="32">
        <f>IF(OR($A10="",$B10=""),"",'MPTO_working_2-way'!E9)</f>
        <v>1.5874351537927374</v>
      </c>
      <c r="H10" s="30">
        <f>IF(OR($A10="",$B10=""),"",'OddsRatio_working_2-way'!M9)</f>
        <v>2.704599770432488</v>
      </c>
      <c r="I10" s="30">
        <f>IF(OR($A10="",$B10=""),"",'OddsRatio_working_2-way'!N9)</f>
        <v>1.5866479729410514</v>
      </c>
      <c r="J10" s="30">
        <f>IF('Log_working_2-way'!$D9="","",A10^('Log_working_2-way'!$D9))</f>
        <v>2.7247362032315912</v>
      </c>
      <c r="K10" s="32">
        <f>IF('Log_working_2-way'!$D9="","",B10^('Log_working_2-way'!$D9))</f>
        <v>1.5797988110439798</v>
      </c>
      <c r="L10" s="37">
        <f t="shared" si="9"/>
        <v>0.37592137592137587</v>
      </c>
      <c r="M10" s="37">
        <f t="shared" si="10"/>
        <v>0.62407862407862402</v>
      </c>
      <c r="N10" s="38">
        <v>106</v>
      </c>
      <c r="O10" s="38">
        <f t="shared" si="11"/>
        <v>64.267716535433067</v>
      </c>
      <c r="P10" s="38">
        <f t="shared" si="12"/>
        <v>36.718954248366018</v>
      </c>
      <c r="Q10" s="38">
        <f t="shared" si="13"/>
        <v>69.281045751633982</v>
      </c>
      <c r="R10" s="38">
        <f t="shared" si="14"/>
        <v>41.732283464566926</v>
      </c>
      <c r="S10" s="39">
        <f t="shared" si="15"/>
        <v>-5.0133292162009155</v>
      </c>
      <c r="T10" s="39">
        <f t="shared" si="16"/>
        <v>-5.0133292162009084</v>
      </c>
      <c r="U10" t="s">
        <v>107</v>
      </c>
      <c r="V10" t="s">
        <v>130</v>
      </c>
      <c r="W10" t="s">
        <v>167</v>
      </c>
      <c r="X10" s="48" t="s">
        <v>463</v>
      </c>
      <c r="Y10" s="41"/>
    </row>
    <row r="11" spans="1:25" ht="15" x14ac:dyDescent="0.25">
      <c r="A11">
        <v>1.85</v>
      </c>
      <c r="B11">
        <v>1.97</v>
      </c>
      <c r="C11" s="29">
        <f t="shared" si="0"/>
        <v>4.8154753738510081E-2</v>
      </c>
      <c r="D11" s="30">
        <f>IF(OR($A11="",$B11=""),"",A11*'MPTO_working_2-way'!$G10)</f>
        <v>1.9390862944162437</v>
      </c>
      <c r="E11" s="32">
        <f>IF(OR($A11="",$B11=""),"",B11*'MPTO_working_2-way'!$G10)</f>
        <v>2.0648648648648646</v>
      </c>
      <c r="F11" s="30">
        <f>IF(OR($A11="",$B11=""),"",'MPTO_working_2-way'!D10)</f>
        <v>1.9362465134812061</v>
      </c>
      <c r="G11" s="32">
        <f>IF(OR($A11="",$B11=""),"",'MPTO_working_2-way'!E10)</f>
        <v>2.0680947652149242</v>
      </c>
      <c r="H11" s="30">
        <f>IF(OR($A11="",$B11=""),"",'OddsRatio_working_2-way'!M10)</f>
        <v>1.936102910899125</v>
      </c>
      <c r="I11" s="30">
        <f>IF(OR($A11="",$B11=""),"",'OddsRatio_working_2-way'!N10)</f>
        <v>2.0682586159672365</v>
      </c>
      <c r="J11" s="30">
        <f>IF('Log_working_2-way'!$D10="","",A11^('Log_working_2-way'!$D10))</f>
        <v>1.9347965200176827</v>
      </c>
      <c r="K11" s="32">
        <f>IF('Log_working_2-way'!$D10="","",B11^('Log_working_2-way'!$D10))</f>
        <v>2.0697515219465816</v>
      </c>
      <c r="L11" s="37">
        <f t="shared" si="9"/>
        <v>0.51570680628272247</v>
      </c>
      <c r="M11" s="37">
        <f t="shared" si="10"/>
        <v>0.48429319371727753</v>
      </c>
      <c r="N11" s="38">
        <v>107</v>
      </c>
      <c r="O11" s="38">
        <f t="shared" si="11"/>
        <v>49.162162162162161</v>
      </c>
      <c r="P11" s="38">
        <f t="shared" si="12"/>
        <v>52.685279187817251</v>
      </c>
      <c r="Q11" s="38">
        <f t="shared" si="13"/>
        <v>54.314720812182735</v>
      </c>
      <c r="R11" s="38">
        <f t="shared" si="14"/>
        <v>57.837837837837832</v>
      </c>
      <c r="S11" s="39">
        <f t="shared" si="15"/>
        <v>-5.1525586500205733</v>
      </c>
      <c r="T11" s="39">
        <f t="shared" si="16"/>
        <v>-5.1525586500205804</v>
      </c>
      <c r="U11" t="s">
        <v>108</v>
      </c>
      <c r="V11" t="s">
        <v>102</v>
      </c>
      <c r="W11" t="s">
        <v>100</v>
      </c>
      <c r="X11" s="48" t="s">
        <v>463</v>
      </c>
      <c r="Y11" s="41"/>
    </row>
    <row r="12" spans="1:25" ht="15" x14ac:dyDescent="0.25">
      <c r="A12">
        <v>2.25</v>
      </c>
      <c r="B12">
        <v>1.7</v>
      </c>
      <c r="C12" s="29">
        <f t="shared" si="0"/>
        <v>3.2679738562091387E-2</v>
      </c>
      <c r="D12" s="30">
        <f>IF(OR($A12="",$B12=""),"",A12*'MPTO_working_2-way'!$G11)</f>
        <v>2.3235294117647056</v>
      </c>
      <c r="E12" s="32">
        <f>IF(OR($A12="",$B12=""),"",B12*'MPTO_working_2-way'!$G11)</f>
        <v>1.7555555555555553</v>
      </c>
      <c r="F12" s="30">
        <f>IF(OR($A12="",$B12=""),"",'MPTO_working_2-way'!D11)</f>
        <v>2.3358778625954195</v>
      </c>
      <c r="G12" s="32">
        <f>IF(OR($A12="",$B12=""),"",'MPTO_working_2-way'!E11)</f>
        <v>1.7485714285714284</v>
      </c>
      <c r="H12" s="30">
        <f>IF(OR($A12="",$B12=""),"",'OddsRatio_working_2-way'!M11)</f>
        <v>2.3363062095621219</v>
      </c>
      <c r="I12" s="30">
        <f>IF(OR($A12="",$B12=""),"",'OddsRatio_working_2-way'!N11)</f>
        <v>1.7483314773547878</v>
      </c>
      <c r="J12" s="30">
        <f>IF('Log_working_2-way'!$D11="","",A12^('Log_working_2-way'!$D11))</f>
        <v>2.3419883892799152</v>
      </c>
      <c r="K12" s="32">
        <f>IF('Log_working_2-way'!$D11="","",B12^('Log_working_2-way'!$D11))</f>
        <v>1.7451629298644922</v>
      </c>
      <c r="L12" s="37">
        <f t="shared" si="9"/>
        <v>0.43037974683544311</v>
      </c>
      <c r="M12" s="37">
        <f t="shared" si="10"/>
        <v>0.569620253164557</v>
      </c>
      <c r="N12" s="38">
        <v>108</v>
      </c>
      <c r="O12" s="38">
        <f t="shared" si="11"/>
        <v>60</v>
      </c>
      <c r="P12" s="38">
        <f t="shared" si="12"/>
        <v>44.470588235294116</v>
      </c>
      <c r="Q12" s="38">
        <f t="shared" si="13"/>
        <v>63.529411764705884</v>
      </c>
      <c r="R12" s="38">
        <f t="shared" si="14"/>
        <v>48</v>
      </c>
      <c r="S12" s="39">
        <f t="shared" si="15"/>
        <v>-3.529411764705884</v>
      </c>
      <c r="T12" s="39">
        <f t="shared" si="16"/>
        <v>-3.529411764705884</v>
      </c>
      <c r="U12" t="s">
        <v>157</v>
      </c>
      <c r="V12" t="s">
        <v>152</v>
      </c>
      <c r="W12" t="s">
        <v>168</v>
      </c>
      <c r="X12" s="48" t="s">
        <v>463</v>
      </c>
      <c r="Y12" s="41"/>
    </row>
    <row r="13" spans="1:25" ht="15" x14ac:dyDescent="0.25">
      <c r="A13">
        <v>1.89</v>
      </c>
      <c r="B13">
        <v>1.94</v>
      </c>
      <c r="C13" s="29">
        <f t="shared" si="0"/>
        <v>4.4564446626302434E-2</v>
      </c>
      <c r="D13" s="30">
        <f>IF(OR($A13="",$B13=""),"",A13*'MPTO_working_2-way'!$G12)</f>
        <v>1.9742268041237114</v>
      </c>
      <c r="E13" s="32">
        <f>IF(OR($A13="",$B13=""),"",B13*'MPTO_working_2-way'!$G12)</f>
        <v>2.0264550264550265</v>
      </c>
      <c r="F13" s="30">
        <f>IF(OR($A13="",$B13=""),"",'MPTO_working_2-way'!D12)</f>
        <v>1.9730936877791532</v>
      </c>
      <c r="G13" s="32">
        <f>IF(OR($A13="",$B13=""),"",'MPTO_working_2-way'!E12)</f>
        <v>2.0276502792678208</v>
      </c>
      <c r="H13" s="30">
        <f>IF(OR($A13="",$B13=""),"",'OddsRatio_working_2-way'!M12)</f>
        <v>1.9730408576407765</v>
      </c>
      <c r="I13" s="30">
        <f>IF(OR($A13="",$B13=""),"",'OddsRatio_working_2-way'!N12)</f>
        <v>2.0277060743621682</v>
      </c>
      <c r="J13" s="30">
        <f>IF('Log_working_2-way'!$D12="","",A13^('Log_working_2-way'!$D12))</f>
        <v>1.9725205567658568</v>
      </c>
      <c r="K13" s="32">
        <f>IF('Log_working_2-way'!$D12="","",B13^('Log_working_2-way'!$D12))</f>
        <v>2.0282558996234914</v>
      </c>
      <c r="L13" s="37">
        <f t="shared" si="9"/>
        <v>0.50652741514360311</v>
      </c>
      <c r="M13" s="37">
        <f t="shared" si="10"/>
        <v>0.49347258485639683</v>
      </c>
      <c r="N13" s="38">
        <v>109</v>
      </c>
      <c r="O13" s="38">
        <f t="shared" si="11"/>
        <v>51.328042328042329</v>
      </c>
      <c r="P13" s="38">
        <f t="shared" si="12"/>
        <v>52.814432989690729</v>
      </c>
      <c r="Q13" s="38">
        <f t="shared" si="13"/>
        <v>56.185567010309285</v>
      </c>
      <c r="R13" s="38">
        <f t="shared" si="14"/>
        <v>57.671957671957678</v>
      </c>
      <c r="S13" s="39">
        <f t="shared" si="15"/>
        <v>-4.8575246822669556</v>
      </c>
      <c r="T13" s="39">
        <f t="shared" si="16"/>
        <v>-4.8575246822669484</v>
      </c>
      <c r="U13" t="s">
        <v>182</v>
      </c>
      <c r="V13" t="s">
        <v>183</v>
      </c>
      <c r="W13" t="s">
        <v>467</v>
      </c>
      <c r="X13" s="48" t="s">
        <v>464</v>
      </c>
      <c r="Y13" s="41"/>
    </row>
    <row r="14" spans="1:25" s="35" customFormat="1" ht="15" x14ac:dyDescent="0.25">
      <c r="A14">
        <v>1.67</v>
      </c>
      <c r="B14">
        <v>2.23</v>
      </c>
      <c r="C14" s="29">
        <f t="shared" si="0"/>
        <v>4.7232888483123459E-2</v>
      </c>
      <c r="D14" s="30">
        <f>IF(OR($A14="",$B14=""),"",A14*'MPTO_working_2-way'!$G13)</f>
        <v>1.7488789237668161</v>
      </c>
      <c r="E14" s="32">
        <f>IF(OR($A14="",$B14=""),"",B14*'MPTO_working_2-way'!$G13)</f>
        <v>2.3353293413173652</v>
      </c>
      <c r="F14" s="30">
        <f>IF(OR($A14="",$B14=""),"",'MPTO_working_2-way'!D13)</f>
        <v>1.7385681940197473</v>
      </c>
      <c r="G14" s="32">
        <f>IF(OR($A14="",$B14=""),"",'MPTO_working_2-way'!E13)</f>
        <v>2.3539711134287793</v>
      </c>
      <c r="H14" s="30">
        <f>IF(OR($A14="",$B14=""),"",'OddsRatio_working_2-way'!M13)</f>
        <v>1.7380484043438287</v>
      </c>
      <c r="I14" s="30">
        <f>IF(OR($A14="",$B14=""),"",'OddsRatio_working_2-way'!N13)</f>
        <v>2.3549246826013568</v>
      </c>
      <c r="J14" s="30">
        <f>IF('Log_working_2-way'!$D13="","",A14^('Log_working_2-way'!$D13))</f>
        <v>1.7333258264811959</v>
      </c>
      <c r="K14" s="32">
        <f>IF('Log_working_2-way'!$D13="","",B14^('Log_working_2-way'!$D13))</f>
        <v>2.3636503228006438</v>
      </c>
      <c r="L14" s="37">
        <f t="shared" si="9"/>
        <v>0.57179487179487176</v>
      </c>
      <c r="M14" s="37">
        <f t="shared" si="10"/>
        <v>0.42820512820512818</v>
      </c>
      <c r="N14" s="38">
        <v>110</v>
      </c>
      <c r="O14" s="38">
        <f t="shared" si="11"/>
        <v>44.131736526946106</v>
      </c>
      <c r="P14" s="38">
        <f t="shared" si="12"/>
        <v>60.672645739910323</v>
      </c>
      <c r="Q14" s="38">
        <f t="shared" si="13"/>
        <v>49.327354260089685</v>
      </c>
      <c r="R14" s="38">
        <f t="shared" si="14"/>
        <v>65.868263473053901</v>
      </c>
      <c r="S14" s="39">
        <f t="shared" si="15"/>
        <v>-5.1956177331435782</v>
      </c>
      <c r="T14" s="39">
        <f t="shared" si="16"/>
        <v>-5.1956177331435782</v>
      </c>
      <c r="U14" t="s">
        <v>184</v>
      </c>
      <c r="V14" t="s">
        <v>185</v>
      </c>
      <c r="W14" t="s">
        <v>467</v>
      </c>
      <c r="X14" s="48" t="s">
        <v>464</v>
      </c>
      <c r="Y14" s="41"/>
    </row>
    <row r="15" spans="1:25" ht="15" x14ac:dyDescent="0.25">
      <c r="A15">
        <v>1.77</v>
      </c>
      <c r="B15">
        <v>2.08</v>
      </c>
      <c r="C15" s="29">
        <f t="shared" si="0"/>
        <v>4.5740982181660117E-2</v>
      </c>
      <c r="D15" s="30">
        <f>IF(OR($A15="",$B15=""),"",A15*'MPTO_working_2-way'!$G14)</f>
        <v>1.8509615384615383</v>
      </c>
      <c r="E15" s="32">
        <f>IF(OR($A15="",$B15=""),"",B15*'MPTO_working_2-way'!$G14)</f>
        <v>2.1751412429378529</v>
      </c>
      <c r="F15" s="30">
        <f>IF(OR($A15="",$B15=""),"",'MPTO_working_2-way'!D14)</f>
        <v>1.8446738150115241</v>
      </c>
      <c r="G15" s="32">
        <f>IF(OR($A15="",$B15=""),"",'MPTO_working_2-way'!E14)</f>
        <v>2.1838889547989084</v>
      </c>
      <c r="H15" s="30">
        <f>IF(OR($A15="",$B15=""),"",'OddsRatio_working_2-way'!M14)</f>
        <v>1.8443713418650365</v>
      </c>
      <c r="I15" s="30">
        <f>IF(OR($A15="",$B15=""),"",'OddsRatio_working_2-way'!N14)</f>
        <v>2.1843130509275839</v>
      </c>
      <c r="J15" s="30">
        <f>IF('Log_working_2-way'!$D14="","",A15^('Log_working_2-way'!$D14))</f>
        <v>1.8414907985847828</v>
      </c>
      <c r="K15" s="32">
        <f>IF('Log_working_2-way'!$D14="","",B15^('Log_working_2-way'!$D14))</f>
        <v>2.1883671237775504</v>
      </c>
      <c r="L15" s="37">
        <f t="shared" si="9"/>
        <v>0.54025974025974033</v>
      </c>
      <c r="M15" s="37">
        <f t="shared" si="10"/>
        <v>0.45974025974025978</v>
      </c>
      <c r="N15" s="38">
        <v>111</v>
      </c>
      <c r="O15" s="38">
        <f t="shared" si="11"/>
        <v>48.288135593220339</v>
      </c>
      <c r="P15" s="38">
        <f t="shared" si="12"/>
        <v>57.63461538461538</v>
      </c>
      <c r="Q15" s="38">
        <f t="shared" si="13"/>
        <v>53.365384615384613</v>
      </c>
      <c r="R15" s="38">
        <f t="shared" si="14"/>
        <v>62.711864406779661</v>
      </c>
      <c r="S15" s="39">
        <f t="shared" si="15"/>
        <v>-5.0772490221642741</v>
      </c>
      <c r="T15" s="39">
        <f t="shared" si="16"/>
        <v>-5.0772490221642812</v>
      </c>
      <c r="U15" t="s">
        <v>186</v>
      </c>
      <c r="V15" t="s">
        <v>187</v>
      </c>
      <c r="W15" t="s">
        <v>467</v>
      </c>
      <c r="X15" s="48" t="s">
        <v>464</v>
      </c>
      <c r="Y15" s="41"/>
    </row>
    <row r="16" spans="1:25" ht="15" x14ac:dyDescent="0.25">
      <c r="A16">
        <v>1.68</v>
      </c>
      <c r="B16">
        <v>2.2000000000000002</v>
      </c>
      <c r="C16" s="29">
        <f t="shared" si="0"/>
        <v>4.9783549783549708E-2</v>
      </c>
      <c r="D16" s="30">
        <f>IF(OR($A16="",$B16=""),"",A16*'MPTO_working_2-way'!$G15)</f>
        <v>1.7636363636363634</v>
      </c>
      <c r="E16" s="32">
        <f>IF(OR($A16="",$B16=""),"",B16*'MPTO_working_2-way'!$G15)</f>
        <v>2.3095238095238098</v>
      </c>
      <c r="F16" s="30">
        <f>IF(OR($A16="",$B16=""),"",'MPTO_working_2-way'!D15)</f>
        <v>1.7533206831119543</v>
      </c>
      <c r="G16" s="32">
        <f>IF(OR($A16="",$B16=""),"",'MPTO_working_2-way'!E15)</f>
        <v>2.327455919395466</v>
      </c>
      <c r="H16" s="30">
        <f>IF(OR($A16="",$B16=""),"",'OddsRatio_working_2-way'!M15)</f>
        <v>1.7527726527090808</v>
      </c>
      <c r="I16" s="30">
        <f>IF(OR($A16="",$B16=""),"",'OddsRatio_working_2-way'!N15)</f>
        <v>2.3284223283101424</v>
      </c>
      <c r="J16" s="30">
        <f>IF('Log_working_2-way'!$D15="","",A16^('Log_working_2-way'!$D15))</f>
        <v>1.7480393304857011</v>
      </c>
      <c r="K16" s="32">
        <f>IF('Log_working_2-way'!$D15="","",B16^('Log_working_2-way'!$D15))</f>
        <v>2.3368281041445402</v>
      </c>
      <c r="L16" s="37">
        <f t="shared" si="9"/>
        <v>0.56701030927835061</v>
      </c>
      <c r="M16" s="37">
        <f t="shared" si="10"/>
        <v>0.43298969072164945</v>
      </c>
      <c r="N16" s="38">
        <v>112</v>
      </c>
      <c r="O16" s="38">
        <f t="shared" si="11"/>
        <v>45.333333333333329</v>
      </c>
      <c r="P16" s="38">
        <f t="shared" si="12"/>
        <v>61.090909090909108</v>
      </c>
      <c r="Q16" s="38">
        <f t="shared" si="13"/>
        <v>50.909090909090907</v>
      </c>
      <c r="R16" s="38">
        <f t="shared" si="14"/>
        <v>66.666666666666671</v>
      </c>
      <c r="S16" s="39">
        <f t="shared" si="15"/>
        <v>-5.5757575757575779</v>
      </c>
      <c r="T16" s="39">
        <f t="shared" si="16"/>
        <v>-5.5757575757575637</v>
      </c>
      <c r="U16" t="s">
        <v>188</v>
      </c>
      <c r="V16" t="s">
        <v>189</v>
      </c>
      <c r="W16" t="s">
        <v>467</v>
      </c>
      <c r="X16" s="48" t="s">
        <v>464</v>
      </c>
      <c r="Y16" s="41"/>
    </row>
    <row r="17" spans="1:25" ht="15" x14ac:dyDescent="0.25">
      <c r="A17">
        <v>2.0299999999999998</v>
      </c>
      <c r="B17">
        <v>1.88</v>
      </c>
      <c r="C17" s="29">
        <f t="shared" si="0"/>
        <v>2.4525731055444977E-2</v>
      </c>
      <c r="D17" s="30">
        <f>IF(OR($A17="",$B17=""),"",A17*'MPTO_working_2-way'!$G16)</f>
        <v>2.0797872340425529</v>
      </c>
      <c r="E17" s="32">
        <f>IF(OR($A17="",$B17=""),"",B17*'MPTO_working_2-way'!$G16)</f>
        <v>1.9261083743842364</v>
      </c>
      <c r="F17" s="30">
        <f>IF(OR($A17="",$B17=""),"",'MPTO_working_2-way'!D16)</f>
        <v>2.0818241326641935</v>
      </c>
      <c r="G17" s="32">
        <f>IF(OR($A17="",$B17=""),"",'MPTO_working_2-way'!E16)</f>
        <v>1.9243646631706333</v>
      </c>
      <c r="H17" s="30">
        <f>IF(OR($A17="",$B17=""),"",'OddsRatio_working_2-way'!M16)</f>
        <v>2.081875475946537</v>
      </c>
      <c r="I17" s="30">
        <f>IF(OR($A17="",$B17=""),"",'OddsRatio_working_2-way'!N16)</f>
        <v>1.9243207949834495</v>
      </c>
      <c r="J17" s="30">
        <f>IF('Log_working_2-way'!$D16="","",A17^('Log_working_2-way'!$D16))</f>
        <v>2.0827972819225606</v>
      </c>
      <c r="K17" s="32">
        <f>IF('Log_working_2-way'!$D16="","",B17^('Log_working_2-way'!$D16))</f>
        <v>1.9235339030630429</v>
      </c>
      <c r="L17" s="37">
        <f t="shared" si="9"/>
        <v>0.4808184143222507</v>
      </c>
      <c r="M17" s="37">
        <f t="shared" si="10"/>
        <v>0.51918158567774941</v>
      </c>
      <c r="N17" s="38">
        <v>113</v>
      </c>
      <c r="O17" s="38">
        <f t="shared" si="11"/>
        <v>57.334975369458128</v>
      </c>
      <c r="P17" s="38">
        <f t="shared" si="12"/>
        <v>52.89361702127659</v>
      </c>
      <c r="Q17" s="38">
        <f t="shared" si="13"/>
        <v>60.106382978723403</v>
      </c>
      <c r="R17" s="38">
        <f t="shared" si="14"/>
        <v>55.665024630541879</v>
      </c>
      <c r="S17" s="39">
        <f t="shared" si="15"/>
        <v>-2.7714076092652746</v>
      </c>
      <c r="T17" s="39">
        <f t="shared" si="16"/>
        <v>-2.7714076092652888</v>
      </c>
      <c r="U17" t="s">
        <v>190</v>
      </c>
      <c r="V17" t="s">
        <v>191</v>
      </c>
      <c r="W17" t="s">
        <v>468</v>
      </c>
      <c r="X17" s="48" t="s">
        <v>464</v>
      </c>
      <c r="Y17" s="41"/>
    </row>
    <row r="18" spans="1:25" ht="15" x14ac:dyDescent="0.25">
      <c r="A18">
        <v>1.63</v>
      </c>
      <c r="B18">
        <v>2.42</v>
      </c>
      <c r="C18" s="29">
        <f t="shared" si="0"/>
        <v>2.6720073011205159E-2</v>
      </c>
      <c r="D18" s="30">
        <f>IF(OR($A18="",$B18=""),"",A18*'MPTO_working_2-way'!$G17)</f>
        <v>1.6735537190082643</v>
      </c>
      <c r="E18" s="32">
        <f>IF(OR($A18="",$B18=""),"",B18*'MPTO_working_2-way'!$G17)</f>
        <v>2.4846625766871164</v>
      </c>
      <c r="F18" s="30">
        <f>IF(OR($A18="",$B18=""),"",'MPTO_working_2-way'!D17)</f>
        <v>1.6662864867148226</v>
      </c>
      <c r="G18" s="32">
        <f>IF(OR($A18="",$B18=""),"",'MPTO_working_2-way'!E17)</f>
        <v>2.5008558929816775</v>
      </c>
      <c r="H18" s="30">
        <f>IF(OR($A18="",$B18=""),"",'OddsRatio_working_2-way'!M17)</f>
        <v>1.6660795536803288</v>
      </c>
      <c r="I18" s="30">
        <f>IF(OR($A18="",$B18=""),"",'OddsRatio_working_2-way'!N17)</f>
        <v>2.5013221686128042</v>
      </c>
      <c r="J18" s="30">
        <f>IF('Log_working_2-way'!$D17="","",A18^('Log_working_2-way'!$D17))</f>
        <v>1.6627898940265724</v>
      </c>
      <c r="K18" s="32">
        <f>IF('Log_working_2-way'!$D17="","",B18^('Log_working_2-way'!$D17))</f>
        <v>2.5087737592448787</v>
      </c>
      <c r="L18" s="37">
        <f t="shared" si="9"/>
        <v>0.59753086419753088</v>
      </c>
      <c r="M18" s="37">
        <f t="shared" si="10"/>
        <v>0.40246913580246918</v>
      </c>
      <c r="N18" s="38">
        <v>114</v>
      </c>
      <c r="O18" s="38">
        <f t="shared" si="11"/>
        <v>44.061349693251529</v>
      </c>
      <c r="P18" s="38">
        <f t="shared" si="12"/>
        <v>66.892561983471069</v>
      </c>
      <c r="Q18" s="38">
        <f t="shared" si="13"/>
        <v>47.107438016528924</v>
      </c>
      <c r="R18" s="38">
        <f t="shared" si="14"/>
        <v>69.938650306748471</v>
      </c>
      <c r="S18" s="39">
        <f t="shared" si="15"/>
        <v>-3.0460883232773952</v>
      </c>
      <c r="T18" s="39">
        <f t="shared" si="16"/>
        <v>-3.0460883232774023</v>
      </c>
      <c r="U18" t="s">
        <v>192</v>
      </c>
      <c r="V18" t="s">
        <v>193</v>
      </c>
      <c r="W18" t="s">
        <v>468</v>
      </c>
      <c r="X18" s="48" t="s">
        <v>464</v>
      </c>
      <c r="Y18" s="41"/>
    </row>
    <row r="19" spans="1:25" ht="15" x14ac:dyDescent="0.25">
      <c r="A19">
        <v>1.46</v>
      </c>
      <c r="B19">
        <v>2.86</v>
      </c>
      <c r="C19" s="29">
        <f t="shared" si="0"/>
        <v>3.458185649966472E-2</v>
      </c>
      <c r="D19" s="30">
        <f>IF(OR($A19="",$B19=""),"",A19*'MPTO_working_2-way'!$G18)</f>
        <v>1.5104895104895104</v>
      </c>
      <c r="E19" s="32">
        <f>IF(OR($A19="",$B19=""),"",B19*'MPTO_working_2-way'!$G18)</f>
        <v>2.9589041095890409</v>
      </c>
      <c r="F19" s="30">
        <f>IF(OR($A19="",$B19=""),"",'MPTO_working_2-way'!D18)</f>
        <v>1.4978118946839802</v>
      </c>
      <c r="G19" s="32">
        <f>IF(OR($A19="",$B19=""),"",'MPTO_working_2-way'!E18)</f>
        <v>3.0087908920593742</v>
      </c>
      <c r="H19" s="30">
        <f>IF(OR($A19="",$B19=""),"",'OddsRatio_working_2-way'!M18)</f>
        <v>1.4973045625740722</v>
      </c>
      <c r="I19" s="30">
        <f>IF(OR($A19="",$B19=""),"",'OddsRatio_working_2-way'!N18)</f>
        <v>3.0108401877995097</v>
      </c>
      <c r="J19" s="30">
        <f>IF('Log_working_2-way'!$D18="","",A19^('Log_working_2-way'!$D18))</f>
        <v>1.4914944015217653</v>
      </c>
      <c r="K19" s="32">
        <f>IF('Log_working_2-way'!$D18="","",B19^('Log_working_2-way'!$D18))</f>
        <v>3.0346111713652766</v>
      </c>
      <c r="L19" s="37">
        <f t="shared" si="9"/>
        <v>0.66203703703703709</v>
      </c>
      <c r="M19" s="37">
        <f t="shared" si="10"/>
        <v>0.33796296296296297</v>
      </c>
      <c r="N19" s="38">
        <v>115</v>
      </c>
      <c r="O19" s="38">
        <f t="shared" si="11"/>
        <v>36.232876712328768</v>
      </c>
      <c r="P19" s="38">
        <f t="shared" si="12"/>
        <v>74.790209790209786</v>
      </c>
      <c r="Q19" s="38">
        <f t="shared" si="13"/>
        <v>40.209790209790214</v>
      </c>
      <c r="R19" s="38">
        <f t="shared" si="14"/>
        <v>78.767123287671225</v>
      </c>
      <c r="S19" s="39">
        <f t="shared" si="15"/>
        <v>-3.976913497461446</v>
      </c>
      <c r="T19" s="39">
        <f t="shared" si="16"/>
        <v>-3.9769134974614389</v>
      </c>
      <c r="U19" t="s">
        <v>194</v>
      </c>
      <c r="V19" t="s">
        <v>195</v>
      </c>
      <c r="W19" t="s">
        <v>468</v>
      </c>
      <c r="X19" s="48" t="s">
        <v>464</v>
      </c>
      <c r="Y19" s="41"/>
    </row>
    <row r="20" spans="1:25" ht="15" x14ac:dyDescent="0.25">
      <c r="A20">
        <v>1.62</v>
      </c>
      <c r="B20">
        <v>2.4300000000000002</v>
      </c>
      <c r="C20" s="29">
        <f t="shared" si="0"/>
        <v>2.8806584362139898E-2</v>
      </c>
      <c r="D20" s="30">
        <f>IF(OR($A20="",$B20=""),"",A20*'MPTO_working_2-way'!$G19)</f>
        <v>1.6666666666666667</v>
      </c>
      <c r="E20" s="32">
        <f>IF(OR($A20="",$B20=""),"",B20*'MPTO_working_2-way'!$G19)</f>
        <v>2.5</v>
      </c>
      <c r="F20" s="30">
        <f>IF(OR($A20="",$B20=""),"",'MPTO_working_2-way'!D19)</f>
        <v>1.658703071672355</v>
      </c>
      <c r="G20" s="32">
        <f>IF(OR($A20="",$B20=""),"",'MPTO_working_2-way'!E19)</f>
        <v>2.5181347150259068</v>
      </c>
      <c r="H20" s="30">
        <f>IF(OR($A20="",$B20=""),"",'OddsRatio_working_2-way'!M19)</f>
        <v>1.6584576171375296</v>
      </c>
      <c r="I20" s="30">
        <f>IF(OR($A20="",$B20=""),"",'OddsRatio_working_2-way'!N19)</f>
        <v>2.5187006330752704</v>
      </c>
      <c r="J20" s="30">
        <f>IF('Log_working_2-way'!$D19="","",A20^('Log_working_2-way'!$D19))</f>
        <v>1.6548476422503566</v>
      </c>
      <c r="K20" s="32">
        <f>IF('Log_working_2-way'!$D19="","",B20^('Log_working_2-way'!$D19))</f>
        <v>2.5270727654504732</v>
      </c>
      <c r="L20" s="37">
        <f t="shared" si="9"/>
        <v>0.6</v>
      </c>
      <c r="M20" s="37">
        <f t="shared" si="10"/>
        <v>0.4</v>
      </c>
      <c r="N20" s="38">
        <v>116</v>
      </c>
      <c r="O20" s="38">
        <f t="shared" si="11"/>
        <v>44.395061728395071</v>
      </c>
      <c r="P20" s="38">
        <f t="shared" si="12"/>
        <v>68.2633744855967</v>
      </c>
      <c r="Q20" s="38">
        <f t="shared" si="13"/>
        <v>47.736625514403286</v>
      </c>
      <c r="R20" s="38">
        <f t="shared" si="14"/>
        <v>71.604938271604937</v>
      </c>
      <c r="S20" s="39">
        <f t="shared" si="15"/>
        <v>-3.3415637860082157</v>
      </c>
      <c r="T20" s="39">
        <f t="shared" si="16"/>
        <v>-3.341563786008237</v>
      </c>
      <c r="U20" t="s">
        <v>196</v>
      </c>
      <c r="V20" t="s">
        <v>197</v>
      </c>
      <c r="W20" t="s">
        <v>468</v>
      </c>
      <c r="X20" s="48" t="s">
        <v>464</v>
      </c>
      <c r="Y20" s="41"/>
    </row>
    <row r="21" spans="1:25" ht="15" x14ac:dyDescent="0.25">
      <c r="A21">
        <v>1.49</v>
      </c>
      <c r="B21">
        <v>2.77</v>
      </c>
      <c r="C21" s="29">
        <f t="shared" si="0"/>
        <v>3.2151769922225348E-2</v>
      </c>
      <c r="D21" s="30">
        <f>IF(OR($A21="",$B21=""),"",A21*'MPTO_working_2-way'!$G20)</f>
        <v>1.5379061371841158</v>
      </c>
      <c r="E21" s="32">
        <f>IF(OR($A21="",$B21=""),"",B21*'MPTO_working_2-way'!$G20)</f>
        <v>2.8590604026845643</v>
      </c>
      <c r="F21" s="30">
        <f>IF(OR($A21="",$B21=""),"",'MPTO_working_2-way'!D20)</f>
        <v>1.5265659386385075</v>
      </c>
      <c r="G21" s="32">
        <f>IF(OR($A21="",$B21=""),"",'MPTO_working_2-way'!E20)</f>
        <v>2.8990973905103088</v>
      </c>
      <c r="H21" s="30">
        <f>IF(OR($A21="",$B21=""),"",'OddsRatio_working_2-way'!M20)</f>
        <v>1.5261522196019803</v>
      </c>
      <c r="I21" s="30">
        <f>IF(OR($A21="",$B21=""),"",'OddsRatio_working_2-way'!N20)</f>
        <v>2.9005906708071532</v>
      </c>
      <c r="J21" s="30">
        <f>IF('Log_working_2-way'!$D20="","",A21^('Log_working_2-way'!$D20))</f>
        <v>1.5209710949322983</v>
      </c>
      <c r="K21" s="32">
        <f>IF('Log_working_2-way'!$D20="","",B21^('Log_working_2-way'!$D20))</f>
        <v>2.9194922899317728</v>
      </c>
      <c r="L21" s="37">
        <f t="shared" si="9"/>
        <v>0.6502347417840374</v>
      </c>
      <c r="M21" s="37">
        <f t="shared" si="10"/>
        <v>0.34976525821596238</v>
      </c>
      <c r="N21" s="38">
        <v>117</v>
      </c>
      <c r="O21" s="38">
        <f t="shared" si="11"/>
        <v>38.476510067114106</v>
      </c>
      <c r="P21" s="38">
        <f t="shared" si="12"/>
        <v>74.761732851985556</v>
      </c>
      <c r="Q21" s="38">
        <f t="shared" si="13"/>
        <v>42.238267148014444</v>
      </c>
      <c r="R21" s="38">
        <f t="shared" si="14"/>
        <v>78.523489932885909</v>
      </c>
      <c r="S21" s="39">
        <f t="shared" si="15"/>
        <v>-3.7617570809003382</v>
      </c>
      <c r="T21" s="39">
        <f t="shared" si="16"/>
        <v>-3.7617570809003524</v>
      </c>
      <c r="U21" t="s">
        <v>198</v>
      </c>
      <c r="V21" t="s">
        <v>199</v>
      </c>
      <c r="W21" t="s">
        <v>468</v>
      </c>
      <c r="X21" s="48" t="s">
        <v>464</v>
      </c>
      <c r="Y21" s="41"/>
    </row>
    <row r="22" spans="1:25" ht="15" x14ac:dyDescent="0.25">
      <c r="A22">
        <v>1.55</v>
      </c>
      <c r="B22">
        <v>2.61</v>
      </c>
      <c r="C22" s="29">
        <f t="shared" si="0"/>
        <v>2.830305277468792E-2</v>
      </c>
      <c r="D22" s="30">
        <f>IF(OR($A22="",$B22=""),"",A22*'MPTO_working_2-way'!$G21)</f>
        <v>1.5938697318007664</v>
      </c>
      <c r="E22" s="32">
        <f>IF(OR($A22="",$B22=""),"",B22*'MPTO_working_2-way'!$G21)</f>
        <v>2.6838709677419352</v>
      </c>
      <c r="F22" s="30">
        <f>IF(OR($A22="",$B22=""),"",'MPTO_working_2-way'!D21)</f>
        <v>1.58476153168152</v>
      </c>
      <c r="G22" s="32">
        <f>IF(OR($A22="",$B22=""),"",'MPTO_working_2-way'!E21)</f>
        <v>2.7100988109194435</v>
      </c>
      <c r="H22" s="30">
        <f>IF(OR($A22="",$B22=""),"",'OddsRatio_working_2-way'!M21)</f>
        <v>1.5844783202414772</v>
      </c>
      <c r="I22" s="30">
        <f>IF(OR($A22="",$B22=""),"",'OddsRatio_working_2-way'!N21)</f>
        <v>2.7109274465250492</v>
      </c>
      <c r="J22" s="30">
        <f>IF('Log_working_2-way'!$D21="","",A22^('Log_working_2-way'!$D21))</f>
        <v>1.5803386007882658</v>
      </c>
      <c r="K22" s="32">
        <f>IF('Log_working_2-way'!$D21="","",B22^('Log_working_2-way'!$D21))</f>
        <v>2.7231319761285588</v>
      </c>
      <c r="L22" s="37">
        <f t="shared" si="9"/>
        <v>0.62740384615384615</v>
      </c>
      <c r="M22" s="37">
        <f t="shared" si="10"/>
        <v>0.37259615384615385</v>
      </c>
      <c r="N22" s="38">
        <v>118</v>
      </c>
      <c r="O22" s="38">
        <f t="shared" si="11"/>
        <v>41.870967741935488</v>
      </c>
      <c r="P22" s="38">
        <f t="shared" si="12"/>
        <v>72.789272030651333</v>
      </c>
      <c r="Q22" s="38">
        <f t="shared" si="13"/>
        <v>45.21072796934866</v>
      </c>
      <c r="R22" s="38">
        <f t="shared" si="14"/>
        <v>76.129032258064512</v>
      </c>
      <c r="S22" s="39">
        <f t="shared" si="15"/>
        <v>-3.3397602274131728</v>
      </c>
      <c r="T22" s="39">
        <f t="shared" si="16"/>
        <v>-3.3397602274131799</v>
      </c>
      <c r="U22" t="s">
        <v>200</v>
      </c>
      <c r="V22" t="s">
        <v>201</v>
      </c>
      <c r="W22" t="s">
        <v>468</v>
      </c>
      <c r="X22" s="48" t="s">
        <v>464</v>
      </c>
      <c r="Y22" s="41"/>
    </row>
    <row r="23" spans="1:25" ht="15" x14ac:dyDescent="0.25">
      <c r="A23">
        <v>1.57</v>
      </c>
      <c r="B23">
        <v>2.5099999999999998</v>
      </c>
      <c r="C23" s="29">
        <f t="shared" si="0"/>
        <v>3.5349049661227649E-2</v>
      </c>
      <c r="D23" s="30">
        <f>IF(OR($A23="",$B23=""),"",A23*'MPTO_working_2-way'!$G22)</f>
        <v>1.6254980079681274</v>
      </c>
      <c r="E23" s="32">
        <f>IF(OR($A23="",$B23=""),"",B23*'MPTO_working_2-way'!$G22)</f>
        <v>2.5987261146496814</v>
      </c>
      <c r="F23" s="30">
        <f>IF(OR($A23="",$B23=""),"",'MPTO_working_2-way'!D22)</f>
        <v>1.6148093511176675</v>
      </c>
      <c r="G23" s="32">
        <f>IF(OR($A23="",$B23=""),"",'MPTO_working_2-way'!E22)</f>
        <v>2.6265204785550034</v>
      </c>
      <c r="H23" s="30">
        <f>IF(OR($A23="",$B23=""),"",'OddsRatio_working_2-way'!M22)</f>
        <v>1.6143968129056414</v>
      </c>
      <c r="I23" s="30">
        <f>IF(OR($A23="",$B23=""),"",'OddsRatio_working_2-way'!N22)</f>
        <v>2.6276126096272243</v>
      </c>
      <c r="J23" s="30">
        <f>IF('Log_working_2-way'!$D22="","",A23^('Log_working_2-way'!$D22))</f>
        <v>1.6095273078692256</v>
      </c>
      <c r="K23" s="32">
        <f>IF('Log_working_2-way'!$D22="","",B23^('Log_working_2-way'!$D22))</f>
        <v>2.6406155837309813</v>
      </c>
      <c r="L23" s="37">
        <f t="shared" si="9"/>
        <v>0.61519607843137258</v>
      </c>
      <c r="M23" s="37">
        <f t="shared" si="10"/>
        <v>0.38480392156862747</v>
      </c>
      <c r="N23" s="38">
        <v>119</v>
      </c>
      <c r="O23" s="38">
        <f t="shared" si="11"/>
        <v>43.203821656050962</v>
      </c>
      <c r="P23" s="38">
        <f t="shared" si="12"/>
        <v>71.589641434262958</v>
      </c>
      <c r="Q23" s="38">
        <f t="shared" si="13"/>
        <v>47.410358565737056</v>
      </c>
      <c r="R23" s="38">
        <f t="shared" si="14"/>
        <v>75.796178343949038</v>
      </c>
      <c r="S23" s="39">
        <f t="shared" si="15"/>
        <v>-4.2065369096860934</v>
      </c>
      <c r="T23" s="39">
        <f t="shared" si="16"/>
        <v>-4.2065369096860792</v>
      </c>
      <c r="U23" t="s">
        <v>202</v>
      </c>
      <c r="V23" t="s">
        <v>203</v>
      </c>
      <c r="W23" t="s">
        <v>469</v>
      </c>
      <c r="X23" s="48" t="s">
        <v>464</v>
      </c>
      <c r="Y23" s="41"/>
    </row>
    <row r="24" spans="1:25" ht="15" x14ac:dyDescent="0.25">
      <c r="A24">
        <v>1.6</v>
      </c>
      <c r="B24">
        <v>2.46</v>
      </c>
      <c r="C24" s="29">
        <f t="shared" si="0"/>
        <v>3.1504065040650397E-2</v>
      </c>
      <c r="D24" s="30">
        <f>IF(OR($A24="",$B24=""),"",A24*'MPTO_working_2-way'!$G23)</f>
        <v>1.6504065040650406</v>
      </c>
      <c r="E24" s="32">
        <f>IF(OR($A24="",$B24=""),"",B24*'MPTO_working_2-way'!$G23)</f>
        <v>2.5375000000000001</v>
      </c>
      <c r="F24" s="30">
        <f>IF(OR($A24="",$B24=""),"",'MPTO_working_2-way'!D23)</f>
        <v>1.6413678065054211</v>
      </c>
      <c r="G24" s="32">
        <f>IF(OR($A24="",$B24=""),"",'MPTO_working_2-way'!E23)</f>
        <v>2.5591677503250976</v>
      </c>
      <c r="H24" s="30">
        <f>IF(OR($A24="",$B24=""),"",'OddsRatio_working_2-way'!M23)</f>
        <v>1.6410607647560327</v>
      </c>
      <c r="I24" s="30">
        <f>IF(OR($A24="",$B24=""),"",'OddsRatio_working_2-way'!N23)</f>
        <v>2.5599145275730124</v>
      </c>
      <c r="J24" s="30">
        <f>IF('Log_working_2-way'!$D23="","",A24^('Log_working_2-way'!$D23))</f>
        <v>1.6369550951524368</v>
      </c>
      <c r="K24" s="32">
        <f>IF('Log_working_2-way'!$D23="","",B24^('Log_working_2-way'!$D23))</f>
        <v>2.5699693865556159</v>
      </c>
      <c r="L24" s="37">
        <f t="shared" si="9"/>
        <v>0.60591133004926112</v>
      </c>
      <c r="M24" s="37">
        <f t="shared" si="10"/>
        <v>0.39408866995073888</v>
      </c>
      <c r="N24" s="38">
        <v>120</v>
      </c>
      <c r="O24" s="38">
        <f t="shared" si="11"/>
        <v>45</v>
      </c>
      <c r="P24" s="38">
        <f t="shared" si="12"/>
        <v>71.219512195121951</v>
      </c>
      <c r="Q24" s="38">
        <f t="shared" si="13"/>
        <v>48.780487804878049</v>
      </c>
      <c r="R24" s="38">
        <f t="shared" si="14"/>
        <v>75</v>
      </c>
      <c r="S24" s="39">
        <f t="shared" si="15"/>
        <v>-3.7804878048780495</v>
      </c>
      <c r="T24" s="39">
        <f t="shared" si="16"/>
        <v>-3.7804878048780495</v>
      </c>
      <c r="U24" t="s">
        <v>204</v>
      </c>
      <c r="V24" t="s">
        <v>205</v>
      </c>
      <c r="W24" t="s">
        <v>469</v>
      </c>
      <c r="X24" s="48" t="s">
        <v>464</v>
      </c>
      <c r="Y24" s="41"/>
    </row>
    <row r="25" spans="1:25" ht="15" x14ac:dyDescent="0.25">
      <c r="A25">
        <v>1.92</v>
      </c>
      <c r="B25">
        <v>1.97</v>
      </c>
      <c r="C25" s="29">
        <f t="shared" si="0"/>
        <v>2.844754653130277E-2</v>
      </c>
      <c r="D25" s="30">
        <f>IF(OR($A25="",$B25=""),"",A25*'MPTO_working_2-way'!$G24)</f>
        <v>1.9746192893401013</v>
      </c>
      <c r="E25" s="32">
        <f>IF(OR($A25="",$B25=""),"",B25*'MPTO_working_2-way'!$G24)</f>
        <v>2.0260416666666665</v>
      </c>
      <c r="F25" s="30">
        <f>IF(OR($A25="",$B25=""),"",'MPTO_working_2-way'!D24)</f>
        <v>1.9739066903246005</v>
      </c>
      <c r="G25" s="32">
        <f>IF(OR($A25="",$B25=""),"",'MPTO_working_2-way'!E24)</f>
        <v>2.0267924123888115</v>
      </c>
      <c r="H25" s="30">
        <f>IF(OR($A25="",$B25=""),"",'OddsRatio_working_2-way'!M24)</f>
        <v>1.9738858291644976</v>
      </c>
      <c r="I25" s="30">
        <f>IF(OR($A25="",$B25=""),"",'OddsRatio_working_2-way'!N24)</f>
        <v>2.0268144068364817</v>
      </c>
      <c r="J25" s="30">
        <f>IF('Log_working_2-way'!$D24="","",A25^('Log_working_2-way'!$D24))</f>
        <v>1.9735629954505829</v>
      </c>
      <c r="K25" s="32">
        <f>IF('Log_working_2-way'!$D24="","",B25^('Log_working_2-way'!$D24))</f>
        <v>2.0271548987306875</v>
      </c>
      <c r="L25" s="37">
        <f t="shared" si="9"/>
        <v>0.50642673521850901</v>
      </c>
      <c r="M25" s="37">
        <f t="shared" si="10"/>
        <v>0.49357326478149105</v>
      </c>
      <c r="N25" s="38">
        <v>121</v>
      </c>
      <c r="O25" s="38">
        <f t="shared" si="11"/>
        <v>57.979166666666664</v>
      </c>
      <c r="P25" s="38">
        <f t="shared" si="12"/>
        <v>59.578680203045685</v>
      </c>
      <c r="Q25" s="38">
        <f t="shared" si="13"/>
        <v>61.421319796954307</v>
      </c>
      <c r="R25" s="38">
        <f t="shared" si="14"/>
        <v>63.020833333333336</v>
      </c>
      <c r="S25" s="39">
        <f t="shared" si="15"/>
        <v>-3.4421531302876431</v>
      </c>
      <c r="T25" s="39">
        <f t="shared" si="16"/>
        <v>-3.4421531302876502</v>
      </c>
      <c r="U25" t="s">
        <v>206</v>
      </c>
      <c r="V25" t="s">
        <v>207</v>
      </c>
      <c r="W25" t="s">
        <v>469</v>
      </c>
      <c r="X25" s="48" t="s">
        <v>464</v>
      </c>
      <c r="Y25" s="41"/>
    </row>
    <row r="26" spans="1:25" ht="15" x14ac:dyDescent="0.25">
      <c r="A26">
        <v>1.73</v>
      </c>
      <c r="B26">
        <v>2.19</v>
      </c>
      <c r="C26" s="29">
        <f t="shared" si="0"/>
        <v>3.4655686647135031E-2</v>
      </c>
      <c r="D26" s="30">
        <f>IF(OR($A26="",$B26=""),"",A26*'MPTO_working_2-way'!$G25)</f>
        <v>1.7899543378995435</v>
      </c>
      <c r="E26" s="32">
        <f>IF(OR($A26="",$B26=""),"",B26*'MPTO_working_2-way'!$G25)</f>
        <v>2.2658959537572256</v>
      </c>
      <c r="F26" s="30">
        <f>IF(OR($A26="",$B26=""),"",'MPTO_working_2-way'!D25)</f>
        <v>1.7834631769717797</v>
      </c>
      <c r="G26" s="32">
        <f>IF(OR($A26="",$B26=""),"",'MPTO_working_2-way'!E25)</f>
        <v>2.2763841740018629</v>
      </c>
      <c r="H26" s="30">
        <f>IF(OR($A26="",$B26=""),"",'OddsRatio_working_2-way'!M25)</f>
        <v>1.7832275391935992</v>
      </c>
      <c r="I26" s="30">
        <f>IF(OR($A26="",$B26=""),"",'OddsRatio_working_2-way'!N25)</f>
        <v>2.2767681803292916</v>
      </c>
      <c r="J26" s="30">
        <f>IF('Log_working_2-way'!$D25="","",A26^('Log_working_2-way'!$D25))</f>
        <v>1.7802790428165938</v>
      </c>
      <c r="K26" s="32">
        <f>IF('Log_working_2-way'!$D25="","",B26^('Log_working_2-way'!$D25))</f>
        <v>2.2815927958159761</v>
      </c>
      <c r="L26" s="37">
        <f t="shared" si="9"/>
        <v>0.55867346938775508</v>
      </c>
      <c r="M26" s="37">
        <f t="shared" si="10"/>
        <v>0.44132653061224486</v>
      </c>
      <c r="N26" s="38">
        <v>122</v>
      </c>
      <c r="O26" s="38">
        <f t="shared" si="11"/>
        <v>51.479768786127174</v>
      </c>
      <c r="P26" s="38">
        <f t="shared" si="12"/>
        <v>66.292237442922385</v>
      </c>
      <c r="Q26" s="38">
        <f t="shared" si="13"/>
        <v>55.707762557077629</v>
      </c>
      <c r="R26" s="38">
        <f t="shared" si="14"/>
        <v>70.520231213872833</v>
      </c>
      <c r="S26" s="39">
        <f t="shared" si="15"/>
        <v>-4.2279937709504551</v>
      </c>
      <c r="T26" s="39">
        <f t="shared" si="16"/>
        <v>-4.227993770950448</v>
      </c>
      <c r="U26" t="s">
        <v>208</v>
      </c>
      <c r="V26" t="s">
        <v>209</v>
      </c>
      <c r="W26" t="s">
        <v>469</v>
      </c>
      <c r="X26" s="48" t="s">
        <v>464</v>
      </c>
      <c r="Y26" s="41"/>
    </row>
    <row r="27" spans="1:25" ht="15" x14ac:dyDescent="0.25">
      <c r="A27">
        <v>1.36</v>
      </c>
      <c r="B27">
        <v>3.29</v>
      </c>
      <c r="C27" s="29">
        <f t="shared" si="0"/>
        <v>3.9245485428213822E-2</v>
      </c>
      <c r="D27" s="30">
        <f>IF(OR($A27="",$B27=""),"",A27*'MPTO_working_2-way'!$G26)</f>
        <v>1.4133738601823709</v>
      </c>
      <c r="E27" s="32">
        <f>IF(OR($A27="",$B27=""),"",B27*'MPTO_working_2-way'!$G26)</f>
        <v>3.4191176470588234</v>
      </c>
      <c r="F27" s="30">
        <f>IF(OR($A27="",$B27=""),"",'MPTO_working_2-way'!D26)</f>
        <v>1.3972893635625507</v>
      </c>
      <c r="G27" s="32">
        <f>IF(OR($A27="",$B27=""),"",'MPTO_working_2-way'!E26)</f>
        <v>3.5170570664989782</v>
      </c>
      <c r="H27" s="30">
        <f>IF(OR($A27="",$B27=""),"",'OddsRatio_working_2-way'!M26)</f>
        <v>1.3964911602730541</v>
      </c>
      <c r="I27" s="30">
        <f>IF(OR($A27="",$B27=""),"",'OddsRatio_working_2-way'!N26)</f>
        <v>3.522124325070259</v>
      </c>
      <c r="J27" s="30">
        <f>IF('Log_working_2-way'!$D26="","",A27^('Log_working_2-way'!$D26))</f>
        <v>1.389033335970572</v>
      </c>
      <c r="K27" s="32">
        <f>IF('Log_working_2-way'!$D26="","",B27^('Log_working_2-way'!$D26))</f>
        <v>3.5704738065754094</v>
      </c>
      <c r="L27" s="37">
        <f t="shared" si="9"/>
        <v>0.7075268817204301</v>
      </c>
      <c r="M27" s="37">
        <f t="shared" si="10"/>
        <v>0.2924731182795699</v>
      </c>
      <c r="N27" s="38">
        <v>123</v>
      </c>
      <c r="O27" s="38">
        <f t="shared" si="11"/>
        <v>32.558823529411761</v>
      </c>
      <c r="P27" s="38">
        <f t="shared" si="12"/>
        <v>85.61398176291793</v>
      </c>
      <c r="Q27" s="38">
        <f t="shared" si="13"/>
        <v>37.386018237082062</v>
      </c>
      <c r="R27" s="38">
        <f t="shared" si="14"/>
        <v>90.441176470588232</v>
      </c>
      <c r="S27" s="39">
        <f t="shared" si="15"/>
        <v>-4.8271947076703015</v>
      </c>
      <c r="T27" s="39">
        <f t="shared" si="16"/>
        <v>-4.8271947076703015</v>
      </c>
      <c r="U27" t="s">
        <v>210</v>
      </c>
      <c r="V27" t="s">
        <v>211</v>
      </c>
      <c r="W27" t="s">
        <v>472</v>
      </c>
      <c r="X27" s="48" t="s">
        <v>464</v>
      </c>
      <c r="Y27" s="41"/>
    </row>
    <row r="28" spans="1:25" ht="15" x14ac:dyDescent="0.25">
      <c r="A28">
        <v>2.09</v>
      </c>
      <c r="B28">
        <v>1.82</v>
      </c>
      <c r="C28" s="29">
        <f t="shared" si="0"/>
        <v>2.7919448972080652E-2</v>
      </c>
      <c r="D28" s="30">
        <f>IF(OR($A28="",$B28=""),"",A28*'MPTO_working_2-way'!$G27)</f>
        <v>2.1483516483516483</v>
      </c>
      <c r="E28" s="32">
        <f>IF(OR($A28="",$B28=""),"",B28*'MPTO_working_2-way'!$G27)</f>
        <v>1.8708133971291869</v>
      </c>
      <c r="F28" s="30">
        <f>IF(OR($A28="",$B28=""),"",'MPTO_working_2-way'!D27)</f>
        <v>2.152810006225593</v>
      </c>
      <c r="G28" s="32">
        <f>IF(OR($A28="",$B28=""),"",'MPTO_working_2-way'!E27)</f>
        <v>1.8674456281604401</v>
      </c>
      <c r="H28" s="30">
        <f>IF(OR($A28="",$B28=""),"",'OddsRatio_working_2-way'!M27)</f>
        <v>2.1529389804681456</v>
      </c>
      <c r="I28" s="30">
        <f>IF(OR($A28="",$B28=""),"",'OddsRatio_working_2-way'!N27)</f>
        <v>1.8673485908108987</v>
      </c>
      <c r="J28" s="30">
        <f>IF('Log_working_2-way'!$D27="","",A28^('Log_working_2-way'!$D27))</f>
        <v>2.1549669469306498</v>
      </c>
      <c r="K28" s="32">
        <f>IF('Log_working_2-way'!$D27="","",B28^('Log_working_2-way'!$D27))</f>
        <v>1.8658256434588982</v>
      </c>
      <c r="L28" s="37">
        <f t="shared" si="9"/>
        <v>0.46547314578005117</v>
      </c>
      <c r="M28" s="37">
        <f t="shared" si="10"/>
        <v>0.53452685421994872</v>
      </c>
      <c r="N28" s="38">
        <v>124</v>
      </c>
      <c r="O28" s="38">
        <f t="shared" si="11"/>
        <v>64.669856459330134</v>
      </c>
      <c r="P28" s="38">
        <f t="shared" si="12"/>
        <v>55.868131868131869</v>
      </c>
      <c r="Q28" s="38">
        <f t="shared" si="13"/>
        <v>68.131868131868117</v>
      </c>
      <c r="R28" s="38">
        <f t="shared" si="14"/>
        <v>59.330143540669866</v>
      </c>
      <c r="S28" s="39">
        <f t="shared" si="15"/>
        <v>-3.462011672537983</v>
      </c>
      <c r="T28" s="39">
        <f t="shared" si="16"/>
        <v>-3.4620116725379972</v>
      </c>
      <c r="U28" t="s">
        <v>212</v>
      </c>
      <c r="V28" t="s">
        <v>213</v>
      </c>
      <c r="W28" t="s">
        <v>472</v>
      </c>
      <c r="X28" s="48" t="s">
        <v>464</v>
      </c>
      <c r="Y28" s="41"/>
    </row>
    <row r="29" spans="1:25" ht="15" x14ac:dyDescent="0.25">
      <c r="A29">
        <v>1.62</v>
      </c>
      <c r="B29">
        <v>2.41</v>
      </c>
      <c r="C29" s="29">
        <f t="shared" si="0"/>
        <v>3.2221709953383471E-2</v>
      </c>
      <c r="D29" s="30">
        <f>IF(OR($A29="",$B29=""),"",A29*'MPTO_working_2-way'!$G28)</f>
        <v>1.6721991701244814</v>
      </c>
      <c r="E29" s="32">
        <f>IF(OR($A29="",$B29=""),"",B29*'MPTO_working_2-way'!$G28)</f>
        <v>2.4876543209876543</v>
      </c>
      <c r="F29" s="30">
        <f>IF(OR($A29="",$B29=""),"",'MPTO_working_2-way'!D28)</f>
        <v>1.6634144263133228</v>
      </c>
      <c r="G29" s="32">
        <f>IF(OR($A29="",$B29=""),"",'MPTO_working_2-way'!E28)</f>
        <v>2.5073534133966988</v>
      </c>
      <c r="H29" s="30">
        <f>IF(OR($A29="",$B29=""),"",'OddsRatio_working_2-way'!M28)</f>
        <v>1.6631110857591944</v>
      </c>
      <c r="I29" s="30">
        <f>IF(OR($A29="",$B29=""),"",'OddsRatio_working_2-way'!N28)</f>
        <v>2.5080429530975232</v>
      </c>
      <c r="J29" s="30">
        <f>IF('Log_working_2-way'!$D28="","",A29^('Log_working_2-way'!$D28))</f>
        <v>1.6591215903879362</v>
      </c>
      <c r="K29" s="32">
        <f>IF('Log_working_2-way'!$D28="","",B29^('Log_working_2-way'!$D28))</f>
        <v>2.5171707535955181</v>
      </c>
      <c r="L29" s="37">
        <f t="shared" si="9"/>
        <v>0.59801488833746896</v>
      </c>
      <c r="M29" s="37">
        <f t="shared" si="10"/>
        <v>0.40198511166253104</v>
      </c>
      <c r="N29" s="38">
        <v>125</v>
      </c>
      <c r="O29" s="38">
        <f t="shared" si="11"/>
        <v>47.839506172839506</v>
      </c>
      <c r="P29" s="38">
        <f t="shared" si="12"/>
        <v>73.132780082987551</v>
      </c>
      <c r="Q29" s="38">
        <f t="shared" si="13"/>
        <v>51.867219917012441</v>
      </c>
      <c r="R29" s="38">
        <f t="shared" si="14"/>
        <v>77.160493827160494</v>
      </c>
      <c r="S29" s="39">
        <f t="shared" si="15"/>
        <v>-4.0277137441729352</v>
      </c>
      <c r="T29" s="39">
        <f t="shared" si="16"/>
        <v>-4.0277137441729423</v>
      </c>
      <c r="U29" t="s">
        <v>214</v>
      </c>
      <c r="V29" t="s">
        <v>215</v>
      </c>
      <c r="W29" t="s">
        <v>472</v>
      </c>
      <c r="X29" s="48" t="s">
        <v>464</v>
      </c>
      <c r="Y29" s="41"/>
    </row>
    <row r="30" spans="1:25" s="35" customFormat="1" ht="15" x14ac:dyDescent="0.25">
      <c r="A30">
        <v>1.94</v>
      </c>
      <c r="B30">
        <v>1.96</v>
      </c>
      <c r="C30" s="29">
        <f t="shared" si="0"/>
        <v>2.5667999158426325E-2</v>
      </c>
      <c r="D30" s="30">
        <f>IF(OR($A30="",$B30=""),"",A30*'MPTO_working_2-way'!$G29)</f>
        <v>1.989795918367347</v>
      </c>
      <c r="E30" s="32">
        <f>IF(OR($A30="",$B30=""),"",B30*'MPTO_working_2-way'!$G29)</f>
        <v>2.0103092783505154</v>
      </c>
      <c r="F30" s="30">
        <f>IF(OR($A30="",$B30=""),"",'MPTO_working_2-way'!D29)</f>
        <v>1.9895353704478862</v>
      </c>
      <c r="G30" s="32">
        <f>IF(OR($A30="",$B30=""),"",'MPTO_working_2-way'!E29)</f>
        <v>2.0105752961082914</v>
      </c>
      <c r="H30" s="30">
        <f>IF(OR($A30="",$B30=""),"",'OddsRatio_working_2-way'!M29)</f>
        <v>1.9895285072531594</v>
      </c>
      <c r="I30" s="30">
        <f>IF(OR($A30="",$B30=""),"",'OddsRatio_working_2-way'!N29)</f>
        <v>2.0105823052798226</v>
      </c>
      <c r="J30" s="30">
        <f>IF('Log_working_2-way'!$D29="","",A30^('Log_working_2-way'!$D29))</f>
        <v>1.9894107081664238</v>
      </c>
      <c r="K30" s="32">
        <f>IF('Log_working_2-way'!$D29="","",B30^('Log_working_2-way'!$D29))</f>
        <v>2.0107026250536491</v>
      </c>
      <c r="L30" s="37">
        <f t="shared" si="9"/>
        <v>0.50256410256410255</v>
      </c>
      <c r="M30" s="37">
        <f t="shared" si="10"/>
        <v>0.49743589743589745</v>
      </c>
      <c r="N30" s="38">
        <v>126</v>
      </c>
      <c r="O30" s="38">
        <f t="shared" si="11"/>
        <v>61.051546391752581</v>
      </c>
      <c r="P30" s="38">
        <f t="shared" si="12"/>
        <v>61.714285714285722</v>
      </c>
      <c r="Q30" s="38">
        <f t="shared" si="13"/>
        <v>64.285714285714292</v>
      </c>
      <c r="R30" s="38">
        <f t="shared" si="14"/>
        <v>64.948453608247434</v>
      </c>
      <c r="S30" s="39">
        <f t="shared" si="15"/>
        <v>-3.2341678939617111</v>
      </c>
      <c r="T30" s="39">
        <f t="shared" si="16"/>
        <v>-3.2341678939617111</v>
      </c>
      <c r="U30" t="s">
        <v>216</v>
      </c>
      <c r="V30" t="s">
        <v>217</v>
      </c>
      <c r="W30" t="s">
        <v>472</v>
      </c>
      <c r="X30" s="48" t="s">
        <v>464</v>
      </c>
      <c r="Y30" s="41"/>
    </row>
    <row r="31" spans="1:25" ht="15" x14ac:dyDescent="0.25">
      <c r="A31">
        <v>1.65</v>
      </c>
      <c r="B31">
        <v>2.36</v>
      </c>
      <c r="C31" s="29">
        <f t="shared" si="0"/>
        <v>2.9789419619928204E-2</v>
      </c>
      <c r="D31" s="30">
        <f>IF(OR($A31="",$B31=""),"",A31*'MPTO_working_2-way'!$G30)</f>
        <v>1.6991525423728815</v>
      </c>
      <c r="E31" s="32">
        <f>IF(OR($A31="",$B31=""),"",B31*'MPTO_working_2-way'!$G30)</f>
        <v>2.4303030303030306</v>
      </c>
      <c r="F31" s="30">
        <f>IF(OR($A31="",$B31=""),"",'MPTO_working_2-way'!D30)</f>
        <v>1.691572545612511</v>
      </c>
      <c r="G31" s="32">
        <f>IF(OR($A31="",$B31=""),"",'MPTO_working_2-way'!E30)</f>
        <v>2.4459798994974875</v>
      </c>
      <c r="H31" s="30">
        <f>IF(OR($A31="",$B31=""),"",'OddsRatio_working_2-way'!M30)</f>
        <v>1.6913328984437157</v>
      </c>
      <c r="I31" s="30">
        <f>IF(OR($A31="",$B31=""),"",'OddsRatio_working_2-way'!N30)</f>
        <v>2.4464811413591585</v>
      </c>
      <c r="J31" s="30">
        <f>IF('Log_working_2-way'!$D30="","",A31^('Log_working_2-way'!$D30))</f>
        <v>1.6878976211702592</v>
      </c>
      <c r="K31" s="32">
        <f>IF('Log_working_2-way'!$D30="","",B31^('Log_working_2-way'!$D30))</f>
        <v>2.4537046927110477</v>
      </c>
      <c r="L31" s="37">
        <f t="shared" si="9"/>
        <v>0.58852867830423938</v>
      </c>
      <c r="M31" s="37">
        <f t="shared" si="10"/>
        <v>0.41147132169576056</v>
      </c>
      <c r="N31" s="38">
        <v>127</v>
      </c>
      <c r="O31" s="38">
        <f t="shared" si="11"/>
        <v>50.030303030303024</v>
      </c>
      <c r="P31" s="38">
        <f t="shared" si="12"/>
        <v>73.18644067796609</v>
      </c>
      <c r="Q31" s="38">
        <f t="shared" si="13"/>
        <v>53.813559322033903</v>
      </c>
      <c r="R31" s="38">
        <f t="shared" si="14"/>
        <v>76.969696969696969</v>
      </c>
      <c r="S31" s="39">
        <f t="shared" si="15"/>
        <v>-3.7832562917308792</v>
      </c>
      <c r="T31" s="39">
        <f t="shared" si="16"/>
        <v>-3.7832562917308792</v>
      </c>
      <c r="U31" t="s">
        <v>218</v>
      </c>
      <c r="V31" t="s">
        <v>219</v>
      </c>
      <c r="W31" t="s">
        <v>472</v>
      </c>
      <c r="X31" s="48" t="s">
        <v>464</v>
      </c>
      <c r="Y31" s="41"/>
    </row>
    <row r="32" spans="1:25" ht="15" x14ac:dyDescent="0.25">
      <c r="A32">
        <v>2.48</v>
      </c>
      <c r="B32">
        <v>1.6</v>
      </c>
      <c r="C32" s="29">
        <f t="shared" si="0"/>
        <v>2.8225806451612989E-2</v>
      </c>
      <c r="D32" s="30">
        <f>IF(OR($A32="",$B32=""),"",A32*'MPTO_working_2-way'!$G31)</f>
        <v>2.5500000000000003</v>
      </c>
      <c r="E32" s="32">
        <f>IF(OR($A32="",$B32=""),"",B32*'MPTO_working_2-way'!$G31)</f>
        <v>1.645161290322581</v>
      </c>
      <c r="F32" s="30">
        <f>IF(OR($A32="",$B32=""),"",'MPTO_working_2-way'!D31)</f>
        <v>2.5699481865284977</v>
      </c>
      <c r="G32" s="32">
        <f>IF(OR($A32="",$B32=""),"",'MPTO_working_2-way'!E31)</f>
        <v>1.6369636963696372</v>
      </c>
      <c r="H32" s="30">
        <f>IF(OR($A32="",$B32=""),"",'OddsRatio_working_2-way'!M31)</f>
        <v>2.5705625319186329</v>
      </c>
      <c r="I32" s="30">
        <f>IF(OR($A32="",$B32=""),"",'OddsRatio_working_2-way'!N31)</f>
        <v>1.6367145399670135</v>
      </c>
      <c r="J32" s="30">
        <f>IF('Log_working_2-way'!$D31="","",A32^('Log_working_2-way'!$D31))</f>
        <v>2.5797860428369455</v>
      </c>
      <c r="K32" s="32">
        <f>IF('Log_working_2-way'!$D31="","",B32^('Log_working_2-way'!$D31))</f>
        <v>1.6329971102948844</v>
      </c>
      <c r="L32" s="37">
        <f t="shared" si="9"/>
        <v>0.39215686274509798</v>
      </c>
      <c r="M32" s="37">
        <f t="shared" si="10"/>
        <v>0.6078431372549018</v>
      </c>
      <c r="N32" s="38">
        <v>128</v>
      </c>
      <c r="O32" s="38">
        <f t="shared" si="11"/>
        <v>76.387096774193552</v>
      </c>
      <c r="P32" s="38">
        <f t="shared" si="12"/>
        <v>48.000000000000007</v>
      </c>
      <c r="Q32" s="38">
        <f t="shared" si="13"/>
        <v>80</v>
      </c>
      <c r="R32" s="38">
        <f t="shared" si="14"/>
        <v>51.612903225806456</v>
      </c>
      <c r="S32" s="39">
        <f t="shared" si="15"/>
        <v>-3.6129032258064484</v>
      </c>
      <c r="T32" s="39">
        <f t="shared" si="16"/>
        <v>-3.6129032258064484</v>
      </c>
      <c r="U32" t="s">
        <v>220</v>
      </c>
      <c r="V32" t="s">
        <v>221</v>
      </c>
      <c r="W32" t="s">
        <v>472</v>
      </c>
      <c r="X32" s="48" t="s">
        <v>464</v>
      </c>
      <c r="Y32" s="41"/>
    </row>
    <row r="33" spans="1:25" ht="15" x14ac:dyDescent="0.25">
      <c r="A33">
        <v>1.58</v>
      </c>
      <c r="B33">
        <v>2.5299999999999998</v>
      </c>
      <c r="C33" s="29">
        <f t="shared" si="0"/>
        <v>2.8168309401110703E-2</v>
      </c>
      <c r="D33" s="30">
        <f>IF(OR($A33="",$B33=""),"",A33*'MPTO_working_2-way'!$G32)</f>
        <v>1.6245059288537549</v>
      </c>
      <c r="E33" s="32">
        <f>IF(OR($A33="",$B33=""),"",B33*'MPTO_working_2-way'!$G32)</f>
        <v>2.6012658227848098</v>
      </c>
      <c r="F33" s="30">
        <f>IF(OR($A33="",$B33=""),"",'MPTO_working_2-way'!D32)</f>
        <v>1.6159598981283099</v>
      </c>
      <c r="G33" s="32">
        <f>IF(OR($A33="",$B33=""),"",'MPTO_working_2-way'!E32)</f>
        <v>2.6234823127912317</v>
      </c>
      <c r="H33" s="30">
        <f>IF(OR($A33="",$B33=""),"",'OddsRatio_working_2-way'!M32)</f>
        <v>1.6156987634551996</v>
      </c>
      <c r="I33" s="30">
        <f>IF(OR($A33="",$B33=""),"",'OddsRatio_working_2-way'!N32)</f>
        <v>2.6241708760111284</v>
      </c>
      <c r="J33" s="30">
        <f>IF('Log_working_2-way'!$D32="","",A33^('Log_working_2-way'!$D32))</f>
        <v>1.6118203487716556</v>
      </c>
      <c r="K33" s="32">
        <f>IF('Log_working_2-way'!$D32="","",B33^('Log_working_2-way'!$D32))</f>
        <v>2.6344667221475415</v>
      </c>
      <c r="L33" s="37">
        <f t="shared" si="9"/>
        <v>0.61557177615571779</v>
      </c>
      <c r="M33" s="37">
        <f t="shared" si="10"/>
        <v>0.38442822384428227</v>
      </c>
      <c r="N33" s="38">
        <v>129</v>
      </c>
      <c r="O33" s="38">
        <f t="shared" si="11"/>
        <v>47.354430379746844</v>
      </c>
      <c r="P33" s="38">
        <f t="shared" si="12"/>
        <v>78.011857707509876</v>
      </c>
      <c r="Q33" s="38">
        <f t="shared" si="13"/>
        <v>50.988142292490124</v>
      </c>
      <c r="R33" s="38">
        <f t="shared" si="14"/>
        <v>81.645569620253156</v>
      </c>
      <c r="S33" s="39">
        <f t="shared" si="15"/>
        <v>-3.63371191274328</v>
      </c>
      <c r="T33" s="39">
        <f t="shared" si="16"/>
        <v>-3.63371191274328</v>
      </c>
      <c r="U33" t="s">
        <v>222</v>
      </c>
      <c r="V33" t="s">
        <v>223</v>
      </c>
      <c r="W33" t="s">
        <v>472</v>
      </c>
      <c r="X33" s="48" t="s">
        <v>464</v>
      </c>
      <c r="Y33" s="41"/>
    </row>
    <row r="34" spans="1:25" ht="15" x14ac:dyDescent="0.25">
      <c r="A34">
        <v>2.19</v>
      </c>
      <c r="B34">
        <v>1.73</v>
      </c>
      <c r="C34" s="29">
        <f t="shared" si="0"/>
        <v>3.4655686647135031E-2</v>
      </c>
      <c r="D34" s="30">
        <f>IF(OR($A34="",$B34=""),"",A34*'MPTO_working_2-way'!$G33)</f>
        <v>2.2658959537572256</v>
      </c>
      <c r="E34" s="32">
        <f>IF(OR($A34="",$B34=""),"",B34*'MPTO_working_2-way'!$G33)</f>
        <v>1.7899543378995435</v>
      </c>
      <c r="F34" s="30">
        <f>IF(OR($A34="",$B34=""),"",'MPTO_working_2-way'!D33)</f>
        <v>2.2763841740018629</v>
      </c>
      <c r="G34" s="32">
        <f>IF(OR($A34="",$B34=""),"",'MPTO_working_2-way'!E33)</f>
        <v>1.7834631769717797</v>
      </c>
      <c r="H34" s="30">
        <f>IF(OR($A34="",$B34=""),"",'OddsRatio_working_2-way'!M33)</f>
        <v>2.2767681803292916</v>
      </c>
      <c r="I34" s="30">
        <f>IF(OR($A34="",$B34=""),"",'OddsRatio_working_2-way'!N33)</f>
        <v>1.7832275391935992</v>
      </c>
      <c r="J34" s="30">
        <f>IF('Log_working_2-way'!$D33="","",A34^('Log_working_2-way'!$D33))</f>
        <v>2.2815927958159761</v>
      </c>
      <c r="K34" s="32">
        <f>IF('Log_working_2-way'!$D33="","",B34^('Log_working_2-way'!$D33))</f>
        <v>1.7802790428165938</v>
      </c>
      <c r="L34" s="37">
        <f t="shared" si="9"/>
        <v>0.44132653061224486</v>
      </c>
      <c r="M34" s="37">
        <f t="shared" si="10"/>
        <v>0.55867346938775508</v>
      </c>
      <c r="N34" s="38">
        <v>130</v>
      </c>
      <c r="O34" s="38">
        <f t="shared" si="11"/>
        <v>70.6392694063927</v>
      </c>
      <c r="P34" s="38">
        <f t="shared" si="12"/>
        <v>54.855491329479776</v>
      </c>
      <c r="Q34" s="38">
        <f t="shared" si="13"/>
        <v>75.144508670520239</v>
      </c>
      <c r="R34" s="38">
        <f t="shared" si="14"/>
        <v>59.360730593607308</v>
      </c>
      <c r="S34" s="39">
        <f t="shared" si="15"/>
        <v>-4.5052392641275389</v>
      </c>
      <c r="T34" s="39">
        <f t="shared" si="16"/>
        <v>-4.5052392641275318</v>
      </c>
      <c r="U34" t="s">
        <v>224</v>
      </c>
      <c r="V34" t="s">
        <v>225</v>
      </c>
      <c r="W34" t="s">
        <v>470</v>
      </c>
      <c r="X34" s="48" t="s">
        <v>464</v>
      </c>
      <c r="Y34" s="41"/>
    </row>
    <row r="35" spans="1:25" ht="15" x14ac:dyDescent="0.25">
      <c r="A35">
        <v>2.11</v>
      </c>
      <c r="B35">
        <v>1.79</v>
      </c>
      <c r="C35" s="29">
        <f t="shared" si="0"/>
        <v>3.2592867166194583E-2</v>
      </c>
      <c r="D35" s="30">
        <f>IF(OR($A35="",$B35=""),"",A35*'MPTO_working_2-way'!$G34)</f>
        <v>2.1787709497206706</v>
      </c>
      <c r="E35" s="32">
        <f>IF(OR($A35="",$B35=""),"",B35*'MPTO_working_2-way'!$G34)</f>
        <v>1.8483412322274884</v>
      </c>
      <c r="F35" s="30">
        <f>IF(OR($A35="",$B35=""),"",'MPTO_working_2-way'!D34)</f>
        <v>2.1851369724319478</v>
      </c>
      <c r="G35" s="32">
        <f>IF(OR($A35="",$B35=""),"",'MPTO_working_2-way'!E34)</f>
        <v>1.8437843247333352</v>
      </c>
      <c r="H35" s="30">
        <f>IF(OR($A35="",$B35=""),"",'OddsRatio_working_2-way'!M34)</f>
        <v>2.1853536565680476</v>
      </c>
      <c r="I35" s="30">
        <f>IF(OR($A35="",$B35=""),"",'OddsRatio_working_2-way'!N34)</f>
        <v>1.8436300798997822</v>
      </c>
      <c r="J35" s="30">
        <f>IF('Log_working_2-way'!$D34="","",A35^('Log_working_2-way'!$D34))</f>
        <v>2.1882656756587764</v>
      </c>
      <c r="K35" s="32">
        <f>IF('Log_working_2-way'!$D34="","",B35^('Log_working_2-way'!$D34))</f>
        <v>1.8415626408173078</v>
      </c>
      <c r="L35" s="37">
        <f t="shared" si="9"/>
        <v>0.4589743589743589</v>
      </c>
      <c r="M35" s="37">
        <f t="shared" si="10"/>
        <v>0.54102564102564099</v>
      </c>
      <c r="N35" s="38">
        <v>131</v>
      </c>
      <c r="O35" s="38">
        <f t="shared" si="11"/>
        <v>68.914691943127949</v>
      </c>
      <c r="P35" s="38">
        <f t="shared" si="12"/>
        <v>57.815642458100562</v>
      </c>
      <c r="Q35" s="38">
        <f t="shared" si="13"/>
        <v>73.184357541899431</v>
      </c>
      <c r="R35" s="38">
        <f t="shared" si="14"/>
        <v>62.085308056872037</v>
      </c>
      <c r="S35" s="39">
        <f t="shared" si="15"/>
        <v>-4.269665598771482</v>
      </c>
      <c r="T35" s="39">
        <f t="shared" si="16"/>
        <v>-4.2696655987714749</v>
      </c>
      <c r="U35" t="s">
        <v>226</v>
      </c>
      <c r="V35" t="s">
        <v>227</v>
      </c>
      <c r="W35" t="s">
        <v>470</v>
      </c>
      <c r="X35" s="48" t="s">
        <v>464</v>
      </c>
      <c r="Y35" s="41"/>
    </row>
    <row r="36" spans="1:25" ht="15" x14ac:dyDescent="0.25">
      <c r="A36">
        <v>1.71</v>
      </c>
      <c r="B36">
        <v>2.23</v>
      </c>
      <c r="C36" s="29">
        <f t="shared" si="0"/>
        <v>3.3225814910969431E-2</v>
      </c>
      <c r="D36" s="30">
        <f>IF(OR($A36="",$B36=""),"",A36*'MPTO_working_2-way'!$G35)</f>
        <v>1.7668161434977576</v>
      </c>
      <c r="E36" s="32">
        <f>IF(OR($A36="",$B36=""),"",B36*'MPTO_working_2-way'!$G35)</f>
        <v>2.3040935672514617</v>
      </c>
      <c r="F36" s="30">
        <f>IF(OR($A36="",$B36=""),"",'MPTO_working_2-way'!D35)</f>
        <v>1.7599981538319522</v>
      </c>
      <c r="G36" s="32">
        <f>IF(OR($A36="",$B36=""),"",'MPTO_working_2-way'!E35)</f>
        <v>2.315792669966295</v>
      </c>
      <c r="H36" s="30">
        <f>IF(OR($A36="",$B36=""),"",'OddsRatio_working_2-way'!M35)</f>
        <v>1.7597603387632996</v>
      </c>
      <c r="I36" s="30">
        <f>IF(OR($A36="",$B36=""),"",'OddsRatio_working_2-way'!N35)</f>
        <v>2.3162045305336028</v>
      </c>
      <c r="J36" s="30">
        <f>IF('Log_working_2-way'!$D35="","",A36^('Log_working_2-way'!$D35))</f>
        <v>1.7566662454529891</v>
      </c>
      <c r="K36" s="32">
        <f>IF('Log_working_2-way'!$D35="","",B36^('Log_working_2-way'!$D35))</f>
        <v>2.3215866387713424</v>
      </c>
      <c r="L36" s="37">
        <f t="shared" si="9"/>
        <v>0.56598984771573613</v>
      </c>
      <c r="M36" s="37">
        <f t="shared" si="10"/>
        <v>0.43401015228426398</v>
      </c>
      <c r="N36" s="38">
        <v>132</v>
      </c>
      <c r="O36" s="38">
        <f t="shared" si="11"/>
        <v>54.807017543859644</v>
      </c>
      <c r="P36" s="38">
        <f t="shared" si="12"/>
        <v>72.807174887892387</v>
      </c>
      <c r="Q36" s="38">
        <f t="shared" si="13"/>
        <v>59.192825112107627</v>
      </c>
      <c r="R36" s="38">
        <f t="shared" si="14"/>
        <v>77.192982456140342</v>
      </c>
      <c r="S36" s="39">
        <f t="shared" si="15"/>
        <v>-4.3858075682479836</v>
      </c>
      <c r="T36" s="39">
        <f t="shared" si="16"/>
        <v>-4.3858075682479551</v>
      </c>
      <c r="U36" t="s">
        <v>228</v>
      </c>
      <c r="V36" t="s">
        <v>229</v>
      </c>
      <c r="W36" t="s">
        <v>470</v>
      </c>
      <c r="X36" s="48" t="s">
        <v>464</v>
      </c>
      <c r="Y36" s="41"/>
    </row>
    <row r="37" spans="1:25" ht="15" x14ac:dyDescent="0.25">
      <c r="A37">
        <v>2.3199999999999998</v>
      </c>
      <c r="B37">
        <v>1.66</v>
      </c>
      <c r="C37" s="29">
        <f t="shared" si="0"/>
        <v>3.3444121312837582E-2</v>
      </c>
      <c r="D37" s="30">
        <f>IF(OR($A37="",$B37=""),"",A37*'MPTO_working_2-way'!$G36)</f>
        <v>2.3975903614457832</v>
      </c>
      <c r="E37" s="32">
        <f>IF(OR($A37="",$B37=""),"",B37*'MPTO_working_2-way'!$G36)</f>
        <v>1.7155172413793103</v>
      </c>
      <c r="F37" s="30">
        <f>IF(OR($A37="",$B37=""),"",'MPTO_working_2-way'!D36)</f>
        <v>2.4136375031336175</v>
      </c>
      <c r="G37" s="32">
        <f>IF(OR($A37="",$B37=""),"",'MPTO_working_2-way'!E36)</f>
        <v>1.707394928178755</v>
      </c>
      <c r="H37" s="30">
        <f>IF(OR($A37="",$B37=""),"",'OddsRatio_working_2-way'!M36)</f>
        <v>2.4142135623730954</v>
      </c>
      <c r="I37" s="30">
        <f>IF(OR($A37="",$B37=""),"",'OddsRatio_working_2-way'!N36)</f>
        <v>1.7071067811865479</v>
      </c>
      <c r="J37" s="30">
        <f>IF('Log_working_2-way'!$D36="","",A37^('Log_working_2-way'!$D36))</f>
        <v>2.4216287324780335</v>
      </c>
      <c r="K37" s="32">
        <f>IF('Log_working_2-way'!$D36="","",B37^('Log_working_2-way'!$D36))</f>
        <v>1.7034185347793582</v>
      </c>
      <c r="L37" s="37">
        <f t="shared" si="9"/>
        <v>0.41708542713567837</v>
      </c>
      <c r="M37" s="37">
        <f t="shared" si="10"/>
        <v>0.58291457286432158</v>
      </c>
      <c r="N37" s="38">
        <v>133</v>
      </c>
      <c r="O37" s="38">
        <f t="shared" si="11"/>
        <v>75.672413793103459</v>
      </c>
      <c r="P37" s="38">
        <f t="shared" si="12"/>
        <v>52.879518072289159</v>
      </c>
      <c r="Q37" s="38">
        <f t="shared" si="13"/>
        <v>80.120481927710856</v>
      </c>
      <c r="R37" s="38">
        <f t="shared" si="14"/>
        <v>57.327586206896555</v>
      </c>
      <c r="S37" s="39">
        <f t="shared" si="15"/>
        <v>-4.4480681346073965</v>
      </c>
      <c r="T37" s="39">
        <f t="shared" si="16"/>
        <v>-4.4480681346073965</v>
      </c>
      <c r="U37" t="s">
        <v>230</v>
      </c>
      <c r="V37" t="s">
        <v>231</v>
      </c>
      <c r="W37" t="s">
        <v>470</v>
      </c>
      <c r="X37" s="48" t="s">
        <v>464</v>
      </c>
      <c r="Y37" s="41"/>
    </row>
    <row r="38" spans="1:25" ht="15" x14ac:dyDescent="0.25">
      <c r="A38">
        <v>2.36</v>
      </c>
      <c r="B38">
        <v>1.64</v>
      </c>
      <c r="C38" s="29">
        <f t="shared" si="0"/>
        <v>3.3484911120297722E-2</v>
      </c>
      <c r="D38" s="30">
        <f>IF(OR($A38="",$B38=""),"",A38*'MPTO_working_2-way'!$G37)</f>
        <v>2.4390243902439024</v>
      </c>
      <c r="E38" s="32">
        <f>IF(OR($A38="",$B38=""),"",B38*'MPTO_working_2-way'!$G37)</f>
        <v>1.6949152542372881</v>
      </c>
      <c r="F38" s="30">
        <f>IF(OR($A38="",$B38=""),"",'MPTO_working_2-way'!D37)</f>
        <v>2.4570848146267141</v>
      </c>
      <c r="G38" s="32">
        <f>IF(OR($A38="",$B38=""),"",'MPTO_working_2-way'!E37)</f>
        <v>1.6863018473335656</v>
      </c>
      <c r="H38" s="30">
        <f>IF(OR($A38="",$B38=""),"",'OddsRatio_working_2-way'!M37)</f>
        <v>2.4577379737113252</v>
      </c>
      <c r="I38" s="30">
        <f>IF(OR($A38="",$B38=""),"",'OddsRatio_working_2-way'!N37)</f>
        <v>1.6859943405700353</v>
      </c>
      <c r="J38" s="30">
        <f>IF('Log_working_2-way'!$D37="","",A38^('Log_working_2-way'!$D37))</f>
        <v>2.4661000827478752</v>
      </c>
      <c r="K38" s="32">
        <f>IF('Log_working_2-way'!$D37="","",B38^('Log_working_2-way'!$D37))</f>
        <v>1.6820816748919711</v>
      </c>
      <c r="L38" s="37">
        <f t="shared" si="9"/>
        <v>0.41000000000000003</v>
      </c>
      <c r="M38" s="37">
        <f t="shared" si="10"/>
        <v>0.59000000000000008</v>
      </c>
      <c r="N38" s="38">
        <v>134</v>
      </c>
      <c r="O38" s="38">
        <f t="shared" si="11"/>
        <v>77.220338983050851</v>
      </c>
      <c r="P38" s="38">
        <f t="shared" si="12"/>
        <v>52.292682926829265</v>
      </c>
      <c r="Q38" s="38">
        <f t="shared" si="13"/>
        <v>81.707317073170728</v>
      </c>
      <c r="R38" s="38">
        <f t="shared" si="14"/>
        <v>56.779661016949156</v>
      </c>
      <c r="S38" s="39">
        <f t="shared" si="15"/>
        <v>-4.4869780901198766</v>
      </c>
      <c r="T38" s="39">
        <f t="shared" si="16"/>
        <v>-4.4869780901198908</v>
      </c>
      <c r="U38" t="s">
        <v>232</v>
      </c>
      <c r="V38" t="s">
        <v>233</v>
      </c>
      <c r="W38" t="s">
        <v>470</v>
      </c>
      <c r="X38" s="48" t="s">
        <v>464</v>
      </c>
      <c r="Y38" s="41"/>
    </row>
    <row r="39" spans="1:25" ht="15" x14ac:dyDescent="0.25">
      <c r="A39">
        <v>2.4700000000000002</v>
      </c>
      <c r="B39">
        <v>1.59</v>
      </c>
      <c r="C39" s="29">
        <f t="shared" si="0"/>
        <v>3.37891172052045E-2</v>
      </c>
      <c r="D39" s="30">
        <f>IF(OR($A39="",$B39=""),"",A39*'MPTO_working_2-way'!$G38)</f>
        <v>2.5534591194968552</v>
      </c>
      <c r="E39" s="32">
        <f>IF(OR($A39="",$B39=""),"",B39*'MPTO_working_2-way'!$G38)</f>
        <v>1.6437246963562753</v>
      </c>
      <c r="F39" s="30">
        <f>IF(OR($A39="",$B39=""),"",'MPTO_working_2-way'!D38)</f>
        <v>2.5775604633610079</v>
      </c>
      <c r="G39" s="32">
        <f>IF(OR($A39="",$B39=""),"",'MPTO_working_2-way'!E38)</f>
        <v>1.6338901254342355</v>
      </c>
      <c r="H39" s="30">
        <f>IF(OR($A39="",$B39=""),"",'OddsRatio_working_2-way'!M38)</f>
        <v>2.5784566588059405</v>
      </c>
      <c r="I39" s="30">
        <f>IF(OR($A39="",$B39=""),"",'OddsRatio_working_2-way'!N38)</f>
        <v>1.6335302236023845</v>
      </c>
      <c r="J39" s="30">
        <f>IF('Log_working_2-way'!$D38="","",A39^('Log_working_2-way'!$D38))</f>
        <v>2.5896826442672194</v>
      </c>
      <c r="K39" s="32">
        <f>IF('Log_working_2-way'!$D38="","",B39^('Log_working_2-way'!$D38))</f>
        <v>1.6290563739914652</v>
      </c>
      <c r="L39" s="37">
        <f t="shared" si="9"/>
        <v>0.39162561576354682</v>
      </c>
      <c r="M39" s="37">
        <f t="shared" si="10"/>
        <v>0.60837438423645318</v>
      </c>
      <c r="N39" s="38">
        <v>135</v>
      </c>
      <c r="O39" s="38">
        <f t="shared" si="11"/>
        <v>80.344129554655893</v>
      </c>
      <c r="P39" s="38">
        <f t="shared" si="12"/>
        <v>50.094339622641513</v>
      </c>
      <c r="Q39" s="38">
        <f t="shared" si="13"/>
        <v>84.905660377358487</v>
      </c>
      <c r="R39" s="38">
        <f t="shared" si="14"/>
        <v>54.655870445344128</v>
      </c>
      <c r="S39" s="39">
        <f t="shared" si="15"/>
        <v>-4.5615308227025935</v>
      </c>
      <c r="T39" s="39">
        <f t="shared" si="16"/>
        <v>-4.5615308227026148</v>
      </c>
      <c r="U39" t="s">
        <v>234</v>
      </c>
      <c r="V39" t="s">
        <v>235</v>
      </c>
      <c r="W39" t="s">
        <v>470</v>
      </c>
      <c r="X39" s="48" t="s">
        <v>464</v>
      </c>
      <c r="Y39" s="41"/>
    </row>
    <row r="40" spans="1:25" ht="15" x14ac:dyDescent="0.25">
      <c r="A40">
        <v>2.46</v>
      </c>
      <c r="B40">
        <v>1.6</v>
      </c>
      <c r="C40" s="29">
        <f t="shared" si="0"/>
        <v>3.1504065040650397E-2</v>
      </c>
      <c r="D40" s="30">
        <f>IF(OR($A40="",$B40=""),"",A40*'MPTO_working_2-way'!$G39)</f>
        <v>2.5375000000000001</v>
      </c>
      <c r="E40" s="32">
        <f>IF(OR($A40="",$B40=""),"",B40*'MPTO_working_2-way'!$G39)</f>
        <v>1.6504065040650406</v>
      </c>
      <c r="F40" s="30">
        <f>IF(OR($A40="",$B40=""),"",'MPTO_working_2-way'!D39)</f>
        <v>2.5591677503250976</v>
      </c>
      <c r="G40" s="32">
        <f>IF(OR($A40="",$B40=""),"",'MPTO_working_2-way'!E39)</f>
        <v>1.6413678065054211</v>
      </c>
      <c r="H40" s="30">
        <f>IF(OR($A40="",$B40=""),"",'OddsRatio_working_2-way'!M39)</f>
        <v>2.5599145275730124</v>
      </c>
      <c r="I40" s="30">
        <f>IF(OR($A40="",$B40=""),"",'OddsRatio_working_2-way'!N39)</f>
        <v>1.6410607647560327</v>
      </c>
      <c r="J40" s="30">
        <f>IF('Log_working_2-way'!$D39="","",A40^('Log_working_2-way'!$D39))</f>
        <v>2.5699693865556159</v>
      </c>
      <c r="K40" s="32">
        <f>IF('Log_working_2-way'!$D39="","",B40^('Log_working_2-way'!$D39))</f>
        <v>1.6369550951524368</v>
      </c>
      <c r="L40" s="37">
        <f t="shared" si="9"/>
        <v>0.39408866995073888</v>
      </c>
      <c r="M40" s="37">
        <f t="shared" si="10"/>
        <v>0.60591133004926112</v>
      </c>
      <c r="N40" s="38">
        <v>136</v>
      </c>
      <c r="O40" s="38">
        <f t="shared" si="11"/>
        <v>80.715447154471548</v>
      </c>
      <c r="P40" s="38">
        <f t="shared" si="12"/>
        <v>51.000000000000014</v>
      </c>
      <c r="Q40" s="38">
        <f t="shared" si="13"/>
        <v>85</v>
      </c>
      <c r="R40" s="38">
        <f t="shared" si="14"/>
        <v>55.284552845528452</v>
      </c>
      <c r="S40" s="39">
        <f t="shared" si="15"/>
        <v>-4.2845528455284523</v>
      </c>
      <c r="T40" s="39">
        <f t="shared" si="16"/>
        <v>-4.2845528455284381</v>
      </c>
      <c r="U40" t="s">
        <v>236</v>
      </c>
      <c r="V40" t="s">
        <v>237</v>
      </c>
      <c r="W40" t="s">
        <v>470</v>
      </c>
      <c r="X40" s="48" t="s">
        <v>464</v>
      </c>
      <c r="Y40" s="41"/>
    </row>
    <row r="41" spans="1:25" s="35" customFormat="1" ht="15" x14ac:dyDescent="0.25">
      <c r="A41">
        <v>1.87</v>
      </c>
      <c r="B41">
        <v>2.02</v>
      </c>
      <c r="C41" s="29">
        <f t="shared" si="0"/>
        <v>2.9808863239265015E-2</v>
      </c>
      <c r="D41" s="30">
        <f>IF(OR($A41="",$B41=""),"",A41*'MPTO_working_2-way'!$G40)</f>
        <v>1.9257425742574257</v>
      </c>
      <c r="E41" s="32">
        <f>IF(OR($A41="",$B41=""),"",B41*'MPTO_working_2-way'!$G40)</f>
        <v>2.0802139037433154</v>
      </c>
      <c r="F41" s="30">
        <f>IF(OR($A41="",$B41=""),"",'MPTO_working_2-way'!D40)</f>
        <v>1.9236135865967305</v>
      </c>
      <c r="G41" s="32">
        <f>IF(OR($A41="",$B41=""),"",'MPTO_working_2-way'!E40)</f>
        <v>2.082703865027292</v>
      </c>
      <c r="H41" s="30">
        <f>IF(OR($A41="",$B41=""),"",'OddsRatio_working_2-way'!M40)</f>
        <v>1.9235481451827992</v>
      </c>
      <c r="I41" s="30">
        <f>IF(OR($A41="",$B41=""),"",'OddsRatio_working_2-way'!N40)</f>
        <v>2.0827805840074194</v>
      </c>
      <c r="J41" s="30">
        <f>IF('Log_working_2-way'!$D40="","",A41^('Log_working_2-way'!$D40))</f>
        <v>1.9225833907877643</v>
      </c>
      <c r="K41" s="32">
        <f>IF('Log_working_2-way'!$D40="","",B41^('Log_working_2-way'!$D40))</f>
        <v>2.0839128581602959</v>
      </c>
      <c r="L41" s="37">
        <f t="shared" si="9"/>
        <v>0.51928020565552702</v>
      </c>
      <c r="M41" s="37">
        <f t="shared" si="10"/>
        <v>0.48071979434447304</v>
      </c>
      <c r="N41" s="38">
        <v>137</v>
      </c>
      <c r="O41" s="38">
        <f t="shared" si="11"/>
        <v>63.737967914438492</v>
      </c>
      <c r="P41" s="38">
        <f t="shared" si="12"/>
        <v>69.178217821782184</v>
      </c>
      <c r="Q41" s="38">
        <f t="shared" si="13"/>
        <v>67.821782178217816</v>
      </c>
      <c r="R41" s="38">
        <f t="shared" si="14"/>
        <v>73.262032085561486</v>
      </c>
      <c r="S41" s="39">
        <f t="shared" si="15"/>
        <v>-4.083814263779324</v>
      </c>
      <c r="T41" s="39">
        <f t="shared" si="16"/>
        <v>-4.0838142637793027</v>
      </c>
      <c r="U41" t="s">
        <v>238</v>
      </c>
      <c r="V41" t="s">
        <v>239</v>
      </c>
      <c r="W41" t="s">
        <v>470</v>
      </c>
      <c r="X41" s="48" t="s">
        <v>464</v>
      </c>
      <c r="Y41" s="41"/>
    </row>
    <row r="42" spans="1:25" ht="15" x14ac:dyDescent="0.25">
      <c r="A42">
        <v>1.79</v>
      </c>
      <c r="B42">
        <v>2.11</v>
      </c>
      <c r="C42" s="29">
        <f t="shared" si="0"/>
        <v>3.2592867166194583E-2</v>
      </c>
      <c r="D42" s="30">
        <f>IF(OR($A42="",$B42=""),"",A42*'MPTO_working_2-way'!$G41)</f>
        <v>1.8483412322274884</v>
      </c>
      <c r="E42" s="32">
        <f>IF(OR($A42="",$B42=""),"",B42*'MPTO_working_2-way'!$G41)</f>
        <v>2.1787709497206706</v>
      </c>
      <c r="F42" s="30">
        <f>IF(OR($A42="",$B42=""),"",'MPTO_working_2-way'!D41)</f>
        <v>1.8437843247333352</v>
      </c>
      <c r="G42" s="32">
        <f>IF(OR($A42="",$B42=""),"",'MPTO_working_2-way'!E41)</f>
        <v>2.1851369724319478</v>
      </c>
      <c r="H42" s="30">
        <f>IF(OR($A42="",$B42=""),"",'OddsRatio_working_2-way'!M41)</f>
        <v>1.8436300798997822</v>
      </c>
      <c r="I42" s="30">
        <f>IF(OR($A42="",$B42=""),"",'OddsRatio_working_2-way'!N41)</f>
        <v>2.1853536565680476</v>
      </c>
      <c r="J42" s="30">
        <f>IF('Log_working_2-way'!$D41="","",A42^('Log_working_2-way'!$D41))</f>
        <v>1.8415626408173078</v>
      </c>
      <c r="K42" s="32">
        <f>IF('Log_working_2-way'!$D41="","",B42^('Log_working_2-way'!$D41))</f>
        <v>2.1882656756587764</v>
      </c>
      <c r="L42" s="37">
        <f t="shared" si="9"/>
        <v>0.54102564102564099</v>
      </c>
      <c r="M42" s="37">
        <f t="shared" si="10"/>
        <v>0.4589743589743589</v>
      </c>
      <c r="N42" s="38">
        <v>138</v>
      </c>
      <c r="O42" s="38">
        <f t="shared" si="11"/>
        <v>60.905027932960898</v>
      </c>
      <c r="P42" s="38">
        <f t="shared" si="12"/>
        <v>72.597156398104275</v>
      </c>
      <c r="Q42" s="38">
        <f t="shared" si="13"/>
        <v>65.402843601895739</v>
      </c>
      <c r="R42" s="38">
        <f t="shared" si="14"/>
        <v>77.094972067039095</v>
      </c>
      <c r="S42" s="39">
        <f t="shared" si="15"/>
        <v>-4.497815668934841</v>
      </c>
      <c r="T42" s="39">
        <f t="shared" si="16"/>
        <v>-4.4978156689348197</v>
      </c>
      <c r="U42" t="s">
        <v>240</v>
      </c>
      <c r="V42" t="s">
        <v>241</v>
      </c>
      <c r="W42" t="s">
        <v>470</v>
      </c>
      <c r="X42" s="48" t="s">
        <v>464</v>
      </c>
      <c r="Y42" s="41"/>
    </row>
    <row r="43" spans="1:25" ht="15" x14ac:dyDescent="0.25">
      <c r="A43">
        <v>2.16</v>
      </c>
      <c r="B43">
        <v>1.75</v>
      </c>
      <c r="C43" s="29">
        <f t="shared" si="0"/>
        <v>3.4391534391534417E-2</v>
      </c>
      <c r="D43" s="30">
        <f>IF(OR($A43="",$B43=""),"",A43*'MPTO_working_2-way'!$G42)</f>
        <v>2.2342857142857144</v>
      </c>
      <c r="E43" s="32">
        <f>IF(OR($A43="",$B43=""),"",B43*'MPTO_working_2-way'!$G42)</f>
        <v>1.8101851851851851</v>
      </c>
      <c r="F43" s="30">
        <f>IF(OR($A43="",$B43=""),"",'MPTO_working_2-way'!D42)</f>
        <v>2.2433234421364987</v>
      </c>
      <c r="G43" s="32">
        <f>IF(OR($A43="",$B43=""),"",'MPTO_working_2-way'!E42)</f>
        <v>1.8042959427207637</v>
      </c>
      <c r="H43" s="30">
        <f>IF(OR($A43="",$B43=""),"",'OddsRatio_working_2-way'!M42)</f>
        <v>2.2436505404118421</v>
      </c>
      <c r="I43" s="30">
        <f>IF(OR($A43="",$B43=""),"",'OddsRatio_working_2-way'!N42)</f>
        <v>1.8040844011283466</v>
      </c>
      <c r="J43" s="30">
        <f>IF('Log_working_2-way'!$D42="","",A43^('Log_working_2-way'!$D42))</f>
        <v>2.2478012615174499</v>
      </c>
      <c r="K43" s="32">
        <f>IF('Log_working_2-way'!$D42="","",B43^('Log_working_2-way'!$D42))</f>
        <v>1.8014096722292445</v>
      </c>
      <c r="L43" s="37">
        <f t="shared" si="9"/>
        <v>0.4475703324808184</v>
      </c>
      <c r="M43" s="37">
        <f t="shared" si="10"/>
        <v>0.55242966751918166</v>
      </c>
      <c r="N43" s="38">
        <v>139</v>
      </c>
      <c r="O43" s="38">
        <f t="shared" si="11"/>
        <v>74.648148148148138</v>
      </c>
      <c r="P43" s="38">
        <f t="shared" si="12"/>
        <v>59.571428571428569</v>
      </c>
      <c r="Q43" s="38">
        <f t="shared" si="13"/>
        <v>79.428571428571431</v>
      </c>
      <c r="R43" s="38">
        <f t="shared" si="14"/>
        <v>64.351851851851848</v>
      </c>
      <c r="S43" s="39">
        <f t="shared" si="15"/>
        <v>-4.7804232804232925</v>
      </c>
      <c r="T43" s="39">
        <f t="shared" si="16"/>
        <v>-4.7804232804232782</v>
      </c>
      <c r="U43" t="s">
        <v>242</v>
      </c>
      <c r="V43" t="s">
        <v>243</v>
      </c>
      <c r="W43" t="s">
        <v>470</v>
      </c>
      <c r="X43" s="48" t="s">
        <v>464</v>
      </c>
      <c r="Y43" s="41"/>
    </row>
    <row r="44" spans="1:25" ht="15" x14ac:dyDescent="0.25">
      <c r="A44">
        <v>2.16</v>
      </c>
      <c r="B44">
        <v>1.74</v>
      </c>
      <c r="C44" s="29">
        <f t="shared" si="0"/>
        <v>3.7675606641123682E-2</v>
      </c>
      <c r="D44" s="30">
        <f>IF(OR($A44="",$B44=""),"",A44*'MPTO_working_2-way'!$G43)</f>
        <v>2.2413793103448274</v>
      </c>
      <c r="E44" s="32">
        <f>IF(OR($A44="",$B44=""),"",B44*'MPTO_working_2-way'!$G43)</f>
        <v>1.8055555555555551</v>
      </c>
      <c r="F44" s="30">
        <f>IF(OR($A44="",$B44=""),"",'MPTO_working_2-way'!D43)</f>
        <v>2.2516175413371671</v>
      </c>
      <c r="G44" s="32">
        <f>IF(OR($A44="",$B44=""),"",'MPTO_working_2-way'!E43)</f>
        <v>1.7989661114302122</v>
      </c>
      <c r="H44" s="30">
        <f>IF(OR($A44="",$B44=""),"",'OddsRatio_working_2-way'!M43)</f>
        <v>2.2520253861514017</v>
      </c>
      <c r="I44" s="30">
        <f>IF(OR($A44="",$B44=""),"",'OddsRatio_working_2-way'!N43)</f>
        <v>1.7987058497862392</v>
      </c>
      <c r="J44" s="30">
        <f>IF('Log_working_2-way'!$D43="","",A44^('Log_working_2-way'!$D43))</f>
        <v>2.2567451068476951</v>
      </c>
      <c r="K44" s="32">
        <f>IF('Log_working_2-way'!$D43="","",B44^('Log_working_2-way'!$D43))</f>
        <v>1.7957063007853538</v>
      </c>
      <c r="L44" s="37">
        <f t="shared" si="9"/>
        <v>0.44615384615384618</v>
      </c>
      <c r="M44" s="37">
        <f t="shared" si="10"/>
        <v>0.55384615384615399</v>
      </c>
      <c r="N44" s="38">
        <v>140</v>
      </c>
      <c r="O44" s="38">
        <f t="shared" si="11"/>
        <v>75.18518518518519</v>
      </c>
      <c r="P44" s="38">
        <f t="shared" si="12"/>
        <v>59.540229885057464</v>
      </c>
      <c r="Q44" s="38">
        <f t="shared" si="13"/>
        <v>80.459770114942529</v>
      </c>
      <c r="R44" s="38">
        <f t="shared" si="14"/>
        <v>64.81481481481481</v>
      </c>
      <c r="S44" s="39">
        <f t="shared" si="15"/>
        <v>-5.2745849297573386</v>
      </c>
      <c r="T44" s="39">
        <f t="shared" si="16"/>
        <v>-5.2745849297573457</v>
      </c>
      <c r="U44" t="s">
        <v>244</v>
      </c>
      <c r="V44" t="s">
        <v>245</v>
      </c>
      <c r="W44" t="s">
        <v>70</v>
      </c>
      <c r="X44" s="48" t="s">
        <v>464</v>
      </c>
      <c r="Y44" s="41"/>
    </row>
    <row r="45" spans="1:25" ht="15" x14ac:dyDescent="0.25">
      <c r="A45">
        <v>1.82</v>
      </c>
      <c r="B45">
        <v>2.02</v>
      </c>
      <c r="C45" s="29">
        <f t="shared" si="0"/>
        <v>4.450005440104432E-2</v>
      </c>
      <c r="D45" s="30">
        <f>IF(OR($A45="",$B45=""),"",A45*'MPTO_working_2-way'!$G44)</f>
        <v>1.9009900990099007</v>
      </c>
      <c r="E45" s="32">
        <f>IF(OR($A45="",$B45=""),"",B45*'MPTO_working_2-way'!$G44)</f>
        <v>2.1098901098901095</v>
      </c>
      <c r="F45" s="30">
        <f>IF(OR($A45="",$B45=""),"",'MPTO_working_2-way'!D44)</f>
        <v>1.8968114745640281</v>
      </c>
      <c r="G45" s="32">
        <f>IF(OR($A45="",$B45=""),"",'MPTO_working_2-way'!E44)</f>
        <v>2.1150615579334939</v>
      </c>
      <c r="H45" s="30">
        <f>IF(OR($A45="",$B45=""),"",'OddsRatio_working_2-way'!M44)</f>
        <v>1.8966167345234253</v>
      </c>
      <c r="I45" s="30">
        <f>IF(OR($A45="",$B45=""),"",'OddsRatio_working_2-way'!N44)</f>
        <v>2.1153037429437727</v>
      </c>
      <c r="J45" s="30">
        <f>IF('Log_working_2-way'!$D44="","",A45^('Log_working_2-way'!$D44))</f>
        <v>1.8947021174041598</v>
      </c>
      <c r="K45" s="32">
        <f>IF('Log_working_2-way'!$D44="","",B45^('Log_working_2-way'!$D44))</f>
        <v>2.1176904363442728</v>
      </c>
      <c r="L45" s="37">
        <f t="shared" si="9"/>
        <v>0.52604166666666674</v>
      </c>
      <c r="M45" s="37">
        <f t="shared" si="10"/>
        <v>0.47395833333333343</v>
      </c>
      <c r="N45" s="38">
        <v>141</v>
      </c>
      <c r="O45" s="38">
        <f t="shared" si="11"/>
        <v>63.527472527472526</v>
      </c>
      <c r="P45" s="38">
        <f t="shared" si="12"/>
        <v>71.198019801980195</v>
      </c>
      <c r="Q45" s="38">
        <f t="shared" si="13"/>
        <v>69.801980198019805</v>
      </c>
      <c r="R45" s="38">
        <f t="shared" si="14"/>
        <v>77.47252747252746</v>
      </c>
      <c r="S45" s="39">
        <f t="shared" si="15"/>
        <v>-6.2745076705472798</v>
      </c>
      <c r="T45" s="39">
        <f t="shared" si="16"/>
        <v>-6.2745076705472655</v>
      </c>
      <c r="U45" t="s">
        <v>88</v>
      </c>
      <c r="V45" t="s">
        <v>113</v>
      </c>
      <c r="W45" t="s">
        <v>70</v>
      </c>
      <c r="X45" s="48" t="s">
        <v>464</v>
      </c>
      <c r="Y45" s="41"/>
    </row>
    <row r="46" spans="1:25" s="50" customFormat="1" ht="15" x14ac:dyDescent="0.25">
      <c r="A46">
        <v>2.0099999999999998</v>
      </c>
      <c r="B46">
        <v>1.83</v>
      </c>
      <c r="C46" s="29">
        <f t="shared" si="0"/>
        <v>4.3960525242639381E-2</v>
      </c>
      <c r="D46" s="30">
        <f>IF(OR($A46="",$B46=""),"",A46*'MPTO_working_2-way'!$G45)</f>
        <v>2.098360655737705</v>
      </c>
      <c r="E46" s="32">
        <f>IF(OR($A46="",$B46=""),"",B46*'MPTO_working_2-way'!$G45)</f>
        <v>1.91044776119403</v>
      </c>
      <c r="F46" s="30">
        <f>IF(OR($A46="",$B46=""),"",'MPTO_working_2-way'!D45)</f>
        <v>2.1029071263184975</v>
      </c>
      <c r="G46" s="32">
        <f>IF(OR($A46="",$B46=""),"",'MPTO_working_2-way'!E45)</f>
        <v>1.9066946582691862</v>
      </c>
      <c r="H46" s="30">
        <f>IF(OR($A46="",$B46=""),"",'OddsRatio_working_2-way'!M45)</f>
        <v>2.1031171605407648</v>
      </c>
      <c r="I46" s="30">
        <f>IF(OR($A46="",$B46=""),"",'OddsRatio_working_2-way'!N45)</f>
        <v>1.9065220230186481</v>
      </c>
      <c r="J46" s="30">
        <f>IF('Log_working_2-way'!$D45="","",A46^('Log_working_2-way'!$D45))</f>
        <v>2.105213321317545</v>
      </c>
      <c r="K46" s="32">
        <f>IF('Log_working_2-way'!$D45="","",B46^('Log_working_2-way'!$D45))</f>
        <v>1.9048027025294283</v>
      </c>
      <c r="L46" s="37">
        <f t="shared" si="9"/>
        <v>0.4765625</v>
      </c>
      <c r="M46" s="37">
        <f t="shared" si="10"/>
        <v>0.5234375</v>
      </c>
      <c r="N46" s="38">
        <v>142</v>
      </c>
      <c r="O46" s="38">
        <f t="shared" si="11"/>
        <v>71.353233830845767</v>
      </c>
      <c r="P46" s="38">
        <f t="shared" si="12"/>
        <v>64.404371584699447</v>
      </c>
      <c r="Q46" s="38">
        <f t="shared" si="13"/>
        <v>77.595628415300538</v>
      </c>
      <c r="R46" s="38">
        <f t="shared" si="14"/>
        <v>70.646766169154233</v>
      </c>
      <c r="S46" s="39">
        <f t="shared" si="15"/>
        <v>-6.2423945844547717</v>
      </c>
      <c r="T46" s="39">
        <f t="shared" si="16"/>
        <v>-6.2423945844547859</v>
      </c>
      <c r="U46" t="s">
        <v>86</v>
      </c>
      <c r="V46" t="s">
        <v>87</v>
      </c>
      <c r="W46" t="s">
        <v>70</v>
      </c>
      <c r="X46" s="48" t="s">
        <v>464</v>
      </c>
      <c r="Y46" s="52"/>
    </row>
    <row r="47" spans="1:25" ht="15" x14ac:dyDescent="0.25">
      <c r="A47">
        <v>2.06</v>
      </c>
      <c r="B47">
        <v>1.78</v>
      </c>
      <c r="C47" s="29">
        <f t="shared" si="0"/>
        <v>4.7234646012872306E-2</v>
      </c>
      <c r="D47" s="30">
        <f>IF(OR($A47="",$B47=""),"",A47*'MPTO_working_2-way'!$G46)</f>
        <v>2.1573033707865168</v>
      </c>
      <c r="E47" s="32">
        <f>IF(OR($A47="",$B47=""),"",B47*'MPTO_working_2-way'!$G46)</f>
        <v>1.8640776699029127</v>
      </c>
      <c r="F47" s="30">
        <f>IF(OR($A47="",$B47=""),"",'MPTO_working_2-way'!D46)</f>
        <v>2.165347820951931</v>
      </c>
      <c r="G47" s="32">
        <f>IF(OR($A47="",$B47=""),"",'MPTO_working_2-way'!E46)</f>
        <v>1.8581129015911626</v>
      </c>
      <c r="H47" s="30">
        <f>IF(OR($A47="",$B47=""),"",'OddsRatio_working_2-way'!M46)</f>
        <v>2.1657505560686463</v>
      </c>
      <c r="I47" s="30">
        <f>IF(OR($A47="",$B47=""),"",'OddsRatio_working_2-way'!N46)</f>
        <v>1.8578164469184384</v>
      </c>
      <c r="J47" s="30">
        <f>IF('Log_working_2-way'!$D46="","",A47^('Log_working_2-way'!$D46))</f>
        <v>2.169481150379414</v>
      </c>
      <c r="K47" s="32">
        <f>IF('Log_working_2-way'!$D46="","",B47^('Log_working_2-way'!$D46))</f>
        <v>1.855080049537273</v>
      </c>
      <c r="L47" s="37">
        <f t="shared" si="9"/>
        <v>0.46354166666666669</v>
      </c>
      <c r="M47" s="37">
        <f t="shared" si="10"/>
        <v>0.53645833333333337</v>
      </c>
      <c r="N47" s="38">
        <v>143</v>
      </c>
      <c r="O47" s="38">
        <f t="shared" si="11"/>
        <v>73.582524271844648</v>
      </c>
      <c r="P47" s="38">
        <f t="shared" si="12"/>
        <v>62.662921348314605</v>
      </c>
      <c r="Q47" s="38">
        <f t="shared" si="13"/>
        <v>80.337078651685403</v>
      </c>
      <c r="R47" s="38">
        <f t="shared" si="14"/>
        <v>69.417475728155338</v>
      </c>
      <c r="S47" s="39">
        <f t="shared" si="15"/>
        <v>-6.754554379840755</v>
      </c>
      <c r="T47" s="39">
        <f t="shared" si="16"/>
        <v>-6.7545543798407337</v>
      </c>
      <c r="U47" t="s">
        <v>246</v>
      </c>
      <c r="V47" t="s">
        <v>247</v>
      </c>
      <c r="W47" t="s">
        <v>70</v>
      </c>
      <c r="X47" s="48" t="s">
        <v>464</v>
      </c>
      <c r="Y47" s="41"/>
    </row>
    <row r="48" spans="1:25" ht="15" x14ac:dyDescent="0.25">
      <c r="A48">
        <v>2.04</v>
      </c>
      <c r="B48">
        <v>1.81</v>
      </c>
      <c r="C48" s="29">
        <f t="shared" si="0"/>
        <v>4.2682266276676373E-2</v>
      </c>
      <c r="D48" s="30">
        <f>IF(OR($A48="",$B48=""),"",A48*'MPTO_working_2-way'!$G47)</f>
        <v>2.1270718232044197</v>
      </c>
      <c r="E48" s="32">
        <f>IF(OR($A48="",$B48=""),"",B48*'MPTO_working_2-way'!$G47)</f>
        <v>1.8872549019607843</v>
      </c>
      <c r="F48" s="30">
        <f>IF(OR($A48="",$B48=""),"",'MPTO_working_2-way'!D47)</f>
        <v>2.1328558225508316</v>
      </c>
      <c r="G48" s="32">
        <f>IF(OR($A48="",$B48=""),"",'MPTO_working_2-way'!E47)</f>
        <v>1.8827248623291861</v>
      </c>
      <c r="H48" s="30">
        <f>IF(OR($A48="",$B48=""),"",'OddsRatio_working_2-way'!M47)</f>
        <v>2.1331154474650633</v>
      </c>
      <c r="I48" s="30">
        <f>IF(OR($A48="",$B48=""),"",'OddsRatio_working_2-way'!N47)</f>
        <v>1.8825226081218283</v>
      </c>
      <c r="J48" s="30">
        <f>IF('Log_working_2-way'!$D47="","",A48^('Log_working_2-way'!$D47))</f>
        <v>2.1357821160163764</v>
      </c>
      <c r="K48" s="32">
        <f>IF('Log_working_2-way'!$D47="","",B48^('Log_working_2-way'!$D47))</f>
        <v>1.8804505599252526</v>
      </c>
      <c r="L48" s="37">
        <f t="shared" si="9"/>
        <v>0.47012987012987018</v>
      </c>
      <c r="M48" s="37">
        <f t="shared" si="10"/>
        <v>0.52987012987012994</v>
      </c>
      <c r="N48" s="38">
        <v>144</v>
      </c>
      <c r="O48" s="38">
        <f t="shared" si="11"/>
        <v>73.411764705882348</v>
      </c>
      <c r="P48" s="38">
        <f t="shared" si="12"/>
        <v>64.44198895027624</v>
      </c>
      <c r="Q48" s="38">
        <f t="shared" si="13"/>
        <v>79.55801104972376</v>
      </c>
      <c r="R48" s="38">
        <f t="shared" si="14"/>
        <v>70.588235294117638</v>
      </c>
      <c r="S48" s="39">
        <f t="shared" si="15"/>
        <v>-6.1462463438414119</v>
      </c>
      <c r="T48" s="39">
        <f t="shared" si="16"/>
        <v>-6.1462463438413977</v>
      </c>
      <c r="U48" t="s">
        <v>116</v>
      </c>
      <c r="V48" t="s">
        <v>112</v>
      </c>
      <c r="W48" t="s">
        <v>70</v>
      </c>
      <c r="X48" s="48" t="s">
        <v>464</v>
      </c>
      <c r="Y48" s="41"/>
    </row>
    <row r="49" spans="1:25" ht="15" x14ac:dyDescent="0.25">
      <c r="A49">
        <v>2.37</v>
      </c>
      <c r="B49">
        <v>1.6</v>
      </c>
      <c r="C49" s="29">
        <f t="shared" si="0"/>
        <v>4.6940928270042148E-2</v>
      </c>
      <c r="D49" s="30">
        <f>IF(OR($A49="",$B49=""),"",A49*'MPTO_working_2-way'!$G48)</f>
        <v>2.4812500000000002</v>
      </c>
      <c r="E49" s="32">
        <f>IF(OR($A49="",$B49=""),"",B49*'MPTO_working_2-way'!$G48)</f>
        <v>1.6751054852320675</v>
      </c>
      <c r="F49" s="30">
        <f>IF(OR($A49="",$B49=""),"",'MPTO_working_2-way'!D48)</f>
        <v>2.5095962938451355</v>
      </c>
      <c r="G49" s="32">
        <f>IF(OR($A49="",$B49=""),"",'MPTO_working_2-way'!E48)</f>
        <v>1.6624287593160894</v>
      </c>
      <c r="H49" s="30">
        <f>IF(OR($A49="",$B49=""),"",'OddsRatio_working_2-way'!M48)</f>
        <v>2.5110702608857518</v>
      </c>
      <c r="I49" s="30">
        <f>IF(OR($A49="",$B49=""),"",'OddsRatio_working_2-way'!N48)</f>
        <v>1.6617825960083583</v>
      </c>
      <c r="J49" s="30">
        <f>IF('Log_working_2-way'!$D48="","",A49^('Log_working_2-way'!$D48))</f>
        <v>2.524446063100616</v>
      </c>
      <c r="K49" s="32">
        <f>IF('Log_working_2-way'!$D48="","",B49^('Log_working_2-way'!$D48))</f>
        <v>1.6559759798683542</v>
      </c>
      <c r="L49" s="37">
        <f t="shared" si="9"/>
        <v>0.40302267002518888</v>
      </c>
      <c r="M49" s="37">
        <f t="shared" si="10"/>
        <v>0.59697732997481112</v>
      </c>
      <c r="N49" s="38">
        <v>145</v>
      </c>
      <c r="O49" s="38">
        <f t="shared" si="11"/>
        <v>83.81856540084388</v>
      </c>
      <c r="P49" s="38">
        <f t="shared" si="12"/>
        <v>54.375</v>
      </c>
      <c r="Q49" s="38">
        <f t="shared" si="13"/>
        <v>90.625</v>
      </c>
      <c r="R49" s="38">
        <f t="shared" si="14"/>
        <v>61.181434599156113</v>
      </c>
      <c r="S49" s="39">
        <f t="shared" si="15"/>
        <v>-6.8064345991561197</v>
      </c>
      <c r="T49" s="39">
        <f t="shared" si="16"/>
        <v>-6.8064345991561126</v>
      </c>
      <c r="U49" t="s">
        <v>248</v>
      </c>
      <c r="V49" t="s">
        <v>89</v>
      </c>
      <c r="W49" t="s">
        <v>70</v>
      </c>
      <c r="X49" s="48" t="s">
        <v>464</v>
      </c>
      <c r="Y49" s="41"/>
    </row>
    <row r="50" spans="1:25" ht="15" x14ac:dyDescent="0.25">
      <c r="A50">
        <v>1.93</v>
      </c>
      <c r="B50">
        <v>1.91</v>
      </c>
      <c r="C50" s="29">
        <f t="shared" si="0"/>
        <v>4.1694924449990456E-2</v>
      </c>
      <c r="D50" s="30">
        <f>IF(OR($A50="",$B50=""),"",A50*'MPTO_working_2-way'!$G49)</f>
        <v>2.0104712041884816</v>
      </c>
      <c r="E50" s="32">
        <f>IF(OR($A50="",$B50=""),"",B50*'MPTO_working_2-way'!$G49)</f>
        <v>1.9896373056994816</v>
      </c>
      <c r="F50" s="30">
        <f>IF(OR($A50="",$B50=""),"",'MPTO_working_2-way'!D49)</f>
        <v>2.0109101819272834</v>
      </c>
      <c r="G50" s="32">
        <f>IF(OR($A50="",$B50=""),"",'MPTO_working_2-way'!E49)</f>
        <v>1.9892075654965866</v>
      </c>
      <c r="H50" s="30">
        <f>IF(OR($A50="",$B50=""),"",'OddsRatio_working_2-way'!M49)</f>
        <v>2.0109292863390706</v>
      </c>
      <c r="I50" s="30">
        <f>IF(OR($A50="",$B50=""),"",'OddsRatio_working_2-way'!N49)</f>
        <v>1.9891888715790902</v>
      </c>
      <c r="J50" s="30">
        <f>IF('Log_working_2-way'!$D49="","",A50^('Log_working_2-way'!$D49))</f>
        <v>2.0111305974900358</v>
      </c>
      <c r="K50" s="32">
        <f>IF('Log_working_2-way'!$D49="","",B50^('Log_working_2-way'!$D49))</f>
        <v>1.9889919289180891</v>
      </c>
      <c r="L50" s="37">
        <f t="shared" si="9"/>
        <v>0.49739583333333337</v>
      </c>
      <c r="M50" s="37">
        <f t="shared" si="10"/>
        <v>0.50260416666666674</v>
      </c>
      <c r="N50" s="38">
        <v>146</v>
      </c>
      <c r="O50" s="38">
        <f t="shared" si="11"/>
        <v>70.352331606217618</v>
      </c>
      <c r="P50" s="38">
        <f t="shared" si="12"/>
        <v>69.56020942408378</v>
      </c>
      <c r="Q50" s="38">
        <f t="shared" si="13"/>
        <v>76.439790575916234</v>
      </c>
      <c r="R50" s="38">
        <f t="shared" si="14"/>
        <v>75.647668393782396</v>
      </c>
      <c r="S50" s="39">
        <f t="shared" si="15"/>
        <v>-6.0874589696986163</v>
      </c>
      <c r="T50" s="39">
        <f t="shared" si="16"/>
        <v>-6.0874589696986163</v>
      </c>
      <c r="U50" t="s">
        <v>249</v>
      </c>
      <c r="V50" t="s">
        <v>250</v>
      </c>
      <c r="W50" t="s">
        <v>70</v>
      </c>
      <c r="X50" s="48" t="s">
        <v>464</v>
      </c>
      <c r="Y50" s="41"/>
    </row>
    <row r="51" spans="1:25" ht="15" x14ac:dyDescent="0.25">
      <c r="A51">
        <v>1.78</v>
      </c>
      <c r="B51">
        <v>2.0699999999999998</v>
      </c>
      <c r="C51" s="29">
        <f t="shared" si="0"/>
        <v>4.4889540248602255E-2</v>
      </c>
      <c r="D51" s="30">
        <f>IF(OR($A51="",$B51=""),"",A51*'MPTO_working_2-way'!$G50)</f>
        <v>1.8599033816425121</v>
      </c>
      <c r="E51" s="32">
        <f>IF(OR($A51="",$B51=""),"",B51*'MPTO_working_2-way'!$G50)</f>
        <v>2.1629213483146064</v>
      </c>
      <c r="F51" s="30">
        <f>IF(OR($A51="",$B51=""),"",'MPTO_working_2-way'!D50)</f>
        <v>1.8540733658732955</v>
      </c>
      <c r="G51" s="32">
        <f>IF(OR($A51="",$B51=""),"",'MPTO_working_2-way'!E50)</f>
        <v>2.1708596005420371</v>
      </c>
      <c r="H51" s="30">
        <f>IF(OR($A51="",$B51=""),"",'OddsRatio_working_2-way'!M50)</f>
        <v>1.8537985492004672</v>
      </c>
      <c r="I51" s="30">
        <f>IF(OR($A51="",$B51=""),"",'OddsRatio_working_2-way'!N50)</f>
        <v>2.1712364713391024</v>
      </c>
      <c r="J51" s="30">
        <f>IF('Log_working_2-way'!$D50="","",A51^('Log_working_2-way'!$D50))</f>
        <v>1.8511289203643779</v>
      </c>
      <c r="K51" s="32">
        <f>IF('Log_working_2-way'!$D50="","",B51^('Log_working_2-way'!$D50))</f>
        <v>2.1749101411939322</v>
      </c>
      <c r="L51" s="37">
        <f t="shared" si="9"/>
        <v>0.53766233766233762</v>
      </c>
      <c r="M51" s="37">
        <f t="shared" si="10"/>
        <v>0.46233766233766244</v>
      </c>
      <c r="N51" s="38">
        <v>147</v>
      </c>
      <c r="O51" s="38">
        <f t="shared" si="11"/>
        <v>64.415730337078671</v>
      </c>
      <c r="P51" s="38">
        <f t="shared" si="12"/>
        <v>75.985507246376798</v>
      </c>
      <c r="Q51" s="38">
        <f t="shared" si="13"/>
        <v>71.014492753623188</v>
      </c>
      <c r="R51" s="38">
        <f t="shared" si="14"/>
        <v>82.584269662921358</v>
      </c>
      <c r="S51" s="39">
        <f t="shared" si="15"/>
        <v>-6.5987624165445169</v>
      </c>
      <c r="T51" s="39">
        <f t="shared" si="16"/>
        <v>-6.5987624165445595</v>
      </c>
      <c r="U51" t="s">
        <v>96</v>
      </c>
      <c r="V51" t="s">
        <v>251</v>
      </c>
      <c r="W51" t="s">
        <v>70</v>
      </c>
      <c r="X51" s="48" t="s">
        <v>464</v>
      </c>
      <c r="Y51" s="41"/>
    </row>
    <row r="52" spans="1:25" ht="15" x14ac:dyDescent="0.25">
      <c r="A52">
        <v>1.87</v>
      </c>
      <c r="B52">
        <v>1.97</v>
      </c>
      <c r="C52" s="29">
        <f t="shared" si="0"/>
        <v>4.2373571486739481E-2</v>
      </c>
      <c r="D52" s="30">
        <f>IF(OR($A52="",$B52=""),"",A52*'MPTO_working_2-way'!$G51)</f>
        <v>1.9492385786802029</v>
      </c>
      <c r="E52" s="32">
        <f>IF(OR($A52="",$B52=""),"",B52*'MPTO_working_2-way'!$G51)</f>
        <v>2.0534759358288768</v>
      </c>
      <c r="F52" s="30">
        <f>IF(OR($A52="",$B52=""),"",'MPTO_working_2-way'!D51)</f>
        <v>1.9471444805623825</v>
      </c>
      <c r="G52" s="32">
        <f>IF(OR($A52="",$B52=""),"",'MPTO_working_2-way'!E51)</f>
        <v>2.0558051284913081</v>
      </c>
      <c r="H52" s="30">
        <f>IF(OR($A52="",$B52=""),"",'OddsRatio_working_2-way'!M51)</f>
        <v>1.9470518552301377</v>
      </c>
      <c r="I52" s="30">
        <f>IF(OR($A52="",$B52=""),"",'OddsRatio_working_2-way'!N51)</f>
        <v>2.0559083903140616</v>
      </c>
      <c r="J52" s="30">
        <f>IF('Log_working_2-way'!$D51="","",A52^('Log_working_2-way'!$D51))</f>
        <v>1.9460927711281228</v>
      </c>
      <c r="K52" s="32">
        <f>IF('Log_working_2-way'!$D51="","",B52^('Log_working_2-way'!$D51))</f>
        <v>2.0569787979748906</v>
      </c>
      <c r="L52" s="37">
        <f t="shared" si="9"/>
        <v>0.51302083333333337</v>
      </c>
      <c r="M52" s="37">
        <f t="shared" si="10"/>
        <v>0.48697916666666674</v>
      </c>
      <c r="N52" s="38">
        <v>148</v>
      </c>
      <c r="O52" s="38">
        <f t="shared" si="11"/>
        <v>68.855614973262021</v>
      </c>
      <c r="P52" s="38">
        <f t="shared" si="12"/>
        <v>72.873096446700501</v>
      </c>
      <c r="Q52" s="38">
        <f t="shared" si="13"/>
        <v>75.126903553299485</v>
      </c>
      <c r="R52" s="38">
        <f t="shared" si="14"/>
        <v>79.14438502673795</v>
      </c>
      <c r="S52" s="39">
        <f t="shared" si="15"/>
        <v>-6.2712885800374636</v>
      </c>
      <c r="T52" s="39">
        <f t="shared" si="16"/>
        <v>-6.2712885800374494</v>
      </c>
      <c r="U52" t="s">
        <v>81</v>
      </c>
      <c r="V52" t="s">
        <v>114</v>
      </c>
      <c r="W52" t="s">
        <v>70</v>
      </c>
      <c r="X52" s="48" t="s">
        <v>464</v>
      </c>
      <c r="Y52" s="41"/>
    </row>
    <row r="53" spans="1:25" s="35" customFormat="1" ht="15" x14ac:dyDescent="0.25">
      <c r="A53">
        <v>1.95</v>
      </c>
      <c r="B53">
        <v>1.88</v>
      </c>
      <c r="C53" s="29">
        <f t="shared" si="0"/>
        <v>4.4735406437534042E-2</v>
      </c>
      <c r="D53" s="30">
        <f>IF(OR($A53="",$B53=""),"",A53*'MPTO_working_2-way'!$G52)</f>
        <v>2.0372340425531914</v>
      </c>
      <c r="E53" s="32">
        <f>IF(OR($A53="",$B53=""),"",B53*'MPTO_working_2-way'!$G52)</f>
        <v>1.9641025641025638</v>
      </c>
      <c r="F53" s="30">
        <f>IF(OR($A53="",$B53=""),"",'MPTO_working_2-way'!D52)</f>
        <v>2.0389321468298109</v>
      </c>
      <c r="G53" s="32">
        <f>IF(OR($A53="",$B53=""),"",'MPTO_working_2-way'!E52)</f>
        <v>1.9625267665952888</v>
      </c>
      <c r="H53" s="30">
        <f>IF(OR($A53="",$B53=""),"",'OddsRatio_working_2-way'!M52)</f>
        <v>2.0390117682420414</v>
      </c>
      <c r="I53" s="30">
        <f>IF(OR($A53="",$B53=""),"",'OddsRatio_working_2-way'!N52)</f>
        <v>1.9624530063715757</v>
      </c>
      <c r="J53" s="30">
        <f>IF('Log_working_2-way'!$D52="","",A53^('Log_working_2-way'!$D52))</f>
        <v>2.0397933425150612</v>
      </c>
      <c r="K53" s="32">
        <f>IF('Log_working_2-way'!$D52="","",B53^('Log_working_2-way'!$D52))</f>
        <v>1.9617295659739398</v>
      </c>
      <c r="L53" s="37">
        <f t="shared" si="9"/>
        <v>0.49086161879895562</v>
      </c>
      <c r="M53" s="37">
        <f t="shared" si="10"/>
        <v>0.50913838120104449</v>
      </c>
      <c r="N53" s="38">
        <v>149</v>
      </c>
      <c r="O53" s="38">
        <f t="shared" si="11"/>
        <v>72.589743589743605</v>
      </c>
      <c r="P53" s="38">
        <f t="shared" si="12"/>
        <v>69.744680851063833</v>
      </c>
      <c r="Q53" s="38">
        <f t="shared" si="13"/>
        <v>79.255319148936167</v>
      </c>
      <c r="R53" s="38">
        <f t="shared" si="14"/>
        <v>76.410256410256423</v>
      </c>
      <c r="S53" s="39">
        <f t="shared" si="15"/>
        <v>-6.6655755591925612</v>
      </c>
      <c r="T53" s="39">
        <f t="shared" si="16"/>
        <v>-6.6655755591925896</v>
      </c>
      <c r="U53" t="s">
        <v>252</v>
      </c>
      <c r="V53" t="s">
        <v>75</v>
      </c>
      <c r="W53" t="s">
        <v>70</v>
      </c>
      <c r="X53" s="48" t="s">
        <v>464</v>
      </c>
      <c r="Y53" s="41"/>
    </row>
    <row r="54" spans="1:25" ht="15" x14ac:dyDescent="0.25">
      <c r="A54">
        <v>1.85</v>
      </c>
      <c r="B54">
        <v>1.99</v>
      </c>
      <c r="C54" s="29">
        <f t="shared" si="0"/>
        <v>4.3053103354610656E-2</v>
      </c>
      <c r="D54" s="30">
        <f>IF(OR($A54="",$B54=""),"",A54*'MPTO_working_2-way'!$G53)</f>
        <v>1.9296482412060298</v>
      </c>
      <c r="E54" s="32">
        <f>IF(OR($A54="",$B54=""),"",B54*'MPTO_working_2-way'!$G53)</f>
        <v>2.0756756756756753</v>
      </c>
      <c r="F54" s="30">
        <f>IF(OR($A54="",$B54=""),"",'MPTO_working_2-way'!D53)</f>
        <v>1.9267303414889438</v>
      </c>
      <c r="G54" s="32">
        <f>IF(OR($A54="",$B54=""),"",'MPTO_working_2-way'!E53)</f>
        <v>2.0790625441197226</v>
      </c>
      <c r="H54" s="30">
        <f>IF(OR($A54="",$B54=""),"",'OddsRatio_working_2-way'!M53)</f>
        <v>1.9265990819042815</v>
      </c>
      <c r="I54" s="30">
        <f>IF(OR($A54="",$B54=""),"",'OddsRatio_working_2-way'!N53)</f>
        <v>2.0792154012767514</v>
      </c>
      <c r="J54" s="30">
        <f>IF('Log_working_2-way'!$D53="","",A54^('Log_working_2-way'!$D53))</f>
        <v>1.9252626773989769</v>
      </c>
      <c r="K54" s="32">
        <f>IF('Log_working_2-way'!$D53="","",B54^('Log_working_2-way'!$D53))</f>
        <v>2.0807741676242877</v>
      </c>
      <c r="L54" s="37">
        <f t="shared" si="9"/>
        <v>0.51822916666666674</v>
      </c>
      <c r="M54" s="37">
        <f t="shared" si="10"/>
        <v>0.48177083333333343</v>
      </c>
      <c r="N54" s="38">
        <v>150</v>
      </c>
      <c r="O54" s="38">
        <f t="shared" si="11"/>
        <v>68.918918918918905</v>
      </c>
      <c r="P54" s="38">
        <f t="shared" si="12"/>
        <v>74.623115577889436</v>
      </c>
      <c r="Q54" s="38">
        <f t="shared" si="13"/>
        <v>75.37688442211055</v>
      </c>
      <c r="R54" s="38">
        <f t="shared" si="14"/>
        <v>81.081081081081066</v>
      </c>
      <c r="S54" s="39">
        <f t="shared" si="15"/>
        <v>-6.4579655031916445</v>
      </c>
      <c r="T54" s="39">
        <f t="shared" si="16"/>
        <v>-6.4579655031916303</v>
      </c>
      <c r="U54" t="s">
        <v>253</v>
      </c>
      <c r="V54" t="s">
        <v>115</v>
      </c>
      <c r="W54" t="s">
        <v>70</v>
      </c>
      <c r="X54" s="48" t="s">
        <v>464</v>
      </c>
      <c r="Y54" s="41"/>
    </row>
    <row r="55" spans="1:25" ht="15" x14ac:dyDescent="0.25">
      <c r="A55">
        <v>2.58</v>
      </c>
      <c r="B55">
        <v>1.52</v>
      </c>
      <c r="C55" s="29">
        <f t="shared" si="0"/>
        <v>4.5491636066911534E-2</v>
      </c>
      <c r="D55" s="30">
        <f>IF(OR($A55="",$B55=""),"",A55*'MPTO_working_2-way'!$G54)</f>
        <v>2.6973684210526319</v>
      </c>
      <c r="E55" s="32">
        <f>IF(OR($A55="",$B55=""),"",B55*'MPTO_working_2-way'!$G54)</f>
        <v>1.5891472868217056</v>
      </c>
      <c r="F55" s="30">
        <f>IF(OR($A55="",$B55=""),"",'MPTO_working_2-way'!D54)</f>
        <v>2.7408442829186472</v>
      </c>
      <c r="G55" s="32">
        <f>IF(OR($A55="",$B55=""),"",'MPTO_working_2-way'!E54)</f>
        <v>1.5744339168138752</v>
      </c>
      <c r="H55" s="30">
        <f>IF(OR($A55="",$B55=""),"",'OddsRatio_working_2-way'!M54)</f>
        <v>2.7431183374807175</v>
      </c>
      <c r="I55" s="30">
        <f>IF(OR($A55="",$B55=""),"",'OddsRatio_working_2-way'!N54)</f>
        <v>1.5736845161328941</v>
      </c>
      <c r="J55" s="30">
        <f>IF('Log_working_2-way'!$D54="","",A55^('Log_working_2-way'!$D54))</f>
        <v>2.7638654672591088</v>
      </c>
      <c r="K55" s="32">
        <f>IF('Log_working_2-way'!$D54="","",B55^('Log_working_2-way'!$D54))</f>
        <v>1.5669366618716365</v>
      </c>
      <c r="L55" s="37">
        <f t="shared" si="9"/>
        <v>0.37073170731707311</v>
      </c>
      <c r="M55" s="37">
        <f t="shared" si="10"/>
        <v>0.62926829268292672</v>
      </c>
      <c r="N55" s="38">
        <v>151</v>
      </c>
      <c r="O55" s="38">
        <f t="shared" si="11"/>
        <v>92.472868217054256</v>
      </c>
      <c r="P55" s="38">
        <f t="shared" si="12"/>
        <v>51.657894736842117</v>
      </c>
      <c r="Q55" s="38">
        <f t="shared" si="13"/>
        <v>99.342105263157904</v>
      </c>
      <c r="R55" s="38">
        <f t="shared" si="14"/>
        <v>58.52713178294573</v>
      </c>
      <c r="S55" s="39">
        <f t="shared" si="15"/>
        <v>-6.8692370461036489</v>
      </c>
      <c r="T55" s="39">
        <f t="shared" si="16"/>
        <v>-6.8692370461036134</v>
      </c>
      <c r="U55" t="s">
        <v>83</v>
      </c>
      <c r="V55" t="s">
        <v>84</v>
      </c>
      <c r="W55" t="s">
        <v>71</v>
      </c>
      <c r="X55" s="48" t="s">
        <v>464</v>
      </c>
      <c r="Y55" s="41"/>
    </row>
    <row r="56" spans="1:25" ht="15" x14ac:dyDescent="0.25">
      <c r="A56">
        <v>2.0499999999999998</v>
      </c>
      <c r="B56">
        <v>1.81</v>
      </c>
      <c r="C56" s="29">
        <f t="shared" si="0"/>
        <v>4.0291065894084488E-2</v>
      </c>
      <c r="D56" s="30">
        <f>IF(OR($A56="",$B56=""),"",A56*'MPTO_working_2-way'!$G55)</f>
        <v>2.132596685082873</v>
      </c>
      <c r="E56" s="32">
        <f>IF(OR($A56="",$B56=""),"",B56*'MPTO_working_2-way'!$G55)</f>
        <v>1.882926829268293</v>
      </c>
      <c r="F56" s="30">
        <f>IF(OR($A56="",$B56=""),"",'MPTO_working_2-way'!D55)</f>
        <v>2.1383086010661287</v>
      </c>
      <c r="G56" s="32">
        <f>IF(OR($A56="",$B56=""),"",'MPTO_working_2-way'!E55)</f>
        <v>1.8784963928616634</v>
      </c>
      <c r="H56" s="30">
        <f>IF(OR($A56="",$B56=""),"",'OddsRatio_working_2-way'!M55)</f>
        <v>2.1385500851066221</v>
      </c>
      <c r="I56" s="30">
        <f>IF(OR($A56="",$B56=""),"",'OddsRatio_working_2-way'!N55)</f>
        <v>1.8783100656536802</v>
      </c>
      <c r="J56" s="30">
        <f>IF('Log_working_2-way'!$D55="","",A56^('Log_working_2-way'!$D55))</f>
        <v>2.1411780217081708</v>
      </c>
      <c r="K56" s="32">
        <f>IF('Log_working_2-way'!$D55="","",B56^('Log_working_2-way'!$D55))</f>
        <v>1.8762874687184776</v>
      </c>
      <c r="L56" s="37">
        <f t="shared" si="9"/>
        <v>0.4689119170984456</v>
      </c>
      <c r="M56" s="37">
        <f t="shared" si="10"/>
        <v>0.53108808290155429</v>
      </c>
      <c r="N56" s="38">
        <v>152</v>
      </c>
      <c r="O56" s="38">
        <f t="shared" si="11"/>
        <v>77.853658536585357</v>
      </c>
      <c r="P56" s="38">
        <f t="shared" si="12"/>
        <v>68.022099447513824</v>
      </c>
      <c r="Q56" s="38">
        <f t="shared" si="13"/>
        <v>83.97790055248619</v>
      </c>
      <c r="R56" s="38">
        <f t="shared" si="14"/>
        <v>74.146341463414643</v>
      </c>
      <c r="S56" s="39">
        <f t="shared" si="15"/>
        <v>-6.1242420159008333</v>
      </c>
      <c r="T56" s="39">
        <f t="shared" si="16"/>
        <v>-6.1242420159008191</v>
      </c>
      <c r="U56" t="s">
        <v>93</v>
      </c>
      <c r="V56" t="s">
        <v>76</v>
      </c>
      <c r="W56" t="s">
        <v>71</v>
      </c>
      <c r="X56" s="48" t="s">
        <v>464</v>
      </c>
      <c r="Y56" s="41"/>
    </row>
    <row r="57" spans="1:25" ht="15" x14ac:dyDescent="0.25">
      <c r="A57">
        <v>1.74</v>
      </c>
      <c r="B57">
        <v>2.1</v>
      </c>
      <c r="C57" s="29">
        <f t="shared" si="0"/>
        <v>5.0903119868637159E-2</v>
      </c>
      <c r="D57" s="30">
        <f>IF(OR($A57="",$B57=""),"",A57*'MPTO_working_2-way'!$G56)</f>
        <v>1.8285714285714287</v>
      </c>
      <c r="E57" s="32">
        <f>IF(OR($A57="",$B57=""),"",B57*'MPTO_working_2-way'!$G56)</f>
        <v>2.2068965517241383</v>
      </c>
      <c r="F57" s="30">
        <f>IF(OR($A57="",$B57=""),"",'MPTO_working_2-way'!D56)</f>
        <v>1.8206278026905831</v>
      </c>
      <c r="G57" s="32">
        <f>IF(OR($A57="",$B57=""),"",'MPTO_working_2-way'!E56)</f>
        <v>2.2185792349726778</v>
      </c>
      <c r="H57" s="30">
        <f>IF(OR($A57="",$B57=""),"",'OddsRatio_working_2-way'!M56)</f>
        <v>1.8201995322647246</v>
      </c>
      <c r="I57" s="30">
        <f>IF(OR($A57="",$B57=""),"",'OddsRatio_working_2-way'!N56)</f>
        <v>2.2192155209340503</v>
      </c>
      <c r="J57" s="30">
        <f>IF('Log_working_2-way'!$D56="","",A57^('Log_working_2-way'!$D56))</f>
        <v>1.8165481807797608</v>
      </c>
      <c r="K57" s="32">
        <f>IF('Log_working_2-way'!$D56="","",B57^('Log_working_2-way'!$D56))</f>
        <v>2.2246674765030892</v>
      </c>
      <c r="L57" s="37">
        <f t="shared" si="9"/>
        <v>0.546875</v>
      </c>
      <c r="M57" s="37">
        <f t="shared" si="10"/>
        <v>0.45312499999999989</v>
      </c>
      <c r="N57" s="38">
        <v>153</v>
      </c>
      <c r="O57" s="38">
        <f t="shared" si="11"/>
        <v>65.068965517241352</v>
      </c>
      <c r="P57" s="38">
        <f t="shared" si="12"/>
        <v>80.142857142857139</v>
      </c>
      <c r="Q57" s="38">
        <f t="shared" si="13"/>
        <v>72.857142857142847</v>
      </c>
      <c r="R57" s="38">
        <f t="shared" si="14"/>
        <v>87.931034482758619</v>
      </c>
      <c r="S57" s="39">
        <f t="shared" si="15"/>
        <v>-7.7881773399014946</v>
      </c>
      <c r="T57" s="39">
        <f t="shared" si="16"/>
        <v>-7.7881773399014804</v>
      </c>
      <c r="U57" t="s">
        <v>254</v>
      </c>
      <c r="V57" t="s">
        <v>91</v>
      </c>
      <c r="W57" t="s">
        <v>71</v>
      </c>
      <c r="X57" s="48" t="s">
        <v>464</v>
      </c>
      <c r="Y57" s="41"/>
    </row>
    <row r="58" spans="1:25" ht="15" x14ac:dyDescent="0.25">
      <c r="A58">
        <v>2.0499999999999998</v>
      </c>
      <c r="B58">
        <v>1.79</v>
      </c>
      <c r="C58" s="29">
        <f t="shared" si="0"/>
        <v>4.6464095925875526E-2</v>
      </c>
      <c r="D58" s="30">
        <f>IF(OR($A58="",$B58=""),"",A58*'MPTO_working_2-way'!$G57)</f>
        <v>2.1452513966480447</v>
      </c>
      <c r="E58" s="32">
        <f>IF(OR($A58="",$B58=""),"",B58*'MPTO_working_2-way'!$G57)</f>
        <v>1.8731707317073172</v>
      </c>
      <c r="F58" s="30">
        <f>IF(OR($A58="",$B58=""),"",'MPTO_working_2-way'!D57)</f>
        <v>2.1525150315295498</v>
      </c>
      <c r="G58" s="32">
        <f>IF(OR($A58="",$B58=""),"",'MPTO_working_2-way'!E57)</f>
        <v>1.8676676421936633</v>
      </c>
      <c r="H58" s="30">
        <f>IF(OR($A58="",$B58=""),"",'OddsRatio_working_2-way'!M57)</f>
        <v>2.1528720328165796</v>
      </c>
      <c r="I58" s="30">
        <f>IF(OR($A58="",$B58=""),"",'OddsRatio_working_2-way'!N57)</f>
        <v>1.8673989580239028</v>
      </c>
      <c r="J58" s="30">
        <f>IF('Log_working_2-way'!$D57="","",A58^('Log_working_2-way'!$D57))</f>
        <v>2.1562360266982945</v>
      </c>
      <c r="K58" s="32">
        <f>IF('Log_working_2-way'!$D57="","",B58^('Log_working_2-way'!$D57))</f>
        <v>1.8648753168978718</v>
      </c>
      <c r="L58" s="37">
        <f t="shared" si="9"/>
        <v>0.46614583333333331</v>
      </c>
      <c r="M58" s="37">
        <f t="shared" si="10"/>
        <v>0.53385416666666663</v>
      </c>
      <c r="N58" s="38">
        <v>154</v>
      </c>
      <c r="O58" s="38">
        <f t="shared" si="11"/>
        <v>78.878048780487802</v>
      </c>
      <c r="P58" s="38">
        <f t="shared" si="12"/>
        <v>67.966480446927378</v>
      </c>
      <c r="Q58" s="38">
        <f t="shared" si="13"/>
        <v>86.033519553072622</v>
      </c>
      <c r="R58" s="38">
        <f t="shared" si="14"/>
        <v>75.121951219512198</v>
      </c>
      <c r="S58" s="39">
        <f t="shared" si="15"/>
        <v>-7.1554707725848203</v>
      </c>
      <c r="T58" s="39">
        <f t="shared" si="16"/>
        <v>-7.1554707725848203</v>
      </c>
      <c r="U58" t="s">
        <v>82</v>
      </c>
      <c r="V58" t="s">
        <v>73</v>
      </c>
      <c r="W58" t="s">
        <v>71</v>
      </c>
      <c r="X58" s="48" t="s">
        <v>464</v>
      </c>
      <c r="Y58" s="41"/>
    </row>
    <row r="59" spans="1:25" ht="15" x14ac:dyDescent="0.25">
      <c r="A59">
        <v>2.21</v>
      </c>
      <c r="B59">
        <v>1.68</v>
      </c>
      <c r="C59" s="29">
        <f t="shared" si="0"/>
        <v>4.772678302090072E-2</v>
      </c>
      <c r="D59" s="30">
        <f>IF(OR($A59="",$B59=""),"",A59*'MPTO_working_2-way'!$G58)</f>
        <v>2.3154761904761907</v>
      </c>
      <c r="E59" s="32">
        <f>IF(OR($A59="",$B59=""),"",B59*'MPTO_working_2-way'!$G58)</f>
        <v>1.7601809954751131</v>
      </c>
      <c r="F59" s="30">
        <f>IF(OR($A59="",$B59=""),"",'MPTO_working_2-way'!D58)</f>
        <v>2.3330400904863642</v>
      </c>
      <c r="G59" s="32">
        <f>IF(OR($A59="",$B59=""),"",'MPTO_working_2-way'!E58)</f>
        <v>1.7501649853870085</v>
      </c>
      <c r="H59" s="30">
        <f>IF(OR($A59="",$B59=""),"",'OddsRatio_working_2-way'!M58)</f>
        <v>2.3339459376998315</v>
      </c>
      <c r="I59" s="30">
        <f>IF(OR($A59="",$B59=""),"",'OddsRatio_working_2-way'!N58)</f>
        <v>1.7496555682941202</v>
      </c>
      <c r="J59" s="30">
        <f>IF('Log_working_2-way'!$D58="","",A59^('Log_working_2-way'!$D58))</f>
        <v>2.3421626328567902</v>
      </c>
      <c r="K59" s="32">
        <f>IF('Log_working_2-way'!$D58="","",B59^('Log_working_2-way'!$D58))</f>
        <v>1.7450661905782558</v>
      </c>
      <c r="L59" s="37">
        <f t="shared" si="9"/>
        <v>0.43187660668380456</v>
      </c>
      <c r="M59" s="37">
        <f t="shared" si="10"/>
        <v>0.56812339331619544</v>
      </c>
      <c r="N59" s="38">
        <v>155</v>
      </c>
      <c r="O59" s="38">
        <f t="shared" si="11"/>
        <v>84.864253393665166</v>
      </c>
      <c r="P59" s="38">
        <f t="shared" si="12"/>
        <v>62.738095238095227</v>
      </c>
      <c r="Q59" s="38">
        <f t="shared" si="13"/>
        <v>92.261904761904759</v>
      </c>
      <c r="R59" s="38">
        <f t="shared" si="14"/>
        <v>70.135746606334848</v>
      </c>
      <c r="S59" s="39">
        <f t="shared" si="15"/>
        <v>-7.3976513682395932</v>
      </c>
      <c r="T59" s="39">
        <f t="shared" si="16"/>
        <v>-7.3976513682396217</v>
      </c>
      <c r="U59" t="s">
        <v>97</v>
      </c>
      <c r="V59" t="s">
        <v>79</v>
      </c>
      <c r="W59" t="s">
        <v>71</v>
      </c>
      <c r="X59" s="48" t="s">
        <v>464</v>
      </c>
      <c r="Y59" s="41"/>
    </row>
    <row r="60" spans="1:25" s="35" customFormat="1" ht="15" x14ac:dyDescent="0.25">
      <c r="A60">
        <v>2.25</v>
      </c>
      <c r="B60">
        <v>1.66</v>
      </c>
      <c r="C60" s="29">
        <f t="shared" si="0"/>
        <v>4.685408299866145E-2</v>
      </c>
      <c r="D60" s="30">
        <f>IF(OR($A60="",$B60=""),"",A60*'MPTO_working_2-way'!$G59)</f>
        <v>2.3554216867469884</v>
      </c>
      <c r="E60" s="32">
        <f>IF(OR($A60="",$B60=""),"",B60*'MPTO_working_2-way'!$G59)</f>
        <v>1.7377777777777779</v>
      </c>
      <c r="F60" s="30">
        <f>IF(OR($A60="",$B60=""),"",'MPTO_working_2-way'!D59)</f>
        <v>2.375198728139905</v>
      </c>
      <c r="G60" s="32">
        <f>IF(OR($A60="",$B60=""),"",'MPTO_working_2-way'!E59)</f>
        <v>1.7271676300578036</v>
      </c>
      <c r="H60" s="30">
        <f>IF(OR($A60="",$B60=""),"",'OddsRatio_working_2-way'!M59)</f>
        <v>2.3762047064079508</v>
      </c>
      <c r="I60" s="30">
        <f>IF(OR($A60="",$B60=""),"",'OddsRatio_working_2-way'!N59)</f>
        <v>1.7266360849833982</v>
      </c>
      <c r="J60" s="30">
        <f>IF('Log_working_2-way'!$D59="","",A60^('Log_working_2-way'!$D59))</f>
        <v>2.3854680656592984</v>
      </c>
      <c r="K60" s="32">
        <f>IF('Log_working_2-way'!$D59="","",B60^('Log_working_2-way'!$D59))</f>
        <v>1.7217777333058093</v>
      </c>
      <c r="L60" s="37">
        <f t="shared" si="9"/>
        <v>0.4245524296675191</v>
      </c>
      <c r="M60" s="37">
        <f t="shared" si="10"/>
        <v>0.57544757033248084</v>
      </c>
      <c r="N60" s="38">
        <v>156</v>
      </c>
      <c r="O60" s="38">
        <f t="shared" si="11"/>
        <v>86.666666666666657</v>
      </c>
      <c r="P60" s="38">
        <f t="shared" si="12"/>
        <v>62.024096385542158</v>
      </c>
      <c r="Q60" s="38">
        <f t="shared" si="13"/>
        <v>93.975903614457835</v>
      </c>
      <c r="R60" s="38">
        <f t="shared" si="14"/>
        <v>69.333333333333329</v>
      </c>
      <c r="S60" s="39">
        <f t="shared" si="15"/>
        <v>-7.3092369477911774</v>
      </c>
      <c r="T60" s="39">
        <f t="shared" si="16"/>
        <v>-7.3092369477911703</v>
      </c>
      <c r="U60" t="s">
        <v>80</v>
      </c>
      <c r="V60" t="s">
        <v>78</v>
      </c>
      <c r="W60" t="s">
        <v>71</v>
      </c>
      <c r="X60" s="48" t="s">
        <v>464</v>
      </c>
      <c r="Y60" s="41"/>
    </row>
    <row r="61" spans="1:25" ht="15" x14ac:dyDescent="0.25">
      <c r="A61">
        <v>2</v>
      </c>
      <c r="B61">
        <v>1.84</v>
      </c>
      <c r="C61" s="29">
        <f t="shared" si="0"/>
        <v>4.3478260869565188E-2</v>
      </c>
      <c r="D61" s="30">
        <f>IF(OR($A61="",$B61=""),"",A61*'MPTO_working_2-way'!$G60)</f>
        <v>2.0869565217391304</v>
      </c>
      <c r="E61" s="32">
        <f>IF(OR($A61="",$B61=""),"",B61*'MPTO_working_2-way'!$G60)</f>
        <v>1.92</v>
      </c>
      <c r="F61" s="30">
        <f>IF(OR($A61="",$B61=""),"",'MPTO_working_2-way'!D60)</f>
        <v>2.0909090909090908</v>
      </c>
      <c r="G61" s="32">
        <f>IF(OR($A61="",$B61=""),"",'MPTO_working_2-way'!E60)</f>
        <v>1.9166666666666665</v>
      </c>
      <c r="H61" s="30">
        <f>IF(OR($A61="",$B61=""),"",'OddsRatio_working_2-way'!M60)</f>
        <v>2.091089451179962</v>
      </c>
      <c r="I61" s="30">
        <f>IF(OR($A61="",$B61=""),"",'OddsRatio_working_2-way'!N60)</f>
        <v>1.9165151389911681</v>
      </c>
      <c r="J61" s="30">
        <f>IF('Log_working_2-way'!$D60="","",A61^('Log_working_2-way'!$D60))</f>
        <v>2.0929101135076231</v>
      </c>
      <c r="K61" s="32">
        <f>IF('Log_working_2-way'!$D60="","",B61^('Log_working_2-way'!$D60))</f>
        <v>1.9149883303671131</v>
      </c>
      <c r="L61" s="37">
        <f t="shared" si="9"/>
        <v>0.47916666666666669</v>
      </c>
      <c r="M61" s="37">
        <f t="shared" si="10"/>
        <v>0.52083333333333337</v>
      </c>
      <c r="N61" s="38">
        <v>157</v>
      </c>
      <c r="O61" s="38">
        <f t="shared" si="11"/>
        <v>78.5</v>
      </c>
      <c r="P61" s="38">
        <f t="shared" si="12"/>
        <v>71.673913043478251</v>
      </c>
      <c r="Q61" s="38">
        <f t="shared" si="13"/>
        <v>85.326086956521735</v>
      </c>
      <c r="R61" s="38">
        <f t="shared" si="14"/>
        <v>78.5</v>
      </c>
      <c r="S61" s="39">
        <f t="shared" si="15"/>
        <v>-6.8260869565217348</v>
      </c>
      <c r="T61" s="39">
        <f t="shared" si="16"/>
        <v>-6.826086956521749</v>
      </c>
      <c r="U61" t="s">
        <v>90</v>
      </c>
      <c r="V61" t="s">
        <v>94</v>
      </c>
      <c r="W61" t="s">
        <v>71</v>
      </c>
      <c r="X61" s="48" t="s">
        <v>464</v>
      </c>
      <c r="Y61" s="41"/>
    </row>
    <row r="62" spans="1:25" ht="15" x14ac:dyDescent="0.25">
      <c r="A62">
        <v>1.93</v>
      </c>
      <c r="B62">
        <v>1.91</v>
      </c>
      <c r="C62" s="29">
        <f t="shared" si="0"/>
        <v>4.1694924449990456E-2</v>
      </c>
      <c r="D62" s="30">
        <f>IF(OR($A62="",$B62=""),"",A62*'MPTO_working_2-way'!$G61)</f>
        <v>2.0104712041884816</v>
      </c>
      <c r="E62" s="32">
        <f>IF(OR($A62="",$B62=""),"",B62*'MPTO_working_2-way'!$G61)</f>
        <v>1.9896373056994816</v>
      </c>
      <c r="F62" s="30">
        <f>IF(OR($A62="",$B62=""),"",'MPTO_working_2-way'!D61)</f>
        <v>2.0109101819272834</v>
      </c>
      <c r="G62" s="32">
        <f>IF(OR($A62="",$B62=""),"",'MPTO_working_2-way'!E61)</f>
        <v>1.9892075654965866</v>
      </c>
      <c r="H62" s="30">
        <f>IF(OR($A62="",$B62=""),"",'OddsRatio_working_2-way'!M61)</f>
        <v>2.0109292863390706</v>
      </c>
      <c r="I62" s="30">
        <f>IF(OR($A62="",$B62=""),"",'OddsRatio_working_2-way'!N61)</f>
        <v>1.9891888715790902</v>
      </c>
      <c r="J62" s="30">
        <f>IF('Log_working_2-way'!$D61="","",A62^('Log_working_2-way'!$D61))</f>
        <v>2.0111305974900358</v>
      </c>
      <c r="K62" s="32">
        <f>IF('Log_working_2-way'!$D61="","",B62^('Log_working_2-way'!$D61))</f>
        <v>1.9889919289180891</v>
      </c>
      <c r="L62" s="37">
        <f t="shared" si="9"/>
        <v>0.49739583333333337</v>
      </c>
      <c r="M62" s="37">
        <f t="shared" si="10"/>
        <v>0.50260416666666674</v>
      </c>
      <c r="N62" s="38">
        <v>158</v>
      </c>
      <c r="O62" s="38">
        <f t="shared" si="11"/>
        <v>76.134715025906743</v>
      </c>
      <c r="P62" s="38">
        <f t="shared" si="12"/>
        <v>75.277486910994753</v>
      </c>
      <c r="Q62" s="38">
        <f t="shared" si="13"/>
        <v>82.722513089005233</v>
      </c>
      <c r="R62" s="38">
        <f t="shared" si="14"/>
        <v>81.865284974093271</v>
      </c>
      <c r="S62" s="39">
        <f t="shared" si="15"/>
        <v>-6.5877980630984894</v>
      </c>
      <c r="T62" s="39">
        <f t="shared" si="16"/>
        <v>-6.5877980630985178</v>
      </c>
      <c r="U62" t="s">
        <v>68</v>
      </c>
      <c r="V62" t="s">
        <v>255</v>
      </c>
      <c r="W62" t="s">
        <v>71</v>
      </c>
      <c r="X62" s="48" t="s">
        <v>464</v>
      </c>
      <c r="Y62" s="41"/>
    </row>
    <row r="63" spans="1:25" ht="15" x14ac:dyDescent="0.25">
      <c r="A63">
        <v>2.2200000000000002</v>
      </c>
      <c r="B63">
        <v>1.68</v>
      </c>
      <c r="C63" s="29">
        <f t="shared" si="0"/>
        <v>4.5688545688545634E-2</v>
      </c>
      <c r="D63" s="30">
        <f>IF(OR($A63="",$B63=""),"",A63*'MPTO_working_2-way'!$G62)</f>
        <v>2.3214285714285716</v>
      </c>
      <c r="E63" s="32">
        <f>IF(OR($A63="",$B63=""),"",B63*'MPTO_working_2-way'!$G62)</f>
        <v>1.7567567567567566</v>
      </c>
      <c r="F63" s="30">
        <f>IF(OR($A63="",$B63=""),"",'MPTO_working_2-way'!D62)</f>
        <v>2.3386004514672689</v>
      </c>
      <c r="G63" s="32">
        <f>IF(OR($A63="",$B63=""),"",'MPTO_working_2-way'!E62)</f>
        <v>1.7470489038785832</v>
      </c>
      <c r="H63" s="30">
        <f>IF(OR($A63="",$B63=""),"",'OddsRatio_working_2-way'!M62)</f>
        <v>2.3394467690277296</v>
      </c>
      <c r="I63" s="30">
        <f>IF(OR($A63="",$B63=""),"",'OddsRatio_working_2-way'!N62)</f>
        <v>1.7465768876547993</v>
      </c>
      <c r="J63" s="30">
        <f>IF('Log_working_2-way'!$D62="","",A63^('Log_working_2-way'!$D62))</f>
        <v>2.3474640771287958</v>
      </c>
      <c r="K63" s="32">
        <f>IF('Log_working_2-way'!$D62="","",B63^('Log_working_2-way'!$D62))</f>
        <v>1.7421348123284788</v>
      </c>
      <c r="L63" s="37">
        <f t="shared" si="9"/>
        <v>0.43076923076923074</v>
      </c>
      <c r="M63" s="37">
        <f t="shared" si="10"/>
        <v>0.56923076923076932</v>
      </c>
      <c r="N63" s="38">
        <v>159</v>
      </c>
      <c r="O63" s="38">
        <f t="shared" si="11"/>
        <v>87.378378378378372</v>
      </c>
      <c r="P63" s="38">
        <f t="shared" si="12"/>
        <v>64.357142857142861</v>
      </c>
      <c r="Q63" s="38">
        <f t="shared" si="13"/>
        <v>94.642857142857139</v>
      </c>
      <c r="R63" s="38">
        <f t="shared" si="14"/>
        <v>71.621621621621614</v>
      </c>
      <c r="S63" s="39">
        <f t="shared" si="15"/>
        <v>-7.2644787644787669</v>
      </c>
      <c r="T63" s="39">
        <f t="shared" si="16"/>
        <v>-7.2644787644787527</v>
      </c>
      <c r="U63" t="s">
        <v>74</v>
      </c>
      <c r="V63" t="s">
        <v>92</v>
      </c>
      <c r="W63" t="s">
        <v>71</v>
      </c>
      <c r="X63" s="48" t="s">
        <v>464</v>
      </c>
      <c r="Y63" s="41"/>
    </row>
    <row r="64" spans="1:25" ht="15" x14ac:dyDescent="0.25">
      <c r="A64">
        <v>2.2999999999999998</v>
      </c>
      <c r="B64">
        <v>1.63</v>
      </c>
      <c r="C64" s="29">
        <f t="shared" si="0"/>
        <v>4.8279541210989763E-2</v>
      </c>
      <c r="D64" s="30">
        <f>IF(OR($A64="",$B64=""),"",A64*'MPTO_working_2-way'!$G63)</f>
        <v>2.4110429447852764</v>
      </c>
      <c r="E64" s="32">
        <f>IF(OR($A64="",$B64=""),"",B64*'MPTO_working_2-way'!$G63)</f>
        <v>1.7086956521739132</v>
      </c>
      <c r="F64" s="30">
        <f>IF(OR($A64="",$B64=""),"",'MPTO_working_2-way'!D63)</f>
        <v>2.4352062357908415</v>
      </c>
      <c r="G64" s="32">
        <f>IF(OR($A64="",$B64=""),"",'MPTO_working_2-way'!E63)</f>
        <v>1.6967639737497173</v>
      </c>
      <c r="H64" s="30">
        <f>IF(OR($A64="",$B64=""),"",'OddsRatio_working_2-way'!M63)</f>
        <v>2.4364860122855578</v>
      </c>
      <c r="I64" s="30">
        <f>IF(OR($A64="",$B64=""),"",'OddsRatio_working_2-way'!N63)</f>
        <v>1.6961432213383858</v>
      </c>
      <c r="J64" s="30">
        <f>IF('Log_working_2-way'!$D63="","",A64^('Log_working_2-way'!$D63))</f>
        <v>2.4478595145117024</v>
      </c>
      <c r="K64" s="32">
        <f>IF('Log_working_2-way'!$D63="","",B64^('Log_working_2-way'!$D63))</f>
        <v>1.6906747443214869</v>
      </c>
      <c r="L64" s="37">
        <f t="shared" si="9"/>
        <v>0.41475826972010171</v>
      </c>
      <c r="M64" s="37">
        <f t="shared" si="10"/>
        <v>0.58524173027989812</v>
      </c>
      <c r="N64" s="38">
        <v>160</v>
      </c>
      <c r="O64" s="38">
        <f t="shared" si="11"/>
        <v>90.434782608695656</v>
      </c>
      <c r="P64" s="38">
        <f t="shared" si="12"/>
        <v>61.840490797545982</v>
      </c>
      <c r="Q64" s="38">
        <f t="shared" si="13"/>
        <v>98.159509202453989</v>
      </c>
      <c r="R64" s="38">
        <f t="shared" si="14"/>
        <v>69.565217391304358</v>
      </c>
      <c r="S64" s="39">
        <f t="shared" si="15"/>
        <v>-7.7247265937583336</v>
      </c>
      <c r="T64" s="39">
        <f t="shared" si="16"/>
        <v>-7.7247265937583762</v>
      </c>
      <c r="U64" t="s">
        <v>69</v>
      </c>
      <c r="V64" t="s">
        <v>77</v>
      </c>
      <c r="W64" t="s">
        <v>71</v>
      </c>
      <c r="X64" s="48" t="s">
        <v>464</v>
      </c>
      <c r="Y64" s="41"/>
    </row>
    <row r="65" spans="1:25" ht="15" x14ac:dyDescent="0.25">
      <c r="A65">
        <v>2.44</v>
      </c>
      <c r="B65">
        <v>1.57</v>
      </c>
      <c r="C65" s="29">
        <f t="shared" si="0"/>
        <v>4.6778740733006252E-2</v>
      </c>
      <c r="D65" s="30">
        <f>IF(OR($A65="",$B65=""),"",A65*'MPTO_working_2-way'!$G64)</f>
        <v>2.5541401273885351</v>
      </c>
      <c r="E65" s="32">
        <f>IF(OR($A65="",$B65=""),"",B65*'MPTO_working_2-way'!$G64)</f>
        <v>1.6434426229508199</v>
      </c>
      <c r="F65" s="30">
        <f>IF(OR($A65="",$B65=""),"",'MPTO_working_2-way'!D64)</f>
        <v>2.5876790056741421</v>
      </c>
      <c r="G65" s="32">
        <f>IF(OR($A65="",$B65=""),"",'MPTO_working_2-way'!E64)</f>
        <v>1.6298502382573181</v>
      </c>
      <c r="H65" s="30">
        <f>IF(OR($A65="",$B65=""),"",'OddsRatio_working_2-way'!M64)</f>
        <v>2.5894388284780527</v>
      </c>
      <c r="I65" s="30">
        <f>IF(OR($A65="",$B65=""),"",'OddsRatio_working_2-way'!N64)</f>
        <v>1.6291528696058957</v>
      </c>
      <c r="J65" s="30">
        <f>IF('Log_working_2-way'!$D64="","",A65^('Log_working_2-way'!$D64))</f>
        <v>2.6053313936761384</v>
      </c>
      <c r="K65" s="32">
        <f>IF('Log_working_2-way'!$D64="","",B65^('Log_working_2-way'!$D64))</f>
        <v>1.6229243406925202</v>
      </c>
      <c r="L65" s="37">
        <f t="shared" si="9"/>
        <v>0.39152119700748128</v>
      </c>
      <c r="M65" s="37">
        <f t="shared" si="10"/>
        <v>0.60847880299251866</v>
      </c>
      <c r="N65" s="38">
        <v>161</v>
      </c>
      <c r="O65" s="38">
        <f t="shared" si="11"/>
        <v>95.016393442622942</v>
      </c>
      <c r="P65" s="38">
        <f t="shared" si="12"/>
        <v>58.452229299363061</v>
      </c>
      <c r="Q65" s="38">
        <f t="shared" si="13"/>
        <v>102.54777070063693</v>
      </c>
      <c r="R65" s="38">
        <f t="shared" si="14"/>
        <v>65.983606557377044</v>
      </c>
      <c r="S65" s="39">
        <f t="shared" si="15"/>
        <v>-7.5313772580139897</v>
      </c>
      <c r="T65" s="39">
        <f t="shared" si="16"/>
        <v>-7.5313772580139826</v>
      </c>
      <c r="U65" t="s">
        <v>95</v>
      </c>
      <c r="V65" t="s">
        <v>85</v>
      </c>
      <c r="W65" t="s">
        <v>71</v>
      </c>
      <c r="X65" s="48" t="s">
        <v>464</v>
      </c>
      <c r="Y65" s="41"/>
    </row>
    <row r="66" spans="1:25" ht="15" x14ac:dyDescent="0.25">
      <c r="A66">
        <v>2.23</v>
      </c>
      <c r="B66">
        <v>1.65</v>
      </c>
      <c r="C66" s="29">
        <f t="shared" si="0"/>
        <v>5.4491099334148752E-2</v>
      </c>
      <c r="D66" s="30">
        <f>IF(OR($A66="",$B66=""),"",A66*'MPTO_working_2-way'!$G65)</f>
        <v>2.3515151515151516</v>
      </c>
      <c r="E66" s="32">
        <f>IF(OR($A66="",$B66=""),"",B66*'MPTO_working_2-way'!$G65)</f>
        <v>1.7399103139013454</v>
      </c>
      <c r="F66" s="30">
        <f>IF(OR($A66="",$B66=""),"",'MPTO_working_2-way'!D65)</f>
        <v>2.374253911921278</v>
      </c>
      <c r="G66" s="32">
        <f>IF(OR($A66="",$B66=""),"",'MPTO_working_2-way'!E65)</f>
        <v>1.7276675666158001</v>
      </c>
      <c r="H66" s="30">
        <f>IF(OR($A66="",$B66=""),"",'OddsRatio_working_2-way'!M65)</f>
        <v>2.3756117520244189</v>
      </c>
      <c r="I66" s="30">
        <f>IF(OR($A66="",$B66=""),"",'OddsRatio_working_2-way'!N65)</f>
        <v>1.7269492998503024</v>
      </c>
      <c r="J66" s="30">
        <f>IF('Log_working_2-way'!$D65="","",A66^('Log_working_2-way'!$D65))</f>
        <v>2.3863559903447866</v>
      </c>
      <c r="K66" s="32">
        <f>IF('Log_working_2-way'!$D65="","",B66^('Log_working_2-way'!$D65))</f>
        <v>1.7213154535788251</v>
      </c>
      <c r="L66" s="37">
        <f t="shared" si="9"/>
        <v>0.42525773195876287</v>
      </c>
      <c r="M66" s="37">
        <f t="shared" si="10"/>
        <v>0.57474226804123707</v>
      </c>
      <c r="N66" s="38">
        <v>162</v>
      </c>
      <c r="O66" s="38">
        <f t="shared" si="11"/>
        <v>89.354260089686093</v>
      </c>
      <c r="P66" s="38">
        <f t="shared" si="12"/>
        <v>63.818181818181827</v>
      </c>
      <c r="Q66" s="38">
        <f t="shared" si="13"/>
        <v>98.181818181818187</v>
      </c>
      <c r="R66" s="38">
        <f t="shared" si="14"/>
        <v>72.645739910313907</v>
      </c>
      <c r="S66" s="39">
        <f t="shared" si="15"/>
        <v>-8.8275580921320937</v>
      </c>
      <c r="T66" s="39">
        <f t="shared" si="16"/>
        <v>-8.8275580921320795</v>
      </c>
      <c r="U66" t="s">
        <v>117</v>
      </c>
      <c r="V66" t="s">
        <v>126</v>
      </c>
      <c r="W66" t="s">
        <v>72</v>
      </c>
      <c r="X66" s="48" t="s">
        <v>464</v>
      </c>
      <c r="Y66" s="41"/>
    </row>
    <row r="67" spans="1:25" ht="15" x14ac:dyDescent="0.25">
      <c r="A67">
        <v>2.17</v>
      </c>
      <c r="B67">
        <v>1.68</v>
      </c>
      <c r="C67" s="29">
        <f t="shared" ref="C67:C130" si="17">IF(OR($A67="",$B67=""),"",(1/A67)+(1/B67)-1)</f>
        <v>5.6067588325652729E-2</v>
      </c>
      <c r="D67" s="30">
        <f>IF(OR($A67="",$B67=""),"",A67*'MPTO_working_2-way'!$G66)</f>
        <v>2.2916666666666665</v>
      </c>
      <c r="E67" s="32">
        <f>IF(OR($A67="",$B67=""),"",B67*'MPTO_working_2-way'!$G66)</f>
        <v>1.7741935483870965</v>
      </c>
      <c r="F67" s="30">
        <f>IF(OR($A67="",$B67=""),"",'MPTO_working_2-way'!D66)</f>
        <v>2.3105590062111796</v>
      </c>
      <c r="G67" s="32">
        <f>IF(OR($A67="",$B67=""),"",'MPTO_working_2-way'!E66)</f>
        <v>1.76303317535545</v>
      </c>
      <c r="H67" s="30">
        <f>IF(OR($A67="",$B67=""),"",'OddsRatio_working_2-way'!M66)</f>
        <v>2.311711948292809</v>
      </c>
      <c r="I67" s="30">
        <f>IF(OR($A67="",$B67=""),"",'OddsRatio_working_2-way'!N66)</f>
        <v>1.7623624998624872</v>
      </c>
      <c r="J67" s="30">
        <f>IF('Log_working_2-way'!$D66="","",A67^('Log_working_2-way'!$D66))</f>
        <v>2.3206218174677646</v>
      </c>
      <c r="K67" s="32">
        <f>IF('Log_working_2-way'!$D66="","",B67^('Log_working_2-way'!$D66))</f>
        <v>1.7572190514877359</v>
      </c>
      <c r="L67" s="37">
        <f t="shared" si="9"/>
        <v>0.4363636363636364</v>
      </c>
      <c r="M67" s="37">
        <f t="shared" si="10"/>
        <v>0.56363636363636371</v>
      </c>
      <c r="N67" s="38">
        <v>163</v>
      </c>
      <c r="O67" s="38">
        <f t="shared" si="11"/>
        <v>87.8847926267281</v>
      </c>
      <c r="P67" s="38">
        <f t="shared" si="12"/>
        <v>65.976190476190467</v>
      </c>
      <c r="Q67" s="38">
        <f t="shared" si="13"/>
        <v>97.023809523809518</v>
      </c>
      <c r="R67" s="38">
        <f t="shared" si="14"/>
        <v>75.115207373271886</v>
      </c>
      <c r="S67" s="39">
        <f t="shared" si="15"/>
        <v>-9.1390168970814187</v>
      </c>
      <c r="T67" s="39">
        <f t="shared" si="16"/>
        <v>-9.1390168970814187</v>
      </c>
      <c r="U67" t="s">
        <v>104</v>
      </c>
      <c r="V67" t="s">
        <v>124</v>
      </c>
      <c r="W67" t="s">
        <v>72</v>
      </c>
      <c r="X67" s="48" t="s">
        <v>464</v>
      </c>
      <c r="Y67" s="41"/>
    </row>
    <row r="68" spans="1:25" ht="15" x14ac:dyDescent="0.25">
      <c r="A68">
        <v>2.38</v>
      </c>
      <c r="B68">
        <v>1.57</v>
      </c>
      <c r="C68" s="29">
        <f t="shared" si="17"/>
        <v>5.7110742386126345E-2</v>
      </c>
      <c r="D68" s="30">
        <f>IF(OR($A68="",$B68=""),"",A68*'MPTO_working_2-way'!$G67)</f>
        <v>2.5159235668789806</v>
      </c>
      <c r="E68" s="32">
        <f>IF(OR($A68="",$B68=""),"",B68*'MPTO_working_2-way'!$G67)</f>
        <v>1.6596638655462184</v>
      </c>
      <c r="F68" s="30">
        <f>IF(OR($A68="",$B68=""),"",'MPTO_working_2-way'!D67)</f>
        <v>2.5535433608966032</v>
      </c>
      <c r="G68" s="32">
        <f>IF(OR($A68="",$B68=""),"",'MPTO_working_2-way'!E67)</f>
        <v>1.6436897901728764</v>
      </c>
      <c r="H68" s="30">
        <f>IF(OR($A68="",$B68=""),"",'OddsRatio_working_2-way'!M67)</f>
        <v>2.5559732104309978</v>
      </c>
      <c r="I68" s="30">
        <f>IF(OR($A68="",$B68=""),"",'OddsRatio_working_2-way'!N67)</f>
        <v>1.6426845869171511</v>
      </c>
      <c r="J68" s="30">
        <f>IF('Log_working_2-way'!$D67="","",A68^('Log_working_2-way'!$D67))</f>
        <v>2.5740027748887155</v>
      </c>
      <c r="K68" s="32">
        <f>IF('Log_working_2-way'!$D67="","",B68^('Log_working_2-way'!$D67))</f>
        <v>1.6353228951995207</v>
      </c>
      <c r="L68" s="37">
        <f t="shared" si="9"/>
        <v>0.39746835443037981</v>
      </c>
      <c r="M68" s="37">
        <f t="shared" si="10"/>
        <v>0.60253164556962024</v>
      </c>
      <c r="N68" s="38">
        <v>164</v>
      </c>
      <c r="O68" s="38">
        <f t="shared" si="11"/>
        <v>95.092436974789919</v>
      </c>
      <c r="P68" s="38">
        <f t="shared" si="12"/>
        <v>59.541401273885356</v>
      </c>
      <c r="Q68" s="38">
        <f t="shared" si="13"/>
        <v>104.45859872611464</v>
      </c>
      <c r="R68" s="38">
        <f t="shared" si="14"/>
        <v>68.907563025210081</v>
      </c>
      <c r="S68" s="39">
        <f t="shared" si="15"/>
        <v>-9.3661617513247251</v>
      </c>
      <c r="T68" s="39">
        <f t="shared" si="16"/>
        <v>-9.3661617513247251</v>
      </c>
      <c r="U68" t="s">
        <v>121</v>
      </c>
      <c r="V68" t="s">
        <v>120</v>
      </c>
      <c r="W68" t="s">
        <v>72</v>
      </c>
      <c r="X68" s="48" t="s">
        <v>464</v>
      </c>
      <c r="Y68" s="41"/>
    </row>
    <row r="69" spans="1:25" ht="15" x14ac:dyDescent="0.25">
      <c r="A69">
        <v>1.83</v>
      </c>
      <c r="B69">
        <v>1.98</v>
      </c>
      <c r="C69" s="29">
        <f t="shared" si="17"/>
        <v>5.1498592482198902E-2</v>
      </c>
      <c r="D69" s="30">
        <f>IF(OR($A69="",$B69=""),"",A69*'MPTO_working_2-way'!$G68)</f>
        <v>1.9242424242424241</v>
      </c>
      <c r="E69" s="32">
        <f>IF(OR($A69="",$B69=""),"",B69*'MPTO_working_2-way'!$G68)</f>
        <v>2.081967213114754</v>
      </c>
      <c r="F69" s="30">
        <f>IF(OR($A69="",$B69=""),"",'MPTO_working_2-way'!D68)</f>
        <v>1.9204961043091109</v>
      </c>
      <c r="G69" s="32">
        <f>IF(OR($A69="",$B69=""),"",'MPTO_working_2-way'!E68)</f>
        <v>2.0863707030575225</v>
      </c>
      <c r="H69" s="30">
        <f>IF(OR($A69="",$B69=""),"",'OddsRatio_working_2-way'!M68)</f>
        <v>1.9202927661946518</v>
      </c>
      <c r="I69" s="30">
        <f>IF(OR($A69="",$B69=""),"",'OddsRatio_working_2-way'!N68)</f>
        <v>2.0866107359888657</v>
      </c>
      <c r="J69" s="30">
        <f>IF('Log_working_2-way'!$D68="","",A69^('Log_working_2-way'!$D68))</f>
        <v>1.9185654675033876</v>
      </c>
      <c r="K69" s="32">
        <f>IF('Log_working_2-way'!$D68="","",B69^('Log_working_2-way'!$D68))</f>
        <v>2.0886540321581353</v>
      </c>
      <c r="L69" s="37">
        <f t="shared" ref="L69:L132" si="18">(1/D69)</f>
        <v>0.51968503937007882</v>
      </c>
      <c r="M69" s="37">
        <f t="shared" ref="M69:M132" si="19">(1/E69)</f>
        <v>0.48031496062992129</v>
      </c>
      <c r="N69" s="38">
        <v>165</v>
      </c>
      <c r="O69" s="38">
        <f t="shared" ref="O69:O132" si="20">(1/A69)*((N69*A69)-N69)</f>
        <v>74.836065573770483</v>
      </c>
      <c r="P69" s="38">
        <f t="shared" ref="P69:P132" si="21">(1/B69)*((N69*B69)-N69)</f>
        <v>81.666666666666671</v>
      </c>
      <c r="Q69" s="38">
        <f t="shared" ref="Q69:Q132" si="22">(1/B69)*N69</f>
        <v>83.333333333333343</v>
      </c>
      <c r="R69" s="38">
        <f t="shared" ref="R69:R132" si="23">(1/A69)*N69</f>
        <v>90.163934426229503</v>
      </c>
      <c r="S69" s="39">
        <f t="shared" ref="S69:S132" si="24">O69-Q69</f>
        <v>-8.4972677595628596</v>
      </c>
      <c r="T69" s="39">
        <f t="shared" ref="T69:T132" si="25">P69-R69</f>
        <v>-8.4972677595628312</v>
      </c>
      <c r="U69" t="s">
        <v>123</v>
      </c>
      <c r="V69" t="s">
        <v>118</v>
      </c>
      <c r="W69" t="s">
        <v>72</v>
      </c>
      <c r="X69" s="48" t="s">
        <v>464</v>
      </c>
      <c r="Y69" s="41"/>
    </row>
    <row r="70" spans="1:25" ht="15" x14ac:dyDescent="0.25">
      <c r="A70">
        <v>1.92</v>
      </c>
      <c r="B70">
        <v>1.88</v>
      </c>
      <c r="C70" s="29">
        <f t="shared" si="17"/>
        <v>5.2748226950354749E-2</v>
      </c>
      <c r="D70" s="30">
        <f>IF(OR($A70="",$B70=""),"",A70*'MPTO_working_2-way'!$G69)</f>
        <v>2.021276595744681</v>
      </c>
      <c r="E70" s="32">
        <f>IF(OR($A70="",$B70=""),"",B70*'MPTO_working_2-way'!$G69)</f>
        <v>1.9791666666666667</v>
      </c>
      <c r="F70" s="30">
        <f>IF(OR($A70="",$B70=""),"",'MPTO_working_2-way'!D69)</f>
        <v>2.0224114746750339</v>
      </c>
      <c r="G70" s="32">
        <f>IF(OR($A70="",$B70=""),"",'MPTO_working_2-way'!E69)</f>
        <v>1.9780797895659799</v>
      </c>
      <c r="H70" s="30">
        <f>IF(OR($A70="",$B70=""),"",'OddsRatio_working_2-way'!M69)</f>
        <v>2.0224747162910903</v>
      </c>
      <c r="I70" s="30">
        <f>IF(OR($A70="",$B70=""),"",'OddsRatio_working_2-way'!N69)</f>
        <v>1.9780192938436518</v>
      </c>
      <c r="J70" s="30">
        <f>IF('Log_working_2-way'!$D69="","",A70^('Log_working_2-way'!$D69))</f>
        <v>2.0230004843181359</v>
      </c>
      <c r="K70" s="32">
        <f>IF('Log_working_2-way'!$D69="","",B70^('Log_working_2-way'!$D69))</f>
        <v>1.9775166437629874</v>
      </c>
      <c r="L70" s="37">
        <f t="shared" si="18"/>
        <v>0.49473684210526314</v>
      </c>
      <c r="M70" s="37">
        <f t="shared" si="19"/>
        <v>0.50526315789473686</v>
      </c>
      <c r="N70" s="38">
        <v>166</v>
      </c>
      <c r="O70" s="38">
        <f t="shared" si="20"/>
        <v>79.541666666666657</v>
      </c>
      <c r="P70" s="38">
        <f t="shared" si="21"/>
        <v>77.702127659574458</v>
      </c>
      <c r="Q70" s="38">
        <f t="shared" si="22"/>
        <v>88.297872340425528</v>
      </c>
      <c r="R70" s="38">
        <f t="shared" si="23"/>
        <v>86.458333333333343</v>
      </c>
      <c r="S70" s="39">
        <f t="shared" si="24"/>
        <v>-8.7562056737588705</v>
      </c>
      <c r="T70" s="39">
        <f t="shared" si="25"/>
        <v>-8.7562056737588847</v>
      </c>
      <c r="U70" t="s">
        <v>103</v>
      </c>
      <c r="V70" t="s">
        <v>127</v>
      </c>
      <c r="W70" t="s">
        <v>72</v>
      </c>
      <c r="X70" s="48" t="s">
        <v>464</v>
      </c>
      <c r="Y70" s="41"/>
    </row>
    <row r="71" spans="1:25" ht="15" x14ac:dyDescent="0.25">
      <c r="A71">
        <v>1.76</v>
      </c>
      <c r="B71">
        <v>2.0499999999999998</v>
      </c>
      <c r="C71" s="29">
        <f t="shared" si="17"/>
        <v>5.598669623059882E-2</v>
      </c>
      <c r="D71" s="30">
        <f>IF(OR($A71="",$B71=""),"",A71*'MPTO_working_2-way'!$G70)</f>
        <v>1.858536585365854</v>
      </c>
      <c r="E71" s="32">
        <f>IF(OR($A71="",$B71=""),"",B71*'MPTO_working_2-way'!$G70)</f>
        <v>2.1647727272727275</v>
      </c>
      <c r="F71" s="30">
        <f>IF(OR($A71="",$B71=""),"",'MPTO_working_2-way'!D70)</f>
        <v>1.8512057465366858</v>
      </c>
      <c r="G71" s="32">
        <f>IF(OR($A71="",$B71=""),"",'MPTO_working_2-way'!E70)</f>
        <v>2.1748040988547319</v>
      </c>
      <c r="H71" s="30">
        <f>IF(OR($A71="",$B71=""),"",'OddsRatio_working_2-way'!M70)</f>
        <v>1.8507699593953257</v>
      </c>
      <c r="I71" s="30">
        <f>IF(OR($A71="",$B71=""),"",'OddsRatio_working_2-way'!N70)</f>
        <v>2.1754058649540684</v>
      </c>
      <c r="J71" s="30">
        <f>IF('Log_working_2-way'!$D70="","",A71^('Log_working_2-way'!$D70))</f>
        <v>1.8473850029200891</v>
      </c>
      <c r="K71" s="32">
        <f>IF('Log_working_2-way'!$D70="","",B71^('Log_working_2-way'!$D70))</f>
        <v>2.1801011305976625</v>
      </c>
      <c r="L71" s="37">
        <f t="shared" si="18"/>
        <v>0.53805774278215213</v>
      </c>
      <c r="M71" s="37">
        <f t="shared" si="19"/>
        <v>0.46194225721784771</v>
      </c>
      <c r="N71" s="38">
        <v>167</v>
      </c>
      <c r="O71" s="38">
        <f t="shared" si="20"/>
        <v>72.113636363636374</v>
      </c>
      <c r="P71" s="38">
        <f t="shared" si="21"/>
        <v>85.536585365853654</v>
      </c>
      <c r="Q71" s="38">
        <f t="shared" si="22"/>
        <v>81.463414634146346</v>
      </c>
      <c r="R71" s="38">
        <f t="shared" si="23"/>
        <v>94.88636363636364</v>
      </c>
      <c r="S71" s="39">
        <f t="shared" si="24"/>
        <v>-9.3497782705099723</v>
      </c>
      <c r="T71" s="39">
        <f t="shared" si="25"/>
        <v>-9.3497782705099866</v>
      </c>
      <c r="U71" t="s">
        <v>125</v>
      </c>
      <c r="V71" t="s">
        <v>122</v>
      </c>
      <c r="W71" t="s">
        <v>72</v>
      </c>
      <c r="X71" s="48" t="s">
        <v>464</v>
      </c>
      <c r="Y71" s="41"/>
    </row>
    <row r="72" spans="1:25" ht="15" x14ac:dyDescent="0.25">
      <c r="A72">
        <v>2.11</v>
      </c>
      <c r="B72">
        <v>1.71</v>
      </c>
      <c r="C72" s="29">
        <f t="shared" si="17"/>
        <v>5.8728970926526403E-2</v>
      </c>
      <c r="D72" s="30">
        <f>IF(OR($A72="",$B72=""),"",A72*'MPTO_working_2-way'!$G71)</f>
        <v>2.2339181286549707</v>
      </c>
      <c r="E72" s="32">
        <f>IF(OR($A72="",$B72=""),"",B72*'MPTO_working_2-way'!$G71)</f>
        <v>1.81042654028436</v>
      </c>
      <c r="F72" s="30">
        <f>IF(OR($A72="",$B72=""),"",'MPTO_working_2-way'!D71)</f>
        <v>2.2493687852623045</v>
      </c>
      <c r="G72" s="32">
        <f>IF(OR($A72="",$B72=""),"",'MPTO_working_2-way'!E71)</f>
        <v>1.8004041815323968</v>
      </c>
      <c r="H72" s="30">
        <f>IF(OR($A72="",$B72=""),"",'OddsRatio_working_2-way'!M71)</f>
        <v>2.2503520630966865</v>
      </c>
      <c r="I72" s="30">
        <f>IF(OR($A72="",$B72=""),"",'OddsRatio_working_2-way'!N71)</f>
        <v>1.7997747430618447</v>
      </c>
      <c r="J72" s="30">
        <f>IF('Log_working_2-way'!$D71="","",A72^('Log_working_2-way'!$D71))</f>
        <v>2.25763437758234</v>
      </c>
      <c r="K72" s="32">
        <f>IF('Log_working_2-way'!$D71="","",B72^('Log_working_2-way'!$D71))</f>
        <v>1.7951436584601121</v>
      </c>
      <c r="L72" s="37">
        <f t="shared" si="18"/>
        <v>0.44764397905759162</v>
      </c>
      <c r="M72" s="37">
        <f t="shared" si="19"/>
        <v>0.55235602094240843</v>
      </c>
      <c r="N72" s="38">
        <v>168</v>
      </c>
      <c r="O72" s="38">
        <f t="shared" si="20"/>
        <v>88.379146919431264</v>
      </c>
      <c r="P72" s="38">
        <f t="shared" si="21"/>
        <v>69.75438596491226</v>
      </c>
      <c r="Q72" s="38">
        <f t="shared" si="22"/>
        <v>98.245614035087712</v>
      </c>
      <c r="R72" s="38">
        <f t="shared" si="23"/>
        <v>79.620853080568722</v>
      </c>
      <c r="S72" s="39">
        <f t="shared" si="24"/>
        <v>-9.8664671156564481</v>
      </c>
      <c r="T72" s="39">
        <f t="shared" si="25"/>
        <v>-9.8664671156564623</v>
      </c>
      <c r="U72" t="s">
        <v>105</v>
      </c>
      <c r="V72" t="s">
        <v>106</v>
      </c>
      <c r="W72" t="s">
        <v>72</v>
      </c>
      <c r="X72" s="48" t="s">
        <v>464</v>
      </c>
      <c r="Y72" s="41"/>
    </row>
    <row r="73" spans="1:25" ht="15" x14ac:dyDescent="0.25">
      <c r="A73">
        <v>2.23</v>
      </c>
      <c r="B73">
        <v>1.65</v>
      </c>
      <c r="C73" s="29">
        <f t="shared" si="17"/>
        <v>5.4491099334148752E-2</v>
      </c>
      <c r="D73" s="30">
        <f>IF(OR($A73="",$B73=""),"",A73*'MPTO_working_2-way'!$G72)</f>
        <v>2.3515151515151516</v>
      </c>
      <c r="E73" s="32">
        <f>IF(OR($A73="",$B73=""),"",B73*'MPTO_working_2-way'!$G72)</f>
        <v>1.7399103139013454</v>
      </c>
      <c r="F73" s="30">
        <f>IF(OR($A73="",$B73=""),"",'MPTO_working_2-way'!D72)</f>
        <v>2.374253911921278</v>
      </c>
      <c r="G73" s="32">
        <f>IF(OR($A73="",$B73=""),"",'MPTO_working_2-way'!E72)</f>
        <v>1.7276675666158001</v>
      </c>
      <c r="H73" s="30">
        <f>IF(OR($A73="",$B73=""),"",'OddsRatio_working_2-way'!M72)</f>
        <v>2.3756117520244189</v>
      </c>
      <c r="I73" s="30">
        <f>IF(OR($A73="",$B73=""),"",'OddsRatio_working_2-way'!N72)</f>
        <v>1.7269492998503024</v>
      </c>
      <c r="J73" s="30">
        <f>IF('Log_working_2-way'!$D72="","",A73^('Log_working_2-way'!$D72))</f>
        <v>2.3863559903447866</v>
      </c>
      <c r="K73" s="32">
        <f>IF('Log_working_2-way'!$D72="","",B73^('Log_working_2-way'!$D72))</f>
        <v>1.7213154535788251</v>
      </c>
      <c r="L73" s="37">
        <f t="shared" si="18"/>
        <v>0.42525773195876287</v>
      </c>
      <c r="M73" s="37">
        <f t="shared" si="19"/>
        <v>0.57474226804123707</v>
      </c>
      <c r="N73" s="38">
        <v>169</v>
      </c>
      <c r="O73" s="38">
        <f t="shared" si="20"/>
        <v>93.215246636771312</v>
      </c>
      <c r="P73" s="38">
        <f t="shared" si="21"/>
        <v>66.575757575757564</v>
      </c>
      <c r="Q73" s="38">
        <f t="shared" si="22"/>
        <v>102.42424242424242</v>
      </c>
      <c r="R73" s="38">
        <f t="shared" si="23"/>
        <v>75.784753363228702</v>
      </c>
      <c r="S73" s="39">
        <f t="shared" si="24"/>
        <v>-9.2089957874711104</v>
      </c>
      <c r="T73" s="39">
        <f t="shared" si="25"/>
        <v>-9.2089957874711388</v>
      </c>
      <c r="U73" t="s">
        <v>256</v>
      </c>
      <c r="V73" t="s">
        <v>119</v>
      </c>
      <c r="W73" t="s">
        <v>72</v>
      </c>
      <c r="X73" s="48" t="s">
        <v>464</v>
      </c>
      <c r="Y73" s="41"/>
    </row>
    <row r="74" spans="1:25" ht="15" x14ac:dyDescent="0.25">
      <c r="A74">
        <v>2</v>
      </c>
      <c r="B74">
        <v>1.91</v>
      </c>
      <c r="C74" s="29">
        <f t="shared" si="17"/>
        <v>2.3560209424083656E-2</v>
      </c>
      <c r="D74" s="30">
        <f>IF(OR($A74="",$B74=""),"",A74*'MPTO_working_2-way'!$G73)</f>
        <v>2.0471204188481673</v>
      </c>
      <c r="E74" s="32">
        <f>IF(OR($A74="",$B74=""),"",B74*'MPTO_working_2-way'!$G73)</f>
        <v>1.9549999999999996</v>
      </c>
      <c r="F74" s="30">
        <f>IF(OR($A74="",$B74=""),"",'MPTO_working_2-way'!D73)</f>
        <v>2.0482573726541551</v>
      </c>
      <c r="G74" s="32">
        <f>IF(OR($A74="",$B74=""),"",'MPTO_working_2-way'!E73)</f>
        <v>1.9539641943734012</v>
      </c>
      <c r="H74" s="30">
        <f>IF(OR($A74="",$B74=""),"",'OddsRatio_working_2-way'!M73)</f>
        <v>2.0482848367219182</v>
      </c>
      <c r="I74" s="30">
        <f>IF(OR($A74="",$B74=""),"",'OddsRatio_working_2-way'!N73)</f>
        <v>1.9539392014169454</v>
      </c>
      <c r="J74" s="30">
        <f>IF('Log_working_2-way'!$D73="","",A74^('Log_working_2-way'!$D73))</f>
        <v>2.0487985391091357</v>
      </c>
      <c r="K74" s="32">
        <f>IF('Log_working_2-way'!$D73="","",B74^('Log_working_2-way'!$D73))</f>
        <v>1.95347196121136</v>
      </c>
      <c r="L74" s="37">
        <f t="shared" si="18"/>
        <v>0.48849104859335046</v>
      </c>
      <c r="M74" s="37">
        <f t="shared" si="19"/>
        <v>0.51150895140664976</v>
      </c>
      <c r="N74" s="38">
        <v>170</v>
      </c>
      <c r="O74" s="38">
        <f t="shared" si="20"/>
        <v>85</v>
      </c>
      <c r="P74" s="38">
        <f t="shared" si="21"/>
        <v>80.994764397905755</v>
      </c>
      <c r="Q74" s="38">
        <f t="shared" si="22"/>
        <v>89.005235602094245</v>
      </c>
      <c r="R74" s="38">
        <f t="shared" si="23"/>
        <v>85</v>
      </c>
      <c r="S74" s="39">
        <f t="shared" si="24"/>
        <v>-4.0052356020942455</v>
      </c>
      <c r="T74" s="39">
        <f t="shared" si="25"/>
        <v>-4.0052356020942455</v>
      </c>
      <c r="U74" t="s">
        <v>257</v>
      </c>
      <c r="V74" t="s">
        <v>258</v>
      </c>
      <c r="W74" t="s">
        <v>473</v>
      </c>
      <c r="X74" s="48" t="s">
        <v>464</v>
      </c>
      <c r="Y74" s="41"/>
    </row>
    <row r="75" spans="1:25" ht="15" x14ac:dyDescent="0.25">
      <c r="A75">
        <v>1.79</v>
      </c>
      <c r="B75">
        <v>2.12</v>
      </c>
      <c r="C75" s="29">
        <f t="shared" si="17"/>
        <v>3.0357331084642114E-2</v>
      </c>
      <c r="D75" s="30">
        <f>IF(OR($A75="",$B75=""),"",A75*'MPTO_working_2-way'!$G74)</f>
        <v>1.8443396226415094</v>
      </c>
      <c r="E75" s="32">
        <f>IF(OR($A75="",$B75=""),"",B75*'MPTO_working_2-way'!$G74)</f>
        <v>2.1843575418994412</v>
      </c>
      <c r="F75" s="30">
        <f>IF(OR($A75="",$B75=""),"",'MPTO_working_2-way'!D74)</f>
        <v>1.8399922420480992</v>
      </c>
      <c r="G75" s="32">
        <f>IF(OR($A75="",$B75=""),"",'MPTO_working_2-way'!E74)</f>
        <v>2.1904871854075272</v>
      </c>
      <c r="H75" s="30">
        <f>IF(OR($A75="",$B75=""),"",'OddsRatio_working_2-way'!M74)</f>
        <v>1.8398554297360612</v>
      </c>
      <c r="I75" s="30">
        <f>IF(OR($A75="",$B75=""),"",'OddsRatio_working_2-way'!N74)</f>
        <v>2.1906811155751749</v>
      </c>
      <c r="J75" s="30">
        <f>IF('Log_working_2-way'!$D74="","",A75^('Log_working_2-way'!$D74))</f>
        <v>1.8378863083703576</v>
      </c>
      <c r="K75" s="32">
        <f>IF('Log_working_2-way'!$D74="","",B75^('Log_working_2-way'!$D74))</f>
        <v>2.1934793420182777</v>
      </c>
      <c r="L75" s="37">
        <f t="shared" si="18"/>
        <v>0.5421994884910486</v>
      </c>
      <c r="M75" s="37">
        <f t="shared" si="19"/>
        <v>0.45780051150895146</v>
      </c>
      <c r="N75" s="38">
        <v>171</v>
      </c>
      <c r="O75" s="38">
        <f t="shared" si="20"/>
        <v>75.469273743016771</v>
      </c>
      <c r="P75" s="38">
        <f t="shared" si="21"/>
        <v>90.339622641509436</v>
      </c>
      <c r="Q75" s="38">
        <f t="shared" si="22"/>
        <v>80.660377358490564</v>
      </c>
      <c r="R75" s="38">
        <f t="shared" si="23"/>
        <v>95.530726256983229</v>
      </c>
      <c r="S75" s="39">
        <f t="shared" si="24"/>
        <v>-5.1911036154737928</v>
      </c>
      <c r="T75" s="39">
        <f t="shared" si="25"/>
        <v>-5.1911036154737928</v>
      </c>
      <c r="U75" t="s">
        <v>259</v>
      </c>
      <c r="V75" t="s">
        <v>260</v>
      </c>
      <c r="W75" t="s">
        <v>473</v>
      </c>
      <c r="X75" s="48" t="s">
        <v>464</v>
      </c>
      <c r="Y75" s="41"/>
    </row>
    <row r="76" spans="1:25" ht="15" x14ac:dyDescent="0.25">
      <c r="A76">
        <v>2.09</v>
      </c>
      <c r="B76">
        <v>1.82</v>
      </c>
      <c r="C76" s="29">
        <f t="shared" si="17"/>
        <v>2.7919448972080652E-2</v>
      </c>
      <c r="D76" s="30">
        <f>IF(OR($A76="",$B76=""),"",A76*'MPTO_working_2-way'!$G75)</f>
        <v>2.1483516483516483</v>
      </c>
      <c r="E76" s="32">
        <f>IF(OR($A76="",$B76=""),"",B76*'MPTO_working_2-way'!$G75)</f>
        <v>1.8708133971291869</v>
      </c>
      <c r="F76" s="30">
        <f>IF(OR($A76="",$B76=""),"",'MPTO_working_2-way'!D75)</f>
        <v>2.152810006225593</v>
      </c>
      <c r="G76" s="32">
        <f>IF(OR($A76="",$B76=""),"",'MPTO_working_2-way'!E75)</f>
        <v>1.8674456281604401</v>
      </c>
      <c r="H76" s="30">
        <f>IF(OR($A76="",$B76=""),"",'OddsRatio_working_2-way'!M75)</f>
        <v>2.1529389804681456</v>
      </c>
      <c r="I76" s="30">
        <f>IF(OR($A76="",$B76=""),"",'OddsRatio_working_2-way'!N75)</f>
        <v>1.8673485908108987</v>
      </c>
      <c r="J76" s="30">
        <f>IF('Log_working_2-way'!$D75="","",A76^('Log_working_2-way'!$D75))</f>
        <v>2.1549669469306498</v>
      </c>
      <c r="K76" s="32">
        <f>IF('Log_working_2-way'!$D75="","",B76^('Log_working_2-way'!$D75))</f>
        <v>1.8658256434588982</v>
      </c>
      <c r="L76" s="37">
        <f t="shared" si="18"/>
        <v>0.46547314578005117</v>
      </c>
      <c r="M76" s="37">
        <f t="shared" si="19"/>
        <v>0.53452685421994872</v>
      </c>
      <c r="N76" s="38">
        <v>172</v>
      </c>
      <c r="O76" s="38">
        <f t="shared" si="20"/>
        <v>89.703349282296642</v>
      </c>
      <c r="P76" s="38">
        <f t="shared" si="21"/>
        <v>77.494505494505503</v>
      </c>
      <c r="Q76" s="38">
        <f t="shared" si="22"/>
        <v>94.505494505494497</v>
      </c>
      <c r="R76" s="38">
        <f t="shared" si="23"/>
        <v>82.296650717703358</v>
      </c>
      <c r="S76" s="39">
        <f t="shared" si="24"/>
        <v>-4.8021452231978543</v>
      </c>
      <c r="T76" s="39">
        <f t="shared" si="25"/>
        <v>-4.8021452231978543</v>
      </c>
      <c r="U76" t="s">
        <v>261</v>
      </c>
      <c r="V76" t="s">
        <v>262</v>
      </c>
      <c r="W76" t="s">
        <v>473</v>
      </c>
      <c r="X76" s="48" t="s">
        <v>464</v>
      </c>
      <c r="Y76" s="41"/>
    </row>
    <row r="77" spans="1:25" ht="15" x14ac:dyDescent="0.25">
      <c r="A77">
        <v>1.91</v>
      </c>
      <c r="B77">
        <v>1.96</v>
      </c>
      <c r="C77" s="29">
        <f t="shared" si="17"/>
        <v>3.3764291056736839E-2</v>
      </c>
      <c r="D77" s="30">
        <f>IF(OR($A77="",$B77=""),"",A77*'MPTO_working_2-way'!$G76)</f>
        <v>1.9744897959183674</v>
      </c>
      <c r="E77" s="32">
        <f>IF(OR($A77="",$B77=""),"",B77*'MPTO_working_2-way'!$G76)</f>
        <v>2.0261780104712042</v>
      </c>
      <c r="F77" s="30">
        <f>IF(OR($A77="",$B77=""),"",'MPTO_working_2-way'!D76)</f>
        <v>1.9736398144242935</v>
      </c>
      <c r="G77" s="32">
        <f>IF(OR($A77="",$B77=""),"",'MPTO_working_2-way'!E76)</f>
        <v>2.0270738574832143</v>
      </c>
      <c r="H77" s="30">
        <f>IF(OR($A77="",$B77=""),"",'OddsRatio_working_2-way'!M76)</f>
        <v>1.9736101204623264</v>
      </c>
      <c r="I77" s="30">
        <f>IF(OR($A77="",$B77=""),"",'OddsRatio_working_2-way'!N76)</f>
        <v>2.0271051820261912</v>
      </c>
      <c r="J77" s="30">
        <f>IF('Log_working_2-way'!$D76="","",A77^('Log_working_2-way'!$D76))</f>
        <v>1.9732233459331785</v>
      </c>
      <c r="K77" s="32">
        <f>IF('Log_working_2-way'!$D76="","",B77^('Log_working_2-way'!$D76))</f>
        <v>2.0275133700590602</v>
      </c>
      <c r="L77" s="37">
        <f t="shared" si="18"/>
        <v>0.50645994832041341</v>
      </c>
      <c r="M77" s="37">
        <f t="shared" si="19"/>
        <v>0.49354005167958659</v>
      </c>
      <c r="N77" s="38">
        <v>173</v>
      </c>
      <c r="O77" s="38">
        <f t="shared" si="20"/>
        <v>82.424083769633512</v>
      </c>
      <c r="P77" s="38">
        <f t="shared" si="21"/>
        <v>84.73469387755101</v>
      </c>
      <c r="Q77" s="38">
        <f t="shared" si="22"/>
        <v>88.265306122448976</v>
      </c>
      <c r="R77" s="38">
        <f t="shared" si="23"/>
        <v>90.575916230366488</v>
      </c>
      <c r="S77" s="39">
        <f t="shared" si="24"/>
        <v>-5.8412223528154641</v>
      </c>
      <c r="T77" s="39">
        <f t="shared" si="25"/>
        <v>-5.8412223528154783</v>
      </c>
      <c r="U77" t="s">
        <v>263</v>
      </c>
      <c r="V77" t="s">
        <v>264</v>
      </c>
      <c r="W77" t="s">
        <v>474</v>
      </c>
      <c r="X77" s="48" t="s">
        <v>464</v>
      </c>
      <c r="Y77" s="41"/>
    </row>
    <row r="78" spans="1:25" ht="15" x14ac:dyDescent="0.25">
      <c r="A78">
        <v>2.2999999999999998</v>
      </c>
      <c r="B78">
        <v>1.63</v>
      </c>
      <c r="C78" s="29">
        <f t="shared" si="17"/>
        <v>4.8279541210989763E-2</v>
      </c>
      <c r="D78" s="30">
        <f>IF(OR($A78="",$B78=""),"",A78*'MPTO_working_2-way'!$G77)</f>
        <v>2.4110429447852764</v>
      </c>
      <c r="E78" s="32">
        <f>IF(OR($A78="",$B78=""),"",B78*'MPTO_working_2-way'!$G77)</f>
        <v>1.7086956521739132</v>
      </c>
      <c r="F78" s="30">
        <f>IF(OR($A78="",$B78=""),"",'MPTO_working_2-way'!D77)</f>
        <v>2.4352062357908415</v>
      </c>
      <c r="G78" s="32">
        <f>IF(OR($A78="",$B78=""),"",'MPTO_working_2-way'!E77)</f>
        <v>1.6967639737497173</v>
      </c>
      <c r="H78" s="30">
        <f>IF(OR($A78="",$B78=""),"",'OddsRatio_working_2-way'!M77)</f>
        <v>2.4364860122855578</v>
      </c>
      <c r="I78" s="30">
        <f>IF(OR($A78="",$B78=""),"",'OddsRatio_working_2-way'!N77)</f>
        <v>1.6961432213383858</v>
      </c>
      <c r="J78" s="30">
        <f>IF('Log_working_2-way'!$D77="","",A78^('Log_working_2-way'!$D77))</f>
        <v>2.4478595145117024</v>
      </c>
      <c r="K78" s="32">
        <f>IF('Log_working_2-way'!$D77="","",B78^('Log_working_2-way'!$D77))</f>
        <v>1.6906747443214869</v>
      </c>
      <c r="L78" s="37">
        <f t="shared" si="18"/>
        <v>0.41475826972010171</v>
      </c>
      <c r="M78" s="37">
        <f t="shared" si="19"/>
        <v>0.58524173027989812</v>
      </c>
      <c r="N78" s="38">
        <v>174</v>
      </c>
      <c r="O78" s="38">
        <f t="shared" si="20"/>
        <v>98.34782608695653</v>
      </c>
      <c r="P78" s="38">
        <f t="shared" si="21"/>
        <v>67.25153374233129</v>
      </c>
      <c r="Q78" s="38">
        <f t="shared" si="22"/>
        <v>106.74846625766871</v>
      </c>
      <c r="R78" s="38">
        <f t="shared" si="23"/>
        <v>75.652173913043484</v>
      </c>
      <c r="S78" s="39">
        <f t="shared" si="24"/>
        <v>-8.4006401707121796</v>
      </c>
      <c r="T78" s="39">
        <f t="shared" si="25"/>
        <v>-8.4006401707121938</v>
      </c>
      <c r="U78" t="s">
        <v>265</v>
      </c>
      <c r="V78" t="s">
        <v>266</v>
      </c>
      <c r="W78" t="s">
        <v>474</v>
      </c>
      <c r="X78" s="48" t="s">
        <v>464</v>
      </c>
      <c r="Y78" s="41"/>
    </row>
    <row r="79" spans="1:25" ht="15" x14ac:dyDescent="0.25">
      <c r="A79">
        <v>2.38</v>
      </c>
      <c r="B79">
        <v>1.6</v>
      </c>
      <c r="C79" s="29">
        <f t="shared" si="17"/>
        <v>4.5168067226890818E-2</v>
      </c>
      <c r="D79" s="30">
        <f>IF(OR($A79="",$B79=""),"",A79*'MPTO_working_2-way'!$G78)</f>
        <v>2.4874999999999998</v>
      </c>
      <c r="E79" s="32">
        <f>IF(OR($A79="",$B79=""),"",B79*'MPTO_working_2-way'!$G78)</f>
        <v>1.6722689075630255</v>
      </c>
      <c r="F79" s="30">
        <f>IF(OR($A79="",$B79=""),"",'MPTO_working_2-way'!D78)</f>
        <v>2.5151915455746368</v>
      </c>
      <c r="G79" s="32">
        <f>IF(OR($A79="",$B79=""),"",'MPTO_working_2-way'!E78)</f>
        <v>1.65998256320837</v>
      </c>
      <c r="H79" s="30">
        <f>IF(OR($A79="",$B79=""),"",'OddsRatio_working_2-way'!M78)</f>
        <v>2.5165750888103107</v>
      </c>
      <c r="I79" s="30">
        <f>IF(OR($A79="",$B79=""),"",'OddsRatio_working_2-way'!N78)</f>
        <v>1.6593804733957871</v>
      </c>
      <c r="J79" s="30">
        <f>IF('Log_working_2-way'!$D78="","",A79^('Log_working_2-way'!$D78))</f>
        <v>2.5296171842695241</v>
      </c>
      <c r="K79" s="32">
        <f>IF('Log_working_2-way'!$D78="","",B79^('Log_working_2-way'!$D78))</f>
        <v>1.6537583457371505</v>
      </c>
      <c r="L79" s="37">
        <f t="shared" si="18"/>
        <v>0.4020100502512563</v>
      </c>
      <c r="M79" s="37">
        <f t="shared" si="19"/>
        <v>0.59798994974874364</v>
      </c>
      <c r="N79" s="38">
        <v>175</v>
      </c>
      <c r="O79" s="38">
        <f t="shared" si="20"/>
        <v>101.47058823529412</v>
      </c>
      <c r="P79" s="38">
        <f t="shared" si="21"/>
        <v>65.625</v>
      </c>
      <c r="Q79" s="38">
        <f t="shared" si="22"/>
        <v>109.375</v>
      </c>
      <c r="R79" s="38">
        <f t="shared" si="23"/>
        <v>73.529411764705884</v>
      </c>
      <c r="S79" s="39">
        <f t="shared" si="24"/>
        <v>-7.904411764705884</v>
      </c>
      <c r="T79" s="39">
        <f t="shared" si="25"/>
        <v>-7.904411764705884</v>
      </c>
      <c r="U79" t="s">
        <v>267</v>
      </c>
      <c r="V79" t="s">
        <v>268</v>
      </c>
      <c r="W79" t="s">
        <v>474</v>
      </c>
      <c r="X79" s="48" t="s">
        <v>464</v>
      </c>
      <c r="Y79" s="41"/>
    </row>
    <row r="80" spans="1:25" ht="15" x14ac:dyDescent="0.25">
      <c r="A80">
        <v>2.46</v>
      </c>
      <c r="B80">
        <v>1.56</v>
      </c>
      <c r="C80" s="29">
        <f t="shared" si="17"/>
        <v>4.7529706066291366E-2</v>
      </c>
      <c r="D80" s="30">
        <f>IF(OR($A80="",$B80=""),"",A80*'MPTO_working_2-way'!$G79)</f>
        <v>2.5769230769230766</v>
      </c>
      <c r="E80" s="32">
        <f>IF(OR($A80="",$B80=""),"",B80*'MPTO_working_2-way'!$G79)</f>
        <v>1.6341463414634145</v>
      </c>
      <c r="F80" s="30">
        <f>IF(OR($A80="",$B80=""),"",'MPTO_working_2-way'!D79)</f>
        <v>2.6127450980392153</v>
      </c>
      <c r="G80" s="32">
        <f>IF(OR($A80="",$B80=""),"",'MPTO_working_2-way'!E79)</f>
        <v>1.6200607902735562</v>
      </c>
      <c r="H80" s="30">
        <f>IF(OR($A80="",$B80=""),"",'OddsRatio_working_2-way'!M79)</f>
        <v>2.6146649364939023</v>
      </c>
      <c r="I80" s="30">
        <f>IF(OR($A80="",$B80=""),"",'OddsRatio_working_2-way'!N79)</f>
        <v>1.6193235372853327</v>
      </c>
      <c r="J80" s="30">
        <f>IF('Log_working_2-way'!$D79="","",A80^('Log_working_2-way'!$D79))</f>
        <v>2.6316805131028569</v>
      </c>
      <c r="K80" s="32">
        <f>IF('Log_working_2-way'!$D79="","",B80^('Log_working_2-way'!$D79))</f>
        <v>1.6128650749752642</v>
      </c>
      <c r="L80" s="37">
        <f t="shared" si="18"/>
        <v>0.38805970149253738</v>
      </c>
      <c r="M80" s="37">
        <f t="shared" si="19"/>
        <v>0.61194029850746268</v>
      </c>
      <c r="N80" s="38">
        <v>176</v>
      </c>
      <c r="O80" s="38">
        <f t="shared" si="20"/>
        <v>104.45528455284551</v>
      </c>
      <c r="P80" s="38">
        <f t="shared" si="21"/>
        <v>63.179487179487175</v>
      </c>
      <c r="Q80" s="38">
        <f t="shared" si="22"/>
        <v>112.82051282051282</v>
      </c>
      <c r="R80" s="38">
        <f t="shared" si="23"/>
        <v>71.544715447154474</v>
      </c>
      <c r="S80" s="39">
        <f t="shared" si="24"/>
        <v>-8.3652282676673053</v>
      </c>
      <c r="T80" s="39">
        <f t="shared" si="25"/>
        <v>-8.3652282676672982</v>
      </c>
      <c r="U80" t="s">
        <v>269</v>
      </c>
      <c r="V80" t="s">
        <v>270</v>
      </c>
      <c r="W80" t="s">
        <v>474</v>
      </c>
      <c r="X80" s="48" t="s">
        <v>464</v>
      </c>
      <c r="Y80" s="41"/>
    </row>
    <row r="81" spans="1:25" ht="15" x14ac:dyDescent="0.25">
      <c r="A81">
        <v>2.4300000000000002</v>
      </c>
      <c r="B81">
        <v>1.57</v>
      </c>
      <c r="C81" s="29">
        <f t="shared" si="17"/>
        <v>4.846530890409162E-2</v>
      </c>
      <c r="D81" s="30">
        <f>IF(OR($A81="",$B81=""),"",A81*'MPTO_working_2-way'!$G80)</f>
        <v>2.547770700636943</v>
      </c>
      <c r="E81" s="32">
        <f>IF(OR($A81="",$B81=""),"",B81*'MPTO_working_2-way'!$G80)</f>
        <v>1.6460905349794239</v>
      </c>
      <c r="F81" s="30">
        <f>IF(OR($A81="",$B81=""),"",'MPTO_working_2-way'!D80)</f>
        <v>2.5820446008595312</v>
      </c>
      <c r="G81" s="32">
        <f>IF(OR($A81="",$B81=""),"",'MPTO_working_2-way'!E80)</f>
        <v>1.6320934311565529</v>
      </c>
      <c r="H81" s="30">
        <f>IF(OR($A81="",$B81=""),"",'OddsRatio_working_2-way'!M80)</f>
        <v>2.5839103288458478</v>
      </c>
      <c r="I81" s="30">
        <f>IF(OR($A81="",$B81=""),"",'OddsRatio_working_2-way'!N80)</f>
        <v>1.6313488723371565</v>
      </c>
      <c r="J81" s="30">
        <f>IF('Log_working_2-way'!$D80="","",A81^('Log_working_2-way'!$D80))</f>
        <v>2.6001815147642611</v>
      </c>
      <c r="K81" s="32">
        <f>IF('Log_working_2-way'!$D80="","",B81^('Log_working_2-way'!$D80))</f>
        <v>1.6249291038371019</v>
      </c>
      <c r="L81" s="37">
        <f t="shared" si="18"/>
        <v>0.39249999999999996</v>
      </c>
      <c r="M81" s="37">
        <f t="shared" si="19"/>
        <v>0.60749999999999993</v>
      </c>
      <c r="N81" s="38">
        <v>177</v>
      </c>
      <c r="O81" s="38">
        <f t="shared" si="20"/>
        <v>104.16049382716049</v>
      </c>
      <c r="P81" s="38">
        <f t="shared" si="21"/>
        <v>64.261146496815272</v>
      </c>
      <c r="Q81" s="38">
        <f t="shared" si="22"/>
        <v>112.73885350318471</v>
      </c>
      <c r="R81" s="38">
        <f t="shared" si="23"/>
        <v>72.839506172839492</v>
      </c>
      <c r="S81" s="39">
        <f t="shared" si="24"/>
        <v>-8.5783596760242204</v>
      </c>
      <c r="T81" s="39">
        <f t="shared" si="25"/>
        <v>-8.5783596760242204</v>
      </c>
      <c r="U81" t="s">
        <v>271</v>
      </c>
      <c r="V81" t="s">
        <v>272</v>
      </c>
      <c r="W81" t="s">
        <v>474</v>
      </c>
      <c r="X81" s="48" t="s">
        <v>464</v>
      </c>
      <c r="Y81" s="41"/>
    </row>
    <row r="82" spans="1:25" ht="15" x14ac:dyDescent="0.25">
      <c r="A82">
        <v>2.71</v>
      </c>
      <c r="B82">
        <v>1.47</v>
      </c>
      <c r="C82" s="29">
        <f t="shared" si="17"/>
        <v>4.927579888043776E-2</v>
      </c>
      <c r="D82" s="30">
        <f>IF(OR($A82="",$B82=""),"",A82*'MPTO_working_2-way'!$G81)</f>
        <v>2.8435374149659864</v>
      </c>
      <c r="E82" s="32">
        <f>IF(OR($A82="",$B82=""),"",B82*'MPTO_working_2-way'!$G81)</f>
        <v>1.5424354243542435</v>
      </c>
      <c r="F82" s="30">
        <f>IF(OR($A82="",$B82=""),"",'MPTO_working_2-way'!D81)</f>
        <v>2.9038889091372959</v>
      </c>
      <c r="G82" s="32">
        <f>IF(OR($A82="",$B82=""),"",'MPTO_working_2-way'!E81)</f>
        <v>1.5252407297509427</v>
      </c>
      <c r="H82" s="30">
        <f>IF(OR($A82="",$B82=""),"",'OddsRatio_working_2-way'!M81)</f>
        <v>2.9074322720192258</v>
      </c>
      <c r="I82" s="30">
        <f>IF(OR($A82="",$B82=""),"",'OddsRatio_working_2-way'!N81)</f>
        <v>1.5242650104380331</v>
      </c>
      <c r="J82" s="30">
        <f>IF('Log_working_2-way'!$D81="","",A82^('Log_working_2-way'!$D81))</f>
        <v>2.9366763042143993</v>
      </c>
      <c r="K82" s="32">
        <f>IF('Log_working_2-way'!$D81="","",B82^('Log_working_2-way'!$D81))</f>
        <v>1.5163485492231534</v>
      </c>
      <c r="L82" s="37">
        <f t="shared" si="18"/>
        <v>0.35167464114832536</v>
      </c>
      <c r="M82" s="37">
        <f t="shared" si="19"/>
        <v>0.64832535885167464</v>
      </c>
      <c r="N82" s="38">
        <v>178</v>
      </c>
      <c r="O82" s="38">
        <f t="shared" si="20"/>
        <v>112.31734317343174</v>
      </c>
      <c r="P82" s="38">
        <f t="shared" si="21"/>
        <v>56.911564625850318</v>
      </c>
      <c r="Q82" s="38">
        <f t="shared" si="22"/>
        <v>121.08843537414965</v>
      </c>
      <c r="R82" s="38">
        <f t="shared" si="23"/>
        <v>65.682656826568262</v>
      </c>
      <c r="S82" s="39">
        <f t="shared" si="24"/>
        <v>-8.7710922007179164</v>
      </c>
      <c r="T82" s="39">
        <f t="shared" si="25"/>
        <v>-8.7710922007179448</v>
      </c>
      <c r="U82" t="s">
        <v>273</v>
      </c>
      <c r="V82" t="s">
        <v>274</v>
      </c>
      <c r="W82" t="s">
        <v>474</v>
      </c>
      <c r="X82" s="48" t="s">
        <v>464</v>
      </c>
      <c r="Y82" s="41"/>
    </row>
    <row r="83" spans="1:25" ht="15" x14ac:dyDescent="0.25">
      <c r="A83">
        <v>2.48</v>
      </c>
      <c r="B83">
        <v>1.55</v>
      </c>
      <c r="C83" s="29">
        <f t="shared" si="17"/>
        <v>4.8387096774193505E-2</v>
      </c>
      <c r="D83" s="30">
        <f>IF(OR($A83="",$B83=""),"",A83*'MPTO_working_2-way'!$G82)</f>
        <v>2.6</v>
      </c>
      <c r="E83" s="32">
        <f>IF(OR($A83="",$B83=""),"",B83*'MPTO_working_2-way'!$G82)</f>
        <v>1.625</v>
      </c>
      <c r="F83" s="30">
        <f>IF(OR($A83="",$B83=""),"",'MPTO_working_2-way'!D82)</f>
        <v>2.6382978723404253</v>
      </c>
      <c r="G83" s="32">
        <f>IF(OR($A83="",$B83=""),"",'MPTO_working_2-way'!E82)</f>
        <v>1.6103896103896105</v>
      </c>
      <c r="H83" s="30">
        <f>IF(OR($A83="",$B83=""),"",'OddsRatio_working_2-way'!M82)</f>
        <v>2.6403990645294484</v>
      </c>
      <c r="I83" s="30">
        <f>IF(OR($A83="",$B83=""),"",'OddsRatio_working_2-way'!N82)</f>
        <v>1.6096077604670245</v>
      </c>
      <c r="J83" s="30">
        <f>IF('Log_working_2-way'!$D82="","",A83^('Log_working_2-way'!$D82))</f>
        <v>2.6586385406816029</v>
      </c>
      <c r="K83" s="32">
        <f>IF('Log_working_2-way'!$D82="","",B83^('Log_working_2-way'!$D82))</f>
        <v>1.602904114109869</v>
      </c>
      <c r="L83" s="37">
        <f t="shared" si="18"/>
        <v>0.38461538461538458</v>
      </c>
      <c r="M83" s="37">
        <f t="shared" si="19"/>
        <v>0.61538461538461542</v>
      </c>
      <c r="N83" s="38">
        <v>179</v>
      </c>
      <c r="O83" s="38">
        <f t="shared" si="20"/>
        <v>106.82258064516131</v>
      </c>
      <c r="P83" s="38">
        <f t="shared" si="21"/>
        <v>63.516129032258057</v>
      </c>
      <c r="Q83" s="38">
        <f t="shared" si="22"/>
        <v>115.48387096774194</v>
      </c>
      <c r="R83" s="38">
        <f t="shared" si="23"/>
        <v>72.177419354838719</v>
      </c>
      <c r="S83" s="39">
        <f t="shared" si="24"/>
        <v>-8.6612903225806264</v>
      </c>
      <c r="T83" s="39">
        <f t="shared" si="25"/>
        <v>-8.6612903225806619</v>
      </c>
      <c r="U83" t="s">
        <v>275</v>
      </c>
      <c r="V83" t="s">
        <v>276</v>
      </c>
      <c r="W83" t="s">
        <v>474</v>
      </c>
      <c r="X83" s="48" t="s">
        <v>464</v>
      </c>
      <c r="Y83" s="41"/>
    </row>
    <row r="84" spans="1:25" ht="15" x14ac:dyDescent="0.25">
      <c r="A84">
        <v>2.82</v>
      </c>
      <c r="B84">
        <v>1.43</v>
      </c>
      <c r="C84" s="29">
        <f t="shared" si="17"/>
        <v>5.3910628378713632E-2</v>
      </c>
      <c r="D84" s="30">
        <f>IF(OR($A84="",$B84=""),"",A84*'MPTO_working_2-way'!$G83)</f>
        <v>2.9720279720279721</v>
      </c>
      <c r="E84" s="32">
        <f>IF(OR($A84="",$B84=""),"",B84*'MPTO_working_2-way'!$G83)</f>
        <v>1.5070921985815604</v>
      </c>
      <c r="F84" s="30">
        <f>IF(OR($A84="",$B84=""),"",'MPTO_working_2-way'!D83)</f>
        <v>3.0519942480890037</v>
      </c>
      <c r="G84" s="32">
        <f>IF(OR($A84="",$B84=""),"",'MPTO_working_2-way'!E83)</f>
        <v>1.4873308007229005</v>
      </c>
      <c r="H84" s="30">
        <f>IF(OR($A84="",$B84=""),"",'OddsRatio_working_2-way'!M83)</f>
        <v>3.0573181911252538</v>
      </c>
      <c r="I84" s="30">
        <f>IF(OR($A84="",$B84=""),"",'OddsRatio_working_2-way'!N83)</f>
        <v>1.4860696825186039</v>
      </c>
      <c r="J84" s="30">
        <f>IF('Log_working_2-way'!$D83="","",A84^('Log_working_2-way'!$D83))</f>
        <v>3.0967219825572672</v>
      </c>
      <c r="K84" s="32">
        <f>IF('Log_working_2-way'!$D83="","",B84^('Log_working_2-way'!$D83))</f>
        <v>1.4769349528966507</v>
      </c>
      <c r="L84" s="37">
        <f t="shared" si="18"/>
        <v>0.33647058823529413</v>
      </c>
      <c r="M84" s="37">
        <f t="shared" si="19"/>
        <v>0.66352941176470581</v>
      </c>
      <c r="N84" s="38">
        <v>180</v>
      </c>
      <c r="O84" s="38">
        <f t="shared" si="20"/>
        <v>116.17021276595744</v>
      </c>
      <c r="P84" s="38">
        <f t="shared" si="21"/>
        <v>54.12587412587412</v>
      </c>
      <c r="Q84" s="38">
        <f t="shared" si="22"/>
        <v>125.87412587412589</v>
      </c>
      <c r="R84" s="38">
        <f t="shared" si="23"/>
        <v>63.829787234042556</v>
      </c>
      <c r="S84" s="39">
        <f t="shared" si="24"/>
        <v>-9.7039131081684502</v>
      </c>
      <c r="T84" s="39">
        <f t="shared" si="25"/>
        <v>-9.703913108168436</v>
      </c>
      <c r="U84" t="s">
        <v>277</v>
      </c>
      <c r="V84" t="s">
        <v>278</v>
      </c>
      <c r="W84" t="s">
        <v>474</v>
      </c>
      <c r="X84" s="48" t="s">
        <v>464</v>
      </c>
      <c r="Y84" s="41"/>
    </row>
    <row r="85" spans="1:25" ht="15" x14ac:dyDescent="0.25">
      <c r="A85">
        <v>2.35</v>
      </c>
      <c r="B85">
        <v>1.61</v>
      </c>
      <c r="C85" s="29">
        <f t="shared" si="17"/>
        <v>4.664992731597728E-2</v>
      </c>
      <c r="D85" s="30">
        <f>IF(OR($A85="",$B85=""),"",A85*'MPTO_working_2-way'!$G84)</f>
        <v>2.4596273291925468</v>
      </c>
      <c r="E85" s="32">
        <f>IF(OR($A85="",$B85=""),"",B85*'MPTO_working_2-way'!$G84)</f>
        <v>1.6851063829787236</v>
      </c>
      <c r="F85" s="30">
        <f>IF(OR($A85="",$B85=""),"",'MPTO_working_2-way'!D84)</f>
        <v>2.4862822408411369</v>
      </c>
      <c r="G85" s="32">
        <f>IF(OR($A85="",$B85=""),"",'MPTO_working_2-way'!E84)</f>
        <v>1.6728197192439485</v>
      </c>
      <c r="H85" s="30">
        <f>IF(OR($A85="",$B85=""),"",'OddsRatio_working_2-way'!M84)</f>
        <v>2.4876541110413939</v>
      </c>
      <c r="I85" s="30">
        <f>IF(OR($A85="",$B85=""),"",'OddsRatio_working_2-way'!N84)</f>
        <v>1.6721992649890747</v>
      </c>
      <c r="J85" s="30">
        <f>IF('Log_working_2-way'!$D84="","",A85^('Log_working_2-way'!$D84))</f>
        <v>2.5002110391672079</v>
      </c>
      <c r="K85" s="32">
        <f>IF('Log_working_2-way'!$D84="","",B85^('Log_working_2-way'!$D84))</f>
        <v>1.6665728846750132</v>
      </c>
      <c r="L85" s="37">
        <f t="shared" si="18"/>
        <v>0.40656565656565652</v>
      </c>
      <c r="M85" s="37">
        <f t="shared" si="19"/>
        <v>0.59343434343434331</v>
      </c>
      <c r="N85" s="38">
        <v>181</v>
      </c>
      <c r="O85" s="38">
        <f t="shared" si="20"/>
        <v>103.97872340425533</v>
      </c>
      <c r="P85" s="38">
        <f t="shared" si="21"/>
        <v>68.577639751552809</v>
      </c>
      <c r="Q85" s="38">
        <f t="shared" si="22"/>
        <v>112.42236024844719</v>
      </c>
      <c r="R85" s="38">
        <f t="shared" si="23"/>
        <v>77.021276595744681</v>
      </c>
      <c r="S85" s="39">
        <f t="shared" si="24"/>
        <v>-8.4436368441918574</v>
      </c>
      <c r="T85" s="39">
        <f t="shared" si="25"/>
        <v>-8.4436368441918717</v>
      </c>
      <c r="U85" t="s">
        <v>279</v>
      </c>
      <c r="V85" t="s">
        <v>280</v>
      </c>
      <c r="W85" t="s">
        <v>474</v>
      </c>
      <c r="X85" s="48" t="s">
        <v>464</v>
      </c>
      <c r="Y85" s="41"/>
    </row>
    <row r="86" spans="1:25" ht="15" x14ac:dyDescent="0.25">
      <c r="A86">
        <v>2.39</v>
      </c>
      <c r="B86">
        <v>1.59</v>
      </c>
      <c r="C86" s="29">
        <f t="shared" si="17"/>
        <v>4.7340859451066919E-2</v>
      </c>
      <c r="D86" s="30">
        <f>IF(OR($A86="",$B86=""),"",A86*'MPTO_working_2-way'!$G85)</f>
        <v>2.5031446540880502</v>
      </c>
      <c r="E86" s="32">
        <f>IF(OR($A86="",$B86=""),"",B86*'MPTO_working_2-way'!$G85)</f>
        <v>1.6652719665271964</v>
      </c>
      <c r="F86" s="30">
        <f>IF(OR($A86="",$B86=""),"",'MPTO_working_2-way'!D85)</f>
        <v>2.533315556148128</v>
      </c>
      <c r="G86" s="32">
        <f>IF(OR($A86="",$B86=""),"",'MPTO_working_2-way'!E85)</f>
        <v>1.6521814743157757</v>
      </c>
      <c r="H86" s="30">
        <f>IF(OR($A86="",$B86=""),"",'OddsRatio_working_2-way'!M85)</f>
        <v>2.5349046235482611</v>
      </c>
      <c r="I86" s="30">
        <f>IF(OR($A86="",$B86=""),"",'OddsRatio_working_2-way'!N85)</f>
        <v>1.6515062790600537</v>
      </c>
      <c r="J86" s="30">
        <f>IF('Log_working_2-way'!$D85="","",A86^('Log_working_2-way'!$D85))</f>
        <v>2.5491675087653465</v>
      </c>
      <c r="K86" s="32">
        <f>IF('Log_working_2-way'!$D85="","",B86^('Log_working_2-way'!$D85))</f>
        <v>1.6455079869288787</v>
      </c>
      <c r="L86" s="37">
        <f t="shared" si="18"/>
        <v>0.39949748743718594</v>
      </c>
      <c r="M86" s="37">
        <f t="shared" si="19"/>
        <v>0.60050251256281417</v>
      </c>
      <c r="N86" s="38">
        <v>182</v>
      </c>
      <c r="O86" s="38">
        <f t="shared" si="20"/>
        <v>105.84937238493724</v>
      </c>
      <c r="P86" s="38">
        <f t="shared" si="21"/>
        <v>67.534591194968542</v>
      </c>
      <c r="Q86" s="38">
        <f t="shared" si="22"/>
        <v>114.46540880503144</v>
      </c>
      <c r="R86" s="38">
        <f t="shared" si="23"/>
        <v>76.15062761506276</v>
      </c>
      <c r="S86" s="39">
        <f t="shared" si="24"/>
        <v>-8.6160364200942041</v>
      </c>
      <c r="T86" s="39">
        <f t="shared" si="25"/>
        <v>-8.6160364200942183</v>
      </c>
      <c r="U86" t="s">
        <v>281</v>
      </c>
      <c r="V86" t="s">
        <v>282</v>
      </c>
      <c r="W86" t="s">
        <v>475</v>
      </c>
      <c r="X86" s="48" t="s">
        <v>464</v>
      </c>
      <c r="Y86" s="41"/>
    </row>
    <row r="87" spans="1:25" ht="15" x14ac:dyDescent="0.25">
      <c r="A87">
        <v>2.34</v>
      </c>
      <c r="B87">
        <v>1.59</v>
      </c>
      <c r="C87" s="29">
        <f t="shared" si="17"/>
        <v>5.6281244960490362E-2</v>
      </c>
      <c r="D87" s="30">
        <f>IF(OR($A87="",$B87=""),"",A87*'MPTO_working_2-way'!$G86)</f>
        <v>2.4716981132075473</v>
      </c>
      <c r="E87" s="32">
        <f>IF(OR($A87="",$B87=""),"",B87*'MPTO_working_2-way'!$G86)</f>
        <v>1.6794871794871797</v>
      </c>
      <c r="F87" s="30">
        <f>IF(OR($A87="",$B87=""),"",'MPTO_working_2-way'!D86)</f>
        <v>2.5049484952534842</v>
      </c>
      <c r="G87" s="32">
        <f>IF(OR($A87="",$B87=""),"",'MPTO_working_2-way'!E86)</f>
        <v>1.6644745671721919</v>
      </c>
      <c r="H87" s="30">
        <f>IF(OR($A87="",$B87=""),"",'OddsRatio_working_2-way'!M86)</f>
        <v>2.5070456000658923</v>
      </c>
      <c r="I87" s="30">
        <f>IF(OR($A87="",$B87=""),"",'OddsRatio_working_2-way'!N86)</f>
        <v>1.663549928387221</v>
      </c>
      <c r="J87" s="30">
        <f>IF('Log_working_2-way'!$D86="","",A87^('Log_working_2-way'!$D86))</f>
        <v>2.5229154751602469</v>
      </c>
      <c r="K87" s="32">
        <f>IF('Log_working_2-way'!$D86="","",B87^('Log_working_2-way'!$D86))</f>
        <v>1.6566352606603127</v>
      </c>
      <c r="L87" s="37">
        <f t="shared" si="18"/>
        <v>0.40458015267175573</v>
      </c>
      <c r="M87" s="37">
        <f t="shared" si="19"/>
        <v>0.59541984732824416</v>
      </c>
      <c r="N87" s="38">
        <v>183</v>
      </c>
      <c r="O87" s="38">
        <f t="shared" si="20"/>
        <v>104.7948717948718</v>
      </c>
      <c r="P87" s="38">
        <f t="shared" si="21"/>
        <v>67.905660377358501</v>
      </c>
      <c r="Q87" s="38">
        <f t="shared" si="22"/>
        <v>115.0943396226415</v>
      </c>
      <c r="R87" s="38">
        <f t="shared" si="23"/>
        <v>78.205128205128219</v>
      </c>
      <c r="S87" s="39">
        <f t="shared" si="24"/>
        <v>-10.299467827769703</v>
      </c>
      <c r="T87" s="39">
        <f t="shared" si="25"/>
        <v>-10.299467827769718</v>
      </c>
      <c r="U87" t="s">
        <v>283</v>
      </c>
      <c r="V87" t="s">
        <v>284</v>
      </c>
      <c r="W87" t="s">
        <v>475</v>
      </c>
      <c r="X87" s="48" t="s">
        <v>464</v>
      </c>
      <c r="Y87" s="41"/>
    </row>
    <row r="88" spans="1:25" ht="15" x14ac:dyDescent="0.25">
      <c r="A88">
        <v>2.1800000000000002</v>
      </c>
      <c r="B88">
        <v>1.68</v>
      </c>
      <c r="C88" s="29">
        <f t="shared" si="17"/>
        <v>5.3953691568370488E-2</v>
      </c>
      <c r="D88" s="30">
        <f>IF(OR($A88="",$B88=""),"",A88*'MPTO_working_2-way'!$G87)</f>
        <v>2.2976190476190479</v>
      </c>
      <c r="E88" s="32">
        <f>IF(OR($A88="",$B88=""),"",B88*'MPTO_working_2-way'!$G87)</f>
        <v>1.7706422018348624</v>
      </c>
      <c r="F88" s="30">
        <f>IF(OR($A88="",$B88=""),"",'MPTO_working_2-way'!D87)</f>
        <v>2.3162155325069569</v>
      </c>
      <c r="G88" s="32">
        <f>IF(OR($A88="",$B88=""),"",'MPTO_working_2-way'!E87)</f>
        <v>1.7597539880837978</v>
      </c>
      <c r="H88" s="30">
        <f>IF(OR($A88="",$B88=""),"",'OddsRatio_working_2-way'!M87)</f>
        <v>2.3173056280328646</v>
      </c>
      <c r="I88" s="30">
        <f>IF(OR($A88="",$B88=""),"",'OddsRatio_working_2-way'!N87)</f>
        <v>1.7591252771714809</v>
      </c>
      <c r="J88" s="30">
        <f>IF('Log_working_2-way'!$D87="","",A88^('Log_working_2-way'!$D87))</f>
        <v>2.3260581240200584</v>
      </c>
      <c r="K88" s="32">
        <f>IF('Log_working_2-way'!$D87="","",B88^('Log_working_2-way'!$D87))</f>
        <v>1.7541147570259803</v>
      </c>
      <c r="L88" s="37">
        <f t="shared" si="18"/>
        <v>0.43523316062176159</v>
      </c>
      <c r="M88" s="37">
        <f t="shared" si="19"/>
        <v>0.56476683937823835</v>
      </c>
      <c r="N88" s="38">
        <v>184</v>
      </c>
      <c r="O88" s="38">
        <f t="shared" si="20"/>
        <v>99.596330275229349</v>
      </c>
      <c r="P88" s="38">
        <f t="shared" si="21"/>
        <v>74.476190476190482</v>
      </c>
      <c r="Q88" s="38">
        <f t="shared" si="22"/>
        <v>109.52380952380952</v>
      </c>
      <c r="R88" s="38">
        <f t="shared" si="23"/>
        <v>84.403669724770637</v>
      </c>
      <c r="S88" s="39">
        <f t="shared" si="24"/>
        <v>-9.9274792485801697</v>
      </c>
      <c r="T88" s="39">
        <f t="shared" si="25"/>
        <v>-9.9274792485801555</v>
      </c>
      <c r="U88" t="s">
        <v>285</v>
      </c>
      <c r="V88" t="s">
        <v>286</v>
      </c>
      <c r="W88" t="s">
        <v>475</v>
      </c>
      <c r="X88" s="48" t="s">
        <v>464</v>
      </c>
      <c r="Y88" s="41"/>
    </row>
    <row r="89" spans="1:25" ht="15" x14ac:dyDescent="0.25">
      <c r="A89">
        <v>2.46</v>
      </c>
      <c r="B89">
        <v>1.54</v>
      </c>
      <c r="C89" s="29">
        <f t="shared" si="17"/>
        <v>5.5854714391299742E-2</v>
      </c>
      <c r="D89" s="30">
        <f>IF(OR($A89="",$B89=""),"",A89*'MPTO_working_2-way'!$G88)</f>
        <v>2.5974025974025974</v>
      </c>
      <c r="E89" s="32">
        <f>IF(OR($A89="",$B89=""),"",B89*'MPTO_working_2-way'!$G88)</f>
        <v>1.6260162601626016</v>
      </c>
      <c r="F89" s="30">
        <f>IF(OR($A89="",$B89=""),"",'MPTO_working_2-way'!D88)</f>
        <v>2.6414725979640217</v>
      </c>
      <c r="G89" s="32">
        <f>IF(OR($A89="",$B89=""),"",'MPTO_working_2-way'!E88)</f>
        <v>1.609209073145867</v>
      </c>
      <c r="H89" s="30">
        <f>IF(OR($A89="",$B89=""),"",'OddsRatio_working_2-way'!M88)</f>
        <v>2.6442942874387492</v>
      </c>
      <c r="I89" s="30">
        <f>IF(OR($A89="",$B89=""),"",'OddsRatio_working_2-way'!N88)</f>
        <v>1.6081636405595374</v>
      </c>
      <c r="J89" s="30">
        <f>IF('Log_working_2-way'!$D88="","",A89^('Log_working_2-way'!$D88))</f>
        <v>2.6654990387499304</v>
      </c>
      <c r="K89" s="32">
        <f>IF('Log_working_2-way'!$D88="","",B89^('Log_working_2-way'!$D88))</f>
        <v>1.6004206407376949</v>
      </c>
      <c r="L89" s="37">
        <f t="shared" si="18"/>
        <v>0.38500000000000001</v>
      </c>
      <c r="M89" s="37">
        <f t="shared" si="19"/>
        <v>0.61499999999999999</v>
      </c>
      <c r="N89" s="38">
        <v>185</v>
      </c>
      <c r="O89" s="38">
        <f t="shared" si="20"/>
        <v>109.79674796747966</v>
      </c>
      <c r="P89" s="38">
        <f t="shared" si="21"/>
        <v>64.870129870129887</v>
      </c>
      <c r="Q89" s="38">
        <f t="shared" si="22"/>
        <v>120.12987012987013</v>
      </c>
      <c r="R89" s="38">
        <f t="shared" si="23"/>
        <v>75.203252032520325</v>
      </c>
      <c r="S89" s="39">
        <f t="shared" si="24"/>
        <v>-10.333122162390467</v>
      </c>
      <c r="T89" s="39">
        <f t="shared" si="25"/>
        <v>-10.333122162390438</v>
      </c>
      <c r="U89" t="s">
        <v>287</v>
      </c>
      <c r="V89" t="s">
        <v>288</v>
      </c>
      <c r="W89" t="s">
        <v>475</v>
      </c>
      <c r="X89" s="48" t="s">
        <v>464</v>
      </c>
      <c r="Y89" s="41"/>
    </row>
    <row r="90" spans="1:25" ht="15" x14ac:dyDescent="0.25">
      <c r="A90">
        <v>2.08</v>
      </c>
      <c r="B90">
        <v>1.84</v>
      </c>
      <c r="C90" s="29">
        <f t="shared" si="17"/>
        <v>2.4247491638795804E-2</v>
      </c>
      <c r="D90" s="30">
        <f>IF(OR($A90="",$B90=""),"",A90*'MPTO_working_2-way'!$G89)</f>
        <v>2.1304347826086953</v>
      </c>
      <c r="E90" s="32">
        <f>IF(OR($A90="",$B90=""),"",B90*'MPTO_working_2-way'!$G89)</f>
        <v>1.8846153846153844</v>
      </c>
      <c r="F90" s="30">
        <f>IF(OR($A90="",$B90=""),"",'MPTO_working_2-way'!D89)</f>
        <v>2.1338090990187331</v>
      </c>
      <c r="G90" s="32">
        <f>IF(OR($A90="",$B90=""),"",'MPTO_working_2-way'!E89)</f>
        <v>1.8819826907946497</v>
      </c>
      <c r="H90" s="30">
        <f>IF(OR($A90="",$B90=""),"",'OddsRatio_working_2-way'!M89)</f>
        <v>2.1338934190276815</v>
      </c>
      <c r="I90" s="30">
        <f>IF(OR($A90="",$B90=""),"",'OddsRatio_working_2-way'!N89)</f>
        <v>1.8819171036881968</v>
      </c>
      <c r="J90" s="30">
        <f>IF('Log_working_2-way'!$D89="","",A90^('Log_working_2-way'!$D89))</f>
        <v>2.1354221138982008</v>
      </c>
      <c r="K90" s="32">
        <f>IF('Log_working_2-way'!$D89="","",B90^('Log_working_2-way'!$D89))</f>
        <v>1.8807297195989381</v>
      </c>
      <c r="L90" s="37">
        <f t="shared" si="18"/>
        <v>0.46938775510204089</v>
      </c>
      <c r="M90" s="37">
        <f t="shared" si="19"/>
        <v>0.53061224489795922</v>
      </c>
      <c r="N90" s="38">
        <v>186</v>
      </c>
      <c r="O90" s="38">
        <f t="shared" si="20"/>
        <v>96.576923076923066</v>
      </c>
      <c r="P90" s="38">
        <f t="shared" si="21"/>
        <v>84.913043478260875</v>
      </c>
      <c r="Q90" s="38">
        <f t="shared" si="22"/>
        <v>101.08695652173913</v>
      </c>
      <c r="R90" s="38">
        <f t="shared" si="23"/>
        <v>89.42307692307692</v>
      </c>
      <c r="S90" s="39">
        <f t="shared" si="24"/>
        <v>-4.5100334448160595</v>
      </c>
      <c r="T90" s="39">
        <f t="shared" si="25"/>
        <v>-4.5100334448160453</v>
      </c>
      <c r="U90" t="s">
        <v>289</v>
      </c>
      <c r="V90" t="s">
        <v>290</v>
      </c>
      <c r="W90" t="s">
        <v>476</v>
      </c>
      <c r="X90" s="48" t="s">
        <v>464</v>
      </c>
      <c r="Y90" s="41"/>
    </row>
    <row r="91" spans="1:25" ht="15" x14ac:dyDescent="0.25">
      <c r="A91">
        <v>1.51</v>
      </c>
      <c r="B91">
        <v>2.69</v>
      </c>
      <c r="C91" s="29">
        <f t="shared" si="17"/>
        <v>3.3998867525049992E-2</v>
      </c>
      <c r="D91" s="30">
        <f>IF(OR($A91="",$B91=""),"",A91*'MPTO_working_2-way'!$G90)</f>
        <v>1.5613382899628254</v>
      </c>
      <c r="E91" s="32">
        <f>IF(OR($A91="",$B91=""),"",B91*'MPTO_working_2-way'!$G90)</f>
        <v>2.7814569536423845</v>
      </c>
      <c r="F91" s="30">
        <f>IF(OR($A91="",$B91=""),"",'MPTO_working_2-way'!D90)</f>
        <v>1.5497815677521511</v>
      </c>
      <c r="G91" s="32">
        <f>IF(OR($A91="",$B91=""),"",'MPTO_working_2-way'!E90)</f>
        <v>2.8189041951490341</v>
      </c>
      <c r="H91" s="30">
        <f>IF(OR($A91="",$B91=""),"",'OddsRatio_working_2-way'!M90)</f>
        <v>1.5493406483494501</v>
      </c>
      <c r="I91" s="30">
        <f>IF(OR($A91="",$B91=""),"",'OddsRatio_working_2-way'!N90)</f>
        <v>2.8203641092364129</v>
      </c>
      <c r="J91" s="30">
        <f>IF('Log_working_2-way'!$D90="","",A91^('Log_working_2-way'!$D90))</f>
        <v>1.5440637892893805</v>
      </c>
      <c r="K91" s="32">
        <f>IF('Log_working_2-way'!$D90="","",B91^('Log_working_2-way'!$D90))</f>
        <v>2.8380197684281701</v>
      </c>
      <c r="L91" s="37">
        <f t="shared" si="18"/>
        <v>0.64047619047619042</v>
      </c>
      <c r="M91" s="37">
        <f t="shared" si="19"/>
        <v>0.35952380952380947</v>
      </c>
      <c r="N91" s="38">
        <v>187</v>
      </c>
      <c r="O91" s="38">
        <f t="shared" si="20"/>
        <v>63.158940397351003</v>
      </c>
      <c r="P91" s="38">
        <f t="shared" si="21"/>
        <v>117.48327137546468</v>
      </c>
      <c r="Q91" s="38">
        <f t="shared" si="22"/>
        <v>69.516728624535318</v>
      </c>
      <c r="R91" s="38">
        <f t="shared" si="23"/>
        <v>123.84105960264901</v>
      </c>
      <c r="S91" s="39">
        <f t="shared" si="24"/>
        <v>-6.3577882271843151</v>
      </c>
      <c r="T91" s="39">
        <f t="shared" si="25"/>
        <v>-6.3577882271843293</v>
      </c>
      <c r="U91" t="s">
        <v>291</v>
      </c>
      <c r="V91" t="s">
        <v>292</v>
      </c>
      <c r="W91" t="s">
        <v>476</v>
      </c>
      <c r="X91" s="48" t="s">
        <v>464</v>
      </c>
      <c r="Y91" s="41"/>
    </row>
    <row r="92" spans="1:25" ht="15" x14ac:dyDescent="0.25">
      <c r="A92">
        <v>2.0699999999999998</v>
      </c>
      <c r="B92">
        <v>1.85</v>
      </c>
      <c r="C92" s="29">
        <f t="shared" si="17"/>
        <v>2.3632327980154022E-2</v>
      </c>
      <c r="D92" s="30">
        <f>IF(OR($A92="",$B92=""),"",A92*'MPTO_working_2-way'!$G91)</f>
        <v>2.1189189189189186</v>
      </c>
      <c r="E92" s="32">
        <f>IF(OR($A92="",$B92=""),"",B92*'MPTO_working_2-way'!$G91)</f>
        <v>1.893719806763285</v>
      </c>
      <c r="F92" s="30">
        <f>IF(OR($A92="",$B92=""),"",'MPTO_working_2-way'!D91)</f>
        <v>2.1219005402410303</v>
      </c>
      <c r="G92" s="32">
        <f>IF(OR($A92="",$B92=""),"",'MPTO_working_2-way'!E91)</f>
        <v>1.8913446104457341</v>
      </c>
      <c r="H92" s="30">
        <f>IF(OR($A92="",$B92=""),"",'OddsRatio_working_2-way'!M91)</f>
        <v>2.1219730519989164</v>
      </c>
      <c r="I92" s="30">
        <f>IF(OR($A92="",$B92=""),"",'OddsRatio_working_2-way'!N91)</f>
        <v>1.8912870039243732</v>
      </c>
      <c r="J92" s="30">
        <f>IF('Log_working_2-way'!$D91="","",A92^('Log_working_2-way'!$D91))</f>
        <v>2.1233226399853709</v>
      </c>
      <c r="K92" s="32">
        <f>IF('Log_working_2-way'!$D91="","",B92^('Log_working_2-way'!$D91))</f>
        <v>1.8902161893692622</v>
      </c>
      <c r="L92" s="37">
        <f t="shared" si="18"/>
        <v>0.47193877551020413</v>
      </c>
      <c r="M92" s="37">
        <f t="shared" si="19"/>
        <v>0.52806122448979598</v>
      </c>
      <c r="N92" s="38">
        <v>188</v>
      </c>
      <c r="O92" s="38">
        <f t="shared" si="20"/>
        <v>97.178743961352652</v>
      </c>
      <c r="P92" s="38">
        <f t="shared" si="21"/>
        <v>86.378378378378372</v>
      </c>
      <c r="Q92" s="38">
        <f t="shared" si="22"/>
        <v>101.6216216216216</v>
      </c>
      <c r="R92" s="38">
        <f t="shared" si="23"/>
        <v>90.821256038647348</v>
      </c>
      <c r="S92" s="39">
        <f t="shared" si="24"/>
        <v>-4.4428776602689481</v>
      </c>
      <c r="T92" s="39">
        <f t="shared" si="25"/>
        <v>-4.4428776602689766</v>
      </c>
      <c r="U92" t="s">
        <v>293</v>
      </c>
      <c r="V92" t="s">
        <v>294</v>
      </c>
      <c r="W92" t="s">
        <v>476</v>
      </c>
      <c r="X92" s="48" t="s">
        <v>464</v>
      </c>
      <c r="Y92" s="41"/>
    </row>
    <row r="93" spans="1:25" ht="15" x14ac:dyDescent="0.25">
      <c r="A93">
        <v>2.2799999999999998</v>
      </c>
      <c r="B93">
        <v>1.68</v>
      </c>
      <c r="C93" s="29">
        <f t="shared" si="17"/>
        <v>3.383458646616555E-2</v>
      </c>
      <c r="D93" s="30">
        <f>IF(OR($A93="",$B93=""),"",A93*'MPTO_working_2-way'!$G92)</f>
        <v>2.3571428571428572</v>
      </c>
      <c r="E93" s="32">
        <f>IF(OR($A93="",$B93=""),"",B93*'MPTO_working_2-way'!$G92)</f>
        <v>1.736842105263158</v>
      </c>
      <c r="F93" s="30">
        <f>IF(OR($A93="",$B93=""),"",'MPTO_working_2-way'!D92)</f>
        <v>2.3714710252600297</v>
      </c>
      <c r="G93" s="32">
        <f>IF(OR($A93="",$B93=""),"",'MPTO_working_2-way'!E92)</f>
        <v>1.7291440953412784</v>
      </c>
      <c r="H93" s="30">
        <f>IF(OR($A93="",$B93=""),"",'OddsRatio_working_2-way'!M92)</f>
        <v>2.3719886811400706</v>
      </c>
      <c r="I93" s="30">
        <f>IF(OR($A93="",$B93=""),"",'OddsRatio_working_2-way'!N92)</f>
        <v>1.728868986855663</v>
      </c>
      <c r="J93" s="30">
        <f>IF('Log_working_2-way'!$D92="","",A93^('Log_working_2-way'!$D92))</f>
        <v>2.3786002597874161</v>
      </c>
      <c r="K93" s="32">
        <f>IF('Log_working_2-way'!$D92="","",B93^('Log_working_2-way'!$D92))</f>
        <v>1.7253734306956654</v>
      </c>
      <c r="L93" s="37">
        <f t="shared" si="18"/>
        <v>0.42424242424242425</v>
      </c>
      <c r="M93" s="37">
        <f t="shared" si="19"/>
        <v>0.57575757575757569</v>
      </c>
      <c r="N93" s="38">
        <v>189</v>
      </c>
      <c r="O93" s="38">
        <f t="shared" si="20"/>
        <v>106.10526315789473</v>
      </c>
      <c r="P93" s="38">
        <f t="shared" si="21"/>
        <v>76.499999999999986</v>
      </c>
      <c r="Q93" s="38">
        <f t="shared" si="22"/>
        <v>112.5</v>
      </c>
      <c r="R93" s="38">
        <f t="shared" si="23"/>
        <v>82.894736842105274</v>
      </c>
      <c r="S93" s="39">
        <f t="shared" si="24"/>
        <v>-6.3947368421052744</v>
      </c>
      <c r="T93" s="39">
        <f t="shared" si="25"/>
        <v>-6.3947368421052886</v>
      </c>
      <c r="U93" t="s">
        <v>295</v>
      </c>
      <c r="V93" t="s">
        <v>296</v>
      </c>
      <c r="W93" t="s">
        <v>477</v>
      </c>
      <c r="X93" s="48" t="s">
        <v>464</v>
      </c>
      <c r="Y93" s="41"/>
    </row>
    <row r="94" spans="1:25" ht="15" x14ac:dyDescent="0.25">
      <c r="A94">
        <v>2.16</v>
      </c>
      <c r="B94">
        <v>1.75</v>
      </c>
      <c r="C94" s="29">
        <f t="shared" si="17"/>
        <v>3.4391534391534417E-2</v>
      </c>
      <c r="D94" s="30">
        <f>IF(OR($A94="",$B94=""),"",A94*'MPTO_working_2-way'!$G93)</f>
        <v>2.2342857142857144</v>
      </c>
      <c r="E94" s="32">
        <f>IF(OR($A94="",$B94=""),"",B94*'MPTO_working_2-way'!$G93)</f>
        <v>1.8101851851851851</v>
      </c>
      <c r="F94" s="30">
        <f>IF(OR($A94="",$B94=""),"",'MPTO_working_2-way'!D93)</f>
        <v>2.2433234421364987</v>
      </c>
      <c r="G94" s="32">
        <f>IF(OR($A94="",$B94=""),"",'MPTO_working_2-way'!E93)</f>
        <v>1.8042959427207637</v>
      </c>
      <c r="H94" s="30">
        <f>IF(OR($A94="",$B94=""),"",'OddsRatio_working_2-way'!M93)</f>
        <v>2.2436505404118421</v>
      </c>
      <c r="I94" s="30">
        <f>IF(OR($A94="",$B94=""),"",'OddsRatio_working_2-way'!N93)</f>
        <v>1.8040844011283466</v>
      </c>
      <c r="J94" s="30">
        <f>IF('Log_working_2-way'!$D93="","",A94^('Log_working_2-way'!$D93))</f>
        <v>2.2478012615174499</v>
      </c>
      <c r="K94" s="32">
        <f>IF('Log_working_2-way'!$D93="","",B94^('Log_working_2-way'!$D93))</f>
        <v>1.8014096722292445</v>
      </c>
      <c r="L94" s="37">
        <f t="shared" si="18"/>
        <v>0.4475703324808184</v>
      </c>
      <c r="M94" s="37">
        <f t="shared" si="19"/>
        <v>0.55242966751918166</v>
      </c>
      <c r="N94" s="38">
        <v>190</v>
      </c>
      <c r="O94" s="38">
        <f t="shared" si="20"/>
        <v>102.03703703703704</v>
      </c>
      <c r="P94" s="38">
        <f t="shared" si="21"/>
        <v>81.428571428571431</v>
      </c>
      <c r="Q94" s="38">
        <f t="shared" si="22"/>
        <v>108.57142857142857</v>
      </c>
      <c r="R94" s="38">
        <f t="shared" si="23"/>
        <v>87.962962962962948</v>
      </c>
      <c r="S94" s="39">
        <f t="shared" si="24"/>
        <v>-6.5343915343915313</v>
      </c>
      <c r="T94" s="39">
        <f t="shared" si="25"/>
        <v>-6.5343915343915171</v>
      </c>
      <c r="U94" t="s">
        <v>297</v>
      </c>
      <c r="V94" t="s">
        <v>298</v>
      </c>
      <c r="W94" t="s">
        <v>477</v>
      </c>
      <c r="X94" s="48" t="s">
        <v>464</v>
      </c>
      <c r="Y94" s="41"/>
    </row>
    <row r="95" spans="1:25" ht="15" x14ac:dyDescent="0.25">
      <c r="A95">
        <v>2.0499999999999998</v>
      </c>
      <c r="B95">
        <v>1.85</v>
      </c>
      <c r="C95" s="29">
        <f t="shared" si="17"/>
        <v>2.8345418589321048E-2</v>
      </c>
      <c r="D95" s="30">
        <f>IF(OR($A95="",$B95=""),"",A95*'MPTO_working_2-way'!$G94)</f>
        <v>2.1081081081081079</v>
      </c>
      <c r="E95" s="32">
        <f>IF(OR($A95="",$B95=""),"",B95*'MPTO_working_2-way'!$G94)</f>
        <v>1.902439024390244</v>
      </c>
      <c r="F95" s="30">
        <f>IF(OR($A95="",$B95=""),"",'MPTO_working_2-way'!D94)</f>
        <v>2.1113430758524703</v>
      </c>
      <c r="G95" s="32">
        <f>IF(OR($A95="",$B95=""),"",'MPTO_working_2-way'!E94)</f>
        <v>1.8998121477770822</v>
      </c>
      <c r="H95" s="30">
        <f>IF(OR($A95="",$B95=""),"",'OddsRatio_working_2-way'!M94)</f>
        <v>2.1114378604524222</v>
      </c>
      <c r="I95" s="30">
        <f>IF(OR($A95="",$B95=""),"",'OddsRatio_working_2-way'!N94)</f>
        <v>1.8997354108424378</v>
      </c>
      <c r="J95" s="30">
        <f>IF('Log_working_2-way'!$D94="","",A95^('Log_working_2-way'!$D94))</f>
        <v>2.1129081281913611</v>
      </c>
      <c r="K95" s="32">
        <f>IF('Log_working_2-way'!$D94="","",B95^('Log_working_2-way'!$D94))</f>
        <v>1.8985467665018629</v>
      </c>
      <c r="L95" s="37">
        <f t="shared" si="18"/>
        <v>0.47435897435897439</v>
      </c>
      <c r="M95" s="37">
        <f t="shared" si="19"/>
        <v>0.52564102564102555</v>
      </c>
      <c r="N95" s="38">
        <v>191</v>
      </c>
      <c r="O95" s="38">
        <f t="shared" si="20"/>
        <v>97.829268292682912</v>
      </c>
      <c r="P95" s="38">
        <f t="shared" si="21"/>
        <v>87.756756756756758</v>
      </c>
      <c r="Q95" s="38">
        <f t="shared" si="22"/>
        <v>103.24324324324323</v>
      </c>
      <c r="R95" s="38">
        <f t="shared" si="23"/>
        <v>93.170731707317088</v>
      </c>
      <c r="S95" s="39">
        <f t="shared" si="24"/>
        <v>-5.4139749505603163</v>
      </c>
      <c r="T95" s="39">
        <f t="shared" si="25"/>
        <v>-5.4139749505603305</v>
      </c>
      <c r="U95" t="s">
        <v>299</v>
      </c>
      <c r="V95" t="s">
        <v>300</v>
      </c>
      <c r="W95" t="s">
        <v>477</v>
      </c>
      <c r="X95" s="48" t="s">
        <v>464</v>
      </c>
      <c r="Y95" s="41"/>
    </row>
    <row r="96" spans="1:25" ht="15" x14ac:dyDescent="0.25">
      <c r="A96">
        <v>2.1800000000000002</v>
      </c>
      <c r="B96">
        <v>1.74</v>
      </c>
      <c r="C96" s="29">
        <f t="shared" si="17"/>
        <v>3.3428240008436028E-2</v>
      </c>
      <c r="D96" s="30">
        <f>IF(OR($A96="",$B96=""),"",A96*'MPTO_working_2-way'!$G95)</f>
        <v>2.2528735632183907</v>
      </c>
      <c r="E96" s="32">
        <f>IF(OR($A96="",$B96=""),"",B96*'MPTO_working_2-way'!$G95)</f>
        <v>1.7981651376146788</v>
      </c>
      <c r="F96" s="30">
        <f>IF(OR($A96="",$B96=""),"",'MPTO_working_2-way'!D95)</f>
        <v>2.2624358821424311</v>
      </c>
      <c r="G96" s="32">
        <f>IF(OR($A96="",$B96=""),"",'MPTO_working_2-way'!E95)</f>
        <v>1.7921194368326561</v>
      </c>
      <c r="H96" s="30">
        <f>IF(OR($A96="",$B96=""),"",'OddsRatio_working_2-way'!M95)</f>
        <v>2.26277258229445</v>
      </c>
      <c r="I96" s="30">
        <f>IF(OR($A96="",$B96=""),"",'OddsRatio_working_2-way'!N95)</f>
        <v>1.7919082295744857</v>
      </c>
      <c r="J96" s="30">
        <f>IF('Log_working_2-way'!$D95="","",A96^('Log_working_2-way'!$D95))</f>
        <v>2.2671631499443738</v>
      </c>
      <c r="K96" s="32">
        <f>IF('Log_working_2-way'!$D95="","",B96^('Log_working_2-way'!$D95))</f>
        <v>1.7891643629660847</v>
      </c>
      <c r="L96" s="37">
        <f t="shared" si="18"/>
        <v>0.44387755102040816</v>
      </c>
      <c r="M96" s="37">
        <f t="shared" si="19"/>
        <v>0.55612244897959184</v>
      </c>
      <c r="N96" s="38">
        <v>192</v>
      </c>
      <c r="O96" s="38">
        <f t="shared" si="20"/>
        <v>103.92660550458717</v>
      </c>
      <c r="P96" s="38">
        <f t="shared" si="21"/>
        <v>81.655172413793096</v>
      </c>
      <c r="Q96" s="38">
        <f t="shared" si="22"/>
        <v>110.34482758620689</v>
      </c>
      <c r="R96" s="38">
        <f t="shared" si="23"/>
        <v>88.073394495412842</v>
      </c>
      <c r="S96" s="39">
        <f t="shared" si="24"/>
        <v>-6.4182220816197173</v>
      </c>
      <c r="T96" s="39">
        <f t="shared" si="25"/>
        <v>-6.4182220816197457</v>
      </c>
      <c r="U96" t="s">
        <v>301</v>
      </c>
      <c r="V96" t="s">
        <v>302</v>
      </c>
      <c r="W96" t="s">
        <v>477</v>
      </c>
      <c r="X96" s="48" t="s">
        <v>464</v>
      </c>
      <c r="Y96" s="41"/>
    </row>
    <row r="97" spans="1:25" ht="15" x14ac:dyDescent="0.25">
      <c r="A97">
        <v>2.09</v>
      </c>
      <c r="B97">
        <v>1.8</v>
      </c>
      <c r="C97" s="29">
        <f t="shared" si="17"/>
        <v>3.4024455077086735E-2</v>
      </c>
      <c r="D97" s="30">
        <f>IF(OR($A97="",$B97=""),"",A97*'MPTO_working_2-way'!$G96)</f>
        <v>2.161111111111111</v>
      </c>
      <c r="E97" s="32">
        <f>IF(OR($A97="",$B97=""),"",B97*'MPTO_working_2-way'!$G96)</f>
        <v>1.8612440191387563</v>
      </c>
      <c r="F97" s="30">
        <f>IF(OR($A97="",$B97=""),"",'MPTO_working_2-way'!D96)</f>
        <v>2.1670506912442398</v>
      </c>
      <c r="G97" s="32">
        <f>IF(OR($A97="",$B97=""),"",'MPTO_working_2-way'!E96)</f>
        <v>1.8568608094768018</v>
      </c>
      <c r="H97" s="30">
        <f>IF(OR($A97="",$B97=""),"",'OddsRatio_working_2-way'!M96)</f>
        <v>2.1672617529928755</v>
      </c>
      <c r="I97" s="30">
        <f>IF(OR($A97="",$B97=""),"",'OddsRatio_working_2-way'!N96)</f>
        <v>1.8567058737562385</v>
      </c>
      <c r="J97" s="30">
        <f>IF('Log_working_2-way'!$D96="","",A97^('Log_working_2-way'!$D96))</f>
        <v>2.1699807722915003</v>
      </c>
      <c r="K97" s="32">
        <f>IF('Log_working_2-way'!$D96="","",B97^('Log_working_2-way'!$D96))</f>
        <v>1.8547149010332622</v>
      </c>
      <c r="L97" s="37">
        <f t="shared" si="18"/>
        <v>0.46272493573264784</v>
      </c>
      <c r="M97" s="37">
        <f t="shared" si="19"/>
        <v>0.53727506426735205</v>
      </c>
      <c r="N97" s="38">
        <v>193</v>
      </c>
      <c r="O97" s="38">
        <f t="shared" si="20"/>
        <v>100.65550239234449</v>
      </c>
      <c r="P97" s="38">
        <f t="shared" si="21"/>
        <v>85.7777777777778</v>
      </c>
      <c r="Q97" s="38">
        <f t="shared" si="22"/>
        <v>107.22222222222223</v>
      </c>
      <c r="R97" s="38">
        <f t="shared" si="23"/>
        <v>92.344497607655512</v>
      </c>
      <c r="S97" s="39">
        <f t="shared" si="24"/>
        <v>-6.5667198298777407</v>
      </c>
      <c r="T97" s="39">
        <f t="shared" si="25"/>
        <v>-6.5667198298777123</v>
      </c>
      <c r="U97" t="s">
        <v>303</v>
      </c>
      <c r="V97" t="s">
        <v>304</v>
      </c>
      <c r="W97" t="s">
        <v>477</v>
      </c>
      <c r="X97" s="48" t="s">
        <v>464</v>
      </c>
      <c r="Y97" s="41"/>
    </row>
    <row r="98" spans="1:25" ht="15" x14ac:dyDescent="0.25">
      <c r="A98">
        <v>2.0499999999999998</v>
      </c>
      <c r="B98">
        <v>1.85</v>
      </c>
      <c r="C98" s="29">
        <f t="shared" si="17"/>
        <v>2.8345418589321048E-2</v>
      </c>
      <c r="D98" s="30">
        <f>IF(OR($A98="",$B98=""),"",A98*'MPTO_working_2-way'!$G97)</f>
        <v>2.1081081081081079</v>
      </c>
      <c r="E98" s="32">
        <f>IF(OR($A98="",$B98=""),"",B98*'MPTO_working_2-way'!$G97)</f>
        <v>1.902439024390244</v>
      </c>
      <c r="F98" s="30">
        <f>IF(OR($A98="",$B98=""),"",'MPTO_working_2-way'!D97)</f>
        <v>2.1113430758524703</v>
      </c>
      <c r="G98" s="32">
        <f>IF(OR($A98="",$B98=""),"",'MPTO_working_2-way'!E97)</f>
        <v>1.8998121477770822</v>
      </c>
      <c r="H98" s="30">
        <f>IF(OR($A98="",$B98=""),"",'OddsRatio_working_2-way'!M97)</f>
        <v>2.1114378604524222</v>
      </c>
      <c r="I98" s="30">
        <f>IF(OR($A98="",$B98=""),"",'OddsRatio_working_2-way'!N97)</f>
        <v>1.8997354108424378</v>
      </c>
      <c r="J98" s="30">
        <f>IF('Log_working_2-way'!$D97="","",A98^('Log_working_2-way'!$D97))</f>
        <v>2.1129081281913611</v>
      </c>
      <c r="K98" s="32">
        <f>IF('Log_working_2-way'!$D97="","",B98^('Log_working_2-way'!$D97))</f>
        <v>1.8985467665018629</v>
      </c>
      <c r="L98" s="37">
        <f t="shared" si="18"/>
        <v>0.47435897435897439</v>
      </c>
      <c r="M98" s="37">
        <f t="shared" si="19"/>
        <v>0.52564102564102555</v>
      </c>
      <c r="N98" s="38">
        <v>194</v>
      </c>
      <c r="O98" s="38">
        <f t="shared" si="20"/>
        <v>99.365853658536594</v>
      </c>
      <c r="P98" s="38">
        <f t="shared" si="21"/>
        <v>89.135135135135144</v>
      </c>
      <c r="Q98" s="38">
        <f t="shared" si="22"/>
        <v>104.86486486486486</v>
      </c>
      <c r="R98" s="38">
        <f t="shared" si="23"/>
        <v>94.634146341463421</v>
      </c>
      <c r="S98" s="39">
        <f t="shared" si="24"/>
        <v>-5.4990112063282623</v>
      </c>
      <c r="T98" s="39">
        <f t="shared" si="25"/>
        <v>-5.4990112063282766</v>
      </c>
      <c r="U98" t="s">
        <v>305</v>
      </c>
      <c r="V98" t="s">
        <v>306</v>
      </c>
      <c r="W98" t="s">
        <v>477</v>
      </c>
      <c r="X98" s="48" t="s">
        <v>464</v>
      </c>
      <c r="Y98" s="41"/>
    </row>
    <row r="99" spans="1:25" ht="15" x14ac:dyDescent="0.25">
      <c r="A99">
        <v>2.2799999999999998</v>
      </c>
      <c r="B99">
        <v>1.68</v>
      </c>
      <c r="C99" s="29">
        <f t="shared" si="17"/>
        <v>3.383458646616555E-2</v>
      </c>
      <c r="D99" s="30">
        <f>IF(OR($A99="",$B99=""),"",A99*'MPTO_working_2-way'!$G98)</f>
        <v>2.3571428571428572</v>
      </c>
      <c r="E99" s="32">
        <f>IF(OR($A99="",$B99=""),"",B99*'MPTO_working_2-way'!$G98)</f>
        <v>1.736842105263158</v>
      </c>
      <c r="F99" s="30">
        <f>IF(OR($A99="",$B99=""),"",'MPTO_working_2-way'!D98)</f>
        <v>2.3714710252600297</v>
      </c>
      <c r="G99" s="32">
        <f>IF(OR($A99="",$B99=""),"",'MPTO_working_2-way'!E98)</f>
        <v>1.7291440953412784</v>
      </c>
      <c r="H99" s="30">
        <f>IF(OR($A99="",$B99=""),"",'OddsRatio_working_2-way'!M98)</f>
        <v>2.3719886811400706</v>
      </c>
      <c r="I99" s="30">
        <f>IF(OR($A99="",$B99=""),"",'OddsRatio_working_2-way'!N98)</f>
        <v>1.728868986855663</v>
      </c>
      <c r="J99" s="30">
        <f>IF('Log_working_2-way'!$D98="","",A99^('Log_working_2-way'!$D98))</f>
        <v>2.3786002597874161</v>
      </c>
      <c r="K99" s="32">
        <f>IF('Log_working_2-way'!$D98="","",B99^('Log_working_2-way'!$D98))</f>
        <v>1.7253734306956654</v>
      </c>
      <c r="L99" s="37">
        <f t="shared" si="18"/>
        <v>0.42424242424242425</v>
      </c>
      <c r="M99" s="37">
        <f t="shared" si="19"/>
        <v>0.57575757575757569</v>
      </c>
      <c r="N99" s="38">
        <v>195</v>
      </c>
      <c r="O99" s="38">
        <f t="shared" si="20"/>
        <v>109.47368421052632</v>
      </c>
      <c r="P99" s="38">
        <f t="shared" si="21"/>
        <v>78.928571428571402</v>
      </c>
      <c r="Q99" s="38">
        <f t="shared" si="22"/>
        <v>116.07142857142857</v>
      </c>
      <c r="R99" s="38">
        <f t="shared" si="23"/>
        <v>85.526315789473685</v>
      </c>
      <c r="S99" s="39">
        <f t="shared" si="24"/>
        <v>-6.5977443609022544</v>
      </c>
      <c r="T99" s="39">
        <f t="shared" si="25"/>
        <v>-6.5977443609022828</v>
      </c>
      <c r="U99" t="s">
        <v>307</v>
      </c>
      <c r="V99" t="s">
        <v>308</v>
      </c>
      <c r="W99" t="s">
        <v>477</v>
      </c>
      <c r="X99" s="48" t="s">
        <v>464</v>
      </c>
      <c r="Y99" s="41"/>
    </row>
    <row r="100" spans="1:25" ht="15" x14ac:dyDescent="0.25">
      <c r="A100">
        <v>1.5</v>
      </c>
      <c r="B100">
        <v>2.67</v>
      </c>
      <c r="C100" s="29">
        <f t="shared" si="17"/>
        <v>4.1198501872659055E-2</v>
      </c>
      <c r="D100" s="30">
        <f>IF(OR($A100="",$B100=""),"",A100*'MPTO_working_2-way'!$G99)</f>
        <v>1.5617977528089886</v>
      </c>
      <c r="E100" s="32">
        <f>IF(OR($A100="",$B100=""),"",B100*'MPTO_working_2-way'!$G99)</f>
        <v>2.78</v>
      </c>
      <c r="F100" s="30">
        <f>IF(OR($A100="",$B100=""),"",'MPTO_working_2-way'!D99)</f>
        <v>1.5478260869565217</v>
      </c>
      <c r="G100" s="32">
        <f>IF(OR($A100="",$B100=""),"",'MPTO_working_2-way'!E99)</f>
        <v>2.8253968253968247</v>
      </c>
      <c r="H100" s="30">
        <f>IF(OR($A100="",$B100=""),"",'OddsRatio_working_2-way'!M99)</f>
        <v>1.547175655164583</v>
      </c>
      <c r="I100" s="30">
        <f>IF(OR($A100="",$B100=""),"",'OddsRatio_working_2-way'!N99)</f>
        <v>2.8275666882497057</v>
      </c>
      <c r="J100" s="30">
        <f>IF('Log_working_2-way'!$D99="","",A100^('Log_working_2-way'!$D99))</f>
        <v>1.5407739873024775</v>
      </c>
      <c r="K100" s="32">
        <f>IF('Log_working_2-way'!$D99="","",B100^('Log_working_2-way'!$D99))</f>
        <v>2.8492013733638273</v>
      </c>
      <c r="L100" s="37">
        <f t="shared" si="18"/>
        <v>0.64028776978417279</v>
      </c>
      <c r="M100" s="37">
        <f t="shared" si="19"/>
        <v>0.35971223021582738</v>
      </c>
      <c r="N100" s="38">
        <v>196</v>
      </c>
      <c r="O100" s="38">
        <f t="shared" si="20"/>
        <v>65.333333333333329</v>
      </c>
      <c r="P100" s="38">
        <f t="shared" si="21"/>
        <v>122.59176029962545</v>
      </c>
      <c r="Q100" s="38">
        <f t="shared" si="22"/>
        <v>73.408239700374537</v>
      </c>
      <c r="R100" s="38">
        <f t="shared" si="23"/>
        <v>130.66666666666666</v>
      </c>
      <c r="S100" s="39">
        <f t="shared" si="24"/>
        <v>-8.0749063670412085</v>
      </c>
      <c r="T100" s="39">
        <f t="shared" si="25"/>
        <v>-8.0749063670412085</v>
      </c>
      <c r="U100" t="s">
        <v>309</v>
      </c>
      <c r="V100" t="s">
        <v>310</v>
      </c>
      <c r="W100" t="s">
        <v>478</v>
      </c>
      <c r="X100" s="48" t="s">
        <v>464</v>
      </c>
      <c r="Y100" s="41"/>
    </row>
    <row r="101" spans="1:25" s="35" customFormat="1" ht="15" x14ac:dyDescent="0.25">
      <c r="A101">
        <v>1.88</v>
      </c>
      <c r="B101">
        <v>2</v>
      </c>
      <c r="C101" s="29">
        <f t="shared" si="17"/>
        <v>3.1914893617021267E-2</v>
      </c>
      <c r="D101" s="30">
        <f>IF(OR($A101="",$B101=""),"",A101*'MPTO_working_2-way'!$G100)</f>
        <v>1.94</v>
      </c>
      <c r="E101" s="32">
        <f>IF(OR($A101="",$B101=""),"",B101*'MPTO_working_2-way'!$G100)</f>
        <v>2.0638297872340425</v>
      </c>
      <c r="F101" s="30">
        <f>IF(OR($A101="",$B101=""),"",'MPTO_working_2-way'!D100)</f>
        <v>1.9381443298969072</v>
      </c>
      <c r="G101" s="32">
        <f>IF(OR($A101="",$B101=""),"",'MPTO_working_2-way'!E100)</f>
        <v>2.0659340659340657</v>
      </c>
      <c r="H101" s="30">
        <f>IF(OR($A101="",$B101=""),"",'OddsRatio_working_2-way'!M100)</f>
        <v>1.9380831519646857</v>
      </c>
      <c r="I101" s="30">
        <f>IF(OR($A101="",$B101=""),"",'OddsRatio_working_2-way'!N100)</f>
        <v>2.0660035817780522</v>
      </c>
      <c r="J101" s="30">
        <f>IF('Log_working_2-way'!$D100="","",A101^('Log_working_2-way'!$D100))</f>
        <v>1.9372406373367297</v>
      </c>
      <c r="K101" s="32">
        <f>IF('Log_working_2-way'!$D100="","",B101^('Log_working_2-way'!$D100))</f>
        <v>2.0669618454035223</v>
      </c>
      <c r="L101" s="37">
        <f t="shared" si="18"/>
        <v>0.51546391752577325</v>
      </c>
      <c r="M101" s="37">
        <f t="shared" si="19"/>
        <v>0.4845360824742268</v>
      </c>
      <c r="N101" s="38">
        <v>197</v>
      </c>
      <c r="O101" s="38">
        <f t="shared" si="20"/>
        <v>92.212765957446777</v>
      </c>
      <c r="P101" s="38">
        <f t="shared" si="21"/>
        <v>98.5</v>
      </c>
      <c r="Q101" s="38">
        <f t="shared" si="22"/>
        <v>98.5</v>
      </c>
      <c r="R101" s="38">
        <f t="shared" si="23"/>
        <v>104.78723404255319</v>
      </c>
      <c r="S101" s="39">
        <f t="shared" si="24"/>
        <v>-6.2872340425532229</v>
      </c>
      <c r="T101" s="39">
        <f t="shared" si="25"/>
        <v>-6.2872340425531945</v>
      </c>
      <c r="U101" t="s">
        <v>311</v>
      </c>
      <c r="V101" t="s">
        <v>312</v>
      </c>
      <c r="W101" t="s">
        <v>478</v>
      </c>
      <c r="X101" s="48" t="s">
        <v>464</v>
      </c>
      <c r="Y101" s="41"/>
    </row>
    <row r="102" spans="1:25" ht="15" x14ac:dyDescent="0.25">
      <c r="A102">
        <v>1.81</v>
      </c>
      <c r="B102">
        <v>2.09</v>
      </c>
      <c r="C102" s="29">
        <f t="shared" si="17"/>
        <v>3.0955087366835166E-2</v>
      </c>
      <c r="D102" s="30">
        <f>IF(OR($A102="",$B102=""),"",A102*'MPTO_working_2-way'!$G101)</f>
        <v>1.8660287081339717</v>
      </c>
      <c r="E102" s="32">
        <f>IF(OR($A102="",$B102=""),"",B102*'MPTO_working_2-way'!$G101)</f>
        <v>2.1546961325966851</v>
      </c>
      <c r="F102" s="30">
        <f>IF(OR($A102="",$B102=""),"",'MPTO_working_2-way'!D101)</f>
        <v>1.8621674173619833</v>
      </c>
      <c r="G102" s="32">
        <f>IF(OR($A102="",$B102=""),"",'MPTO_working_2-way'!E101)</f>
        <v>2.159867538325388</v>
      </c>
      <c r="H102" s="30">
        <f>IF(OR($A102="",$B102=""),"",'OddsRatio_working_2-way'!M101)</f>
        <v>1.8620436566990362</v>
      </c>
      <c r="I102" s="30">
        <f>IF(OR($A102="",$B102=""),"",'OddsRatio_working_2-way'!N101)</f>
        <v>2.1600340565456171</v>
      </c>
      <c r="J102" s="30">
        <f>IF('Log_working_2-way'!$D101="","",A102^('Log_working_2-way'!$D101))</f>
        <v>1.8602936584659731</v>
      </c>
      <c r="K102" s="32">
        <f>IF('Log_working_2-way'!$D101="","",B102^('Log_working_2-way'!$D101))</f>
        <v>2.1623937828196005</v>
      </c>
      <c r="L102" s="37">
        <f t="shared" si="18"/>
        <v>0.53589743589743577</v>
      </c>
      <c r="M102" s="37">
        <f t="shared" si="19"/>
        <v>0.46410256410256412</v>
      </c>
      <c r="N102" s="38">
        <v>198</v>
      </c>
      <c r="O102" s="38">
        <f t="shared" si="20"/>
        <v>88.607734806629836</v>
      </c>
      <c r="P102" s="38">
        <f t="shared" si="21"/>
        <v>103.26315789473685</v>
      </c>
      <c r="Q102" s="38">
        <f t="shared" si="22"/>
        <v>94.736842105263165</v>
      </c>
      <c r="R102" s="38">
        <f t="shared" si="23"/>
        <v>109.39226519337018</v>
      </c>
      <c r="S102" s="39">
        <f t="shared" si="24"/>
        <v>-6.129107298633329</v>
      </c>
      <c r="T102" s="39">
        <f t="shared" si="25"/>
        <v>-6.129107298633329</v>
      </c>
      <c r="U102" t="s">
        <v>313</v>
      </c>
      <c r="V102" t="s">
        <v>314</v>
      </c>
      <c r="W102" t="s">
        <v>478</v>
      </c>
      <c r="X102" s="48" t="s">
        <v>464</v>
      </c>
      <c r="Y102" s="41"/>
    </row>
    <row r="103" spans="1:25" ht="15" x14ac:dyDescent="0.25">
      <c r="A103">
        <v>1.81</v>
      </c>
      <c r="B103">
        <v>2.08</v>
      </c>
      <c r="C103" s="29">
        <f t="shared" si="17"/>
        <v>3.3255418614534626E-2</v>
      </c>
      <c r="D103" s="30">
        <f>IF(OR($A103="",$B103=""),"",A103*'MPTO_working_2-way'!$G102)</f>
        <v>1.8701923076923077</v>
      </c>
      <c r="E103" s="32">
        <f>IF(OR($A103="",$B103=""),"",B103*'MPTO_working_2-way'!$G102)</f>
        <v>2.1491712707182322</v>
      </c>
      <c r="F103" s="30">
        <f>IF(OR($A103="",$B103=""),"",'MPTO_working_2-way'!D102)</f>
        <v>1.8661643699811639</v>
      </c>
      <c r="G103" s="32">
        <f>IF(OR($A103="",$B103=""),"",'MPTO_working_2-way'!E102)</f>
        <v>2.1545152798443401</v>
      </c>
      <c r="H103" s="30">
        <f>IF(OR($A103="",$B103=""),"",'OddsRatio_working_2-way'!M102)</f>
        <v>1.8660254037844384</v>
      </c>
      <c r="I103" s="30">
        <f>IF(OR($A103="",$B103=""),"",'OddsRatio_working_2-way'!N102)</f>
        <v>2.1547005383792519</v>
      </c>
      <c r="J103" s="30">
        <f>IF('Log_working_2-way'!$D102="","",A103^('Log_working_2-way'!$D102))</f>
        <v>1.8641966683390954</v>
      </c>
      <c r="K103" s="32">
        <f>IF('Log_working_2-way'!$D102="","",B103^('Log_working_2-way'!$D102))</f>
        <v>2.1571440120474694</v>
      </c>
      <c r="L103" s="37">
        <f t="shared" si="18"/>
        <v>0.53470437017994854</v>
      </c>
      <c r="M103" s="37">
        <f t="shared" si="19"/>
        <v>0.46529562982005135</v>
      </c>
      <c r="N103" s="38">
        <v>199</v>
      </c>
      <c r="O103" s="38">
        <f t="shared" si="20"/>
        <v>89.055248618784532</v>
      </c>
      <c r="P103" s="38">
        <f t="shared" si="21"/>
        <v>103.32692307692308</v>
      </c>
      <c r="Q103" s="38">
        <f t="shared" si="22"/>
        <v>95.67307692307692</v>
      </c>
      <c r="R103" s="38">
        <f t="shared" si="23"/>
        <v>109.94475138121548</v>
      </c>
      <c r="S103" s="39">
        <f t="shared" si="24"/>
        <v>-6.617828304292388</v>
      </c>
      <c r="T103" s="39">
        <f t="shared" si="25"/>
        <v>-6.6178283042924022</v>
      </c>
      <c r="U103" t="s">
        <v>315</v>
      </c>
      <c r="V103" t="s">
        <v>316</v>
      </c>
      <c r="W103" t="s">
        <v>478</v>
      </c>
      <c r="X103" s="48" t="s">
        <v>464</v>
      </c>
      <c r="Y103" s="41"/>
    </row>
    <row r="104" spans="1:25" ht="15" x14ac:dyDescent="0.25">
      <c r="A104">
        <v>1.43</v>
      </c>
      <c r="B104">
        <v>2.93</v>
      </c>
      <c r="C104" s="29">
        <f t="shared" si="17"/>
        <v>4.0597627628344402E-2</v>
      </c>
      <c r="D104" s="30">
        <f>IF(OR($A104="",$B104=""),"",A104*'MPTO_working_2-way'!$G103)</f>
        <v>1.4880546075085324</v>
      </c>
      <c r="E104" s="32">
        <f>IF(OR($A104="",$B104=""),"",B104*'MPTO_working_2-way'!$G103)</f>
        <v>3.0489510489510492</v>
      </c>
      <c r="F104" s="30">
        <f>IF(OR($A104="",$B104=""),"",'MPTO_working_2-way'!D103)</f>
        <v>1.4727499604562471</v>
      </c>
      <c r="G104" s="32">
        <f>IF(OR($A104="",$B104=""),"",'MPTO_working_2-way'!E103)</f>
        <v>3.1152830960258751</v>
      </c>
      <c r="H104" s="30">
        <f>IF(OR($A104="",$B104=""),"",'OddsRatio_working_2-way'!M103)</f>
        <v>1.4720147534358856</v>
      </c>
      <c r="I104" s="30">
        <f>IF(OR($A104="",$B104=""),"",'OddsRatio_working_2-way'!N103)</f>
        <v>3.1185778468168821</v>
      </c>
      <c r="J104" s="30">
        <f>IF('Log_working_2-way'!$D103="","",A104^('Log_working_2-way'!$D103))</f>
        <v>1.4649700250636637</v>
      </c>
      <c r="K104" s="32">
        <f>IF('Log_working_2-way'!$D103="","",B104^('Log_working_2-way'!$D103))</f>
        <v>3.150676271791061</v>
      </c>
      <c r="L104" s="37">
        <f t="shared" si="18"/>
        <v>0.67201834862385323</v>
      </c>
      <c r="M104" s="37">
        <f t="shared" si="19"/>
        <v>0.32798165137614677</v>
      </c>
      <c r="N104" s="38">
        <v>200</v>
      </c>
      <c r="O104" s="38">
        <f t="shared" si="20"/>
        <v>60.139860139860147</v>
      </c>
      <c r="P104" s="38">
        <f t="shared" si="21"/>
        <v>131.74061433447099</v>
      </c>
      <c r="Q104" s="38">
        <f t="shared" si="22"/>
        <v>68.25938566552901</v>
      </c>
      <c r="R104" s="38">
        <f t="shared" si="23"/>
        <v>139.86013986013987</v>
      </c>
      <c r="S104" s="39">
        <f t="shared" si="24"/>
        <v>-8.1195255256688625</v>
      </c>
      <c r="T104" s="39">
        <f t="shared" si="25"/>
        <v>-8.1195255256688768</v>
      </c>
      <c r="U104" t="s">
        <v>317</v>
      </c>
      <c r="V104" t="s">
        <v>318</v>
      </c>
      <c r="W104" t="s">
        <v>478</v>
      </c>
      <c r="X104" s="48" t="s">
        <v>464</v>
      </c>
      <c r="Y104" s="41"/>
    </row>
    <row r="105" spans="1:25" ht="15" x14ac:dyDescent="0.25">
      <c r="A105">
        <v>2.61</v>
      </c>
      <c r="B105">
        <v>1.54</v>
      </c>
      <c r="C105" s="29">
        <f t="shared" si="17"/>
        <v>3.2492411802756749E-2</v>
      </c>
      <c r="D105" s="30">
        <f>IF(OR($A105="",$B105=""),"",A105*'MPTO_working_2-way'!$G104)</f>
        <v>2.6948051948051952</v>
      </c>
      <c r="E105" s="32">
        <f>IF(OR($A105="",$B105=""),"",B105*'MPTO_working_2-way'!$G104)</f>
        <v>1.5900383141762455</v>
      </c>
      <c r="F105" s="30">
        <f>IF(OR($A105="",$B105=""),"",'MPTO_working_2-way'!D104)</f>
        <v>2.725571302637825</v>
      </c>
      <c r="G105" s="32">
        <f>IF(OR($A105="",$B105=""),"",'MPTO_working_2-way'!E104)</f>
        <v>1.5795182143278188</v>
      </c>
      <c r="H105" s="30">
        <f>IF(OR($A105="",$B105=""),"",'OddsRatio_working_2-way'!M104)</f>
        <v>2.7266966964355612</v>
      </c>
      <c r="I105" s="30">
        <f>IF(OR($A105="",$B105=""),"",'OddsRatio_working_2-way'!N104)</f>
        <v>1.5791405068790083</v>
      </c>
      <c r="J105" s="30">
        <f>IF('Log_working_2-way'!$D104="","",A105^('Log_working_2-way'!$D104))</f>
        <v>2.7411050265020145</v>
      </c>
      <c r="K105" s="32">
        <f>IF('Log_working_2-way'!$D104="","",B105^('Log_working_2-way'!$D104))</f>
        <v>1.5743478910108941</v>
      </c>
      <c r="L105" s="37">
        <f t="shared" si="18"/>
        <v>0.37108433734939755</v>
      </c>
      <c r="M105" s="37">
        <f t="shared" si="19"/>
        <v>0.62891566265060228</v>
      </c>
      <c r="N105" s="38">
        <v>201</v>
      </c>
      <c r="O105" s="38">
        <f t="shared" si="20"/>
        <v>123.98850574712645</v>
      </c>
      <c r="P105" s="38">
        <f t="shared" si="21"/>
        <v>70.48051948051949</v>
      </c>
      <c r="Q105" s="38">
        <f t="shared" si="22"/>
        <v>130.51948051948051</v>
      </c>
      <c r="R105" s="38">
        <f t="shared" si="23"/>
        <v>77.011494252873561</v>
      </c>
      <c r="S105" s="39">
        <f t="shared" si="24"/>
        <v>-6.5309747723540568</v>
      </c>
      <c r="T105" s="39">
        <f t="shared" si="25"/>
        <v>-6.530974772354071</v>
      </c>
      <c r="U105" t="s">
        <v>319</v>
      </c>
      <c r="V105" t="s">
        <v>320</v>
      </c>
      <c r="W105" t="s">
        <v>471</v>
      </c>
      <c r="X105" s="48" t="s">
        <v>464</v>
      </c>
      <c r="Y105" s="41"/>
    </row>
    <row r="106" spans="1:25" ht="15" x14ac:dyDescent="0.25">
      <c r="A106">
        <v>2.19</v>
      </c>
      <c r="B106">
        <v>1.73</v>
      </c>
      <c r="C106" s="29">
        <f t="shared" si="17"/>
        <v>3.4655686647135031E-2</v>
      </c>
      <c r="D106" s="30">
        <f>IF(OR($A106="",$B106=""),"",A106*'MPTO_working_2-way'!$G105)</f>
        <v>2.2658959537572256</v>
      </c>
      <c r="E106" s="32">
        <f>IF(OR($A106="",$B106=""),"",B106*'MPTO_working_2-way'!$G105)</f>
        <v>1.7899543378995435</v>
      </c>
      <c r="F106" s="30">
        <f>IF(OR($A106="",$B106=""),"",'MPTO_working_2-way'!D105)</f>
        <v>2.2763841740018629</v>
      </c>
      <c r="G106" s="32">
        <f>IF(OR($A106="",$B106=""),"",'MPTO_working_2-way'!E105)</f>
        <v>1.7834631769717797</v>
      </c>
      <c r="H106" s="30">
        <f>IF(OR($A106="",$B106=""),"",'OddsRatio_working_2-way'!M105)</f>
        <v>2.2767681803292916</v>
      </c>
      <c r="I106" s="30">
        <f>IF(OR($A106="",$B106=""),"",'OddsRatio_working_2-way'!N105)</f>
        <v>1.7832275391935992</v>
      </c>
      <c r="J106" s="30">
        <f>IF('Log_working_2-way'!$D105="","",A106^('Log_working_2-way'!$D105))</f>
        <v>2.2815927958159761</v>
      </c>
      <c r="K106" s="32">
        <f>IF('Log_working_2-way'!$D105="","",B106^('Log_working_2-way'!$D105))</f>
        <v>1.7802790428165938</v>
      </c>
      <c r="L106" s="37">
        <f t="shared" si="18"/>
        <v>0.44132653061224486</v>
      </c>
      <c r="M106" s="37">
        <f t="shared" si="19"/>
        <v>0.55867346938775508</v>
      </c>
      <c r="N106" s="38">
        <v>202</v>
      </c>
      <c r="O106" s="38">
        <f t="shared" si="20"/>
        <v>109.76255707762557</v>
      </c>
      <c r="P106" s="38">
        <f t="shared" si="21"/>
        <v>85.23699421965317</v>
      </c>
      <c r="Q106" s="38">
        <f t="shared" si="22"/>
        <v>116.76300578034683</v>
      </c>
      <c r="R106" s="38">
        <f t="shared" si="23"/>
        <v>92.237442922374441</v>
      </c>
      <c r="S106" s="39">
        <f t="shared" si="24"/>
        <v>-7.0004487027212576</v>
      </c>
      <c r="T106" s="39">
        <f t="shared" si="25"/>
        <v>-7.0004487027212718</v>
      </c>
      <c r="U106" t="s">
        <v>321</v>
      </c>
      <c r="V106" t="s">
        <v>322</v>
      </c>
      <c r="W106" t="s">
        <v>471</v>
      </c>
      <c r="X106" s="48" t="s">
        <v>464</v>
      </c>
      <c r="Y106" s="41"/>
    </row>
    <row r="107" spans="1:25" ht="15" x14ac:dyDescent="0.25">
      <c r="A107">
        <v>2.0499999999999998</v>
      </c>
      <c r="B107">
        <v>1.85</v>
      </c>
      <c r="C107" s="29">
        <f t="shared" si="17"/>
        <v>2.8345418589321048E-2</v>
      </c>
      <c r="D107" s="30">
        <f>IF(OR($A107="",$B107=""),"",A107*'MPTO_working_2-way'!$G106)</f>
        <v>2.1081081081081079</v>
      </c>
      <c r="E107" s="32">
        <f>IF(OR($A107="",$B107=""),"",B107*'MPTO_working_2-way'!$G106)</f>
        <v>1.902439024390244</v>
      </c>
      <c r="F107" s="30">
        <f>IF(OR($A107="",$B107=""),"",'MPTO_working_2-way'!D106)</f>
        <v>2.1113430758524703</v>
      </c>
      <c r="G107" s="32">
        <f>IF(OR($A107="",$B107=""),"",'MPTO_working_2-way'!E106)</f>
        <v>1.8998121477770822</v>
      </c>
      <c r="H107" s="30">
        <f>IF(OR($A107="",$B107=""),"",'OddsRatio_working_2-way'!M106)</f>
        <v>2.1114378604524222</v>
      </c>
      <c r="I107" s="30">
        <f>IF(OR($A107="",$B107=""),"",'OddsRatio_working_2-way'!N106)</f>
        <v>1.8997354108424378</v>
      </c>
      <c r="J107" s="30">
        <f>IF('Log_working_2-way'!$D106="","",A107^('Log_working_2-way'!$D106))</f>
        <v>2.1129081281913611</v>
      </c>
      <c r="K107" s="32">
        <f>IF('Log_working_2-way'!$D106="","",B107^('Log_working_2-way'!$D106))</f>
        <v>1.8985467665018629</v>
      </c>
      <c r="L107" s="37">
        <f t="shared" si="18"/>
        <v>0.47435897435897439</v>
      </c>
      <c r="M107" s="37">
        <f t="shared" si="19"/>
        <v>0.52564102564102555</v>
      </c>
      <c r="N107" s="38">
        <v>203</v>
      </c>
      <c r="O107" s="38">
        <f t="shared" si="20"/>
        <v>103.97560975609755</v>
      </c>
      <c r="P107" s="38">
        <f t="shared" si="21"/>
        <v>93.27027027027026</v>
      </c>
      <c r="Q107" s="38">
        <f t="shared" si="22"/>
        <v>109.72972972972971</v>
      </c>
      <c r="R107" s="38">
        <f t="shared" si="23"/>
        <v>99.024390243902445</v>
      </c>
      <c r="S107" s="39">
        <f t="shared" si="24"/>
        <v>-5.7541199736321573</v>
      </c>
      <c r="T107" s="39">
        <f t="shared" si="25"/>
        <v>-5.7541199736321857</v>
      </c>
      <c r="U107" t="s">
        <v>323</v>
      </c>
      <c r="V107" t="s">
        <v>324</v>
      </c>
      <c r="W107" t="s">
        <v>471</v>
      </c>
      <c r="X107" s="48" t="s">
        <v>464</v>
      </c>
      <c r="Y107" s="41"/>
    </row>
    <row r="108" spans="1:25" ht="15" x14ac:dyDescent="0.25">
      <c r="A108">
        <v>2.29</v>
      </c>
      <c r="B108">
        <v>1.68</v>
      </c>
      <c r="C108" s="29">
        <f t="shared" si="17"/>
        <v>3.1919317945518833E-2</v>
      </c>
      <c r="D108" s="30">
        <f>IF(OR($A108="",$B108=""),"",A108*'MPTO_working_2-way'!$G107)</f>
        <v>2.3630952380952381</v>
      </c>
      <c r="E108" s="32">
        <f>IF(OR($A108="",$B108=""),"",B108*'MPTO_working_2-way'!$G107)</f>
        <v>1.7336244541484715</v>
      </c>
      <c r="F108" s="30">
        <f>IF(OR($A108="",$B108=""),"",'MPTO_working_2-way'!D107)</f>
        <v>2.3768688990485605</v>
      </c>
      <c r="G108" s="32">
        <f>IF(OR($A108="",$B108=""),"",'MPTO_working_2-way'!E107)</f>
        <v>1.7262855604415328</v>
      </c>
      <c r="H108" s="30">
        <f>IF(OR($A108="",$B108=""),"",'OddsRatio_working_2-way'!M107)</f>
        <v>2.3773375851727168</v>
      </c>
      <c r="I108" s="30">
        <f>IF(OR($A108="",$B108=""),"",'OddsRatio_working_2-way'!N107)</f>
        <v>1.7260384169902692</v>
      </c>
      <c r="J108" s="30">
        <f>IF('Log_working_2-way'!$D107="","",A108^('Log_working_2-way'!$D107))</f>
        <v>2.3836811049586637</v>
      </c>
      <c r="K108" s="32">
        <f>IF('Log_working_2-way'!$D107="","",B108^('Log_working_2-way'!$D107))</f>
        <v>1.7227098761530257</v>
      </c>
      <c r="L108" s="37">
        <f t="shared" si="18"/>
        <v>0.42317380352644834</v>
      </c>
      <c r="M108" s="37">
        <f t="shared" si="19"/>
        <v>0.57682619647355171</v>
      </c>
      <c r="N108" s="38">
        <v>204</v>
      </c>
      <c r="O108" s="38">
        <f t="shared" si="20"/>
        <v>114.9170305676856</v>
      </c>
      <c r="P108" s="38">
        <f t="shared" si="21"/>
        <v>82.571428571428555</v>
      </c>
      <c r="Q108" s="38">
        <f t="shared" si="22"/>
        <v>121.42857142857143</v>
      </c>
      <c r="R108" s="38">
        <f t="shared" si="23"/>
        <v>89.082969432314414</v>
      </c>
      <c r="S108" s="39">
        <f t="shared" si="24"/>
        <v>-6.5115408608858303</v>
      </c>
      <c r="T108" s="39">
        <f t="shared" si="25"/>
        <v>-6.5115408608858587</v>
      </c>
      <c r="U108" t="s">
        <v>325</v>
      </c>
      <c r="V108" t="s">
        <v>326</v>
      </c>
      <c r="W108" t="s">
        <v>471</v>
      </c>
      <c r="X108" s="48" t="s">
        <v>464</v>
      </c>
      <c r="Y108" s="41"/>
    </row>
    <row r="109" spans="1:25" ht="15" x14ac:dyDescent="0.25">
      <c r="A109">
        <v>2.4900000000000002</v>
      </c>
      <c r="B109">
        <v>1.58</v>
      </c>
      <c r="C109" s="29">
        <f t="shared" si="17"/>
        <v>3.4517818107874465E-2</v>
      </c>
      <c r="D109" s="30">
        <f>IF(OR($A109="",$B109=""),"",A109*'MPTO_working_2-way'!$G108)</f>
        <v>2.5759493670886076</v>
      </c>
      <c r="E109" s="32">
        <f>IF(OR($A109="",$B109=""),"",B109*'MPTO_working_2-way'!$G108)</f>
        <v>1.6345381526104417</v>
      </c>
      <c r="F109" s="30">
        <f>IF(OR($A109="",$B109=""),"",'MPTO_working_2-way'!D108)</f>
        <v>2.6018120494676276</v>
      </c>
      <c r="G109" s="32">
        <f>IF(OR($A109="",$B109=""),"",'MPTO_working_2-way'!E108)</f>
        <v>1.6242929689112753</v>
      </c>
      <c r="H109" s="30">
        <f>IF(OR($A109="",$B109=""),"",'OddsRatio_working_2-way'!M108)</f>
        <v>2.6027992754058067</v>
      </c>
      <c r="I109" s="30">
        <f>IF(OR($A109="",$B109=""),"",'OddsRatio_working_2-way'!N108)</f>
        <v>1.6239084427754149</v>
      </c>
      <c r="J109" s="30">
        <f>IF('Log_working_2-way'!$D108="","",A109^('Log_working_2-way'!$D108))</f>
        <v>2.6148709324694677</v>
      </c>
      <c r="K109" s="32">
        <f>IF('Log_working_2-way'!$D108="","",B109^('Log_working_2-way'!$D108))</f>
        <v>1.6192445352091833</v>
      </c>
      <c r="L109" s="37">
        <f t="shared" si="18"/>
        <v>0.3882063882063882</v>
      </c>
      <c r="M109" s="37">
        <f t="shared" si="19"/>
        <v>0.6117936117936118</v>
      </c>
      <c r="N109" s="38">
        <v>205</v>
      </c>
      <c r="O109" s="38">
        <f t="shared" si="20"/>
        <v>122.6706827309237</v>
      </c>
      <c r="P109" s="38">
        <f t="shared" si="21"/>
        <v>75.253164556962034</v>
      </c>
      <c r="Q109" s="38">
        <f t="shared" si="22"/>
        <v>129.74683544303795</v>
      </c>
      <c r="R109" s="38">
        <f t="shared" si="23"/>
        <v>82.329317269076299</v>
      </c>
      <c r="S109" s="39">
        <f t="shared" si="24"/>
        <v>-7.0761527121142507</v>
      </c>
      <c r="T109" s="39">
        <f t="shared" si="25"/>
        <v>-7.0761527121142649</v>
      </c>
      <c r="U109" t="s">
        <v>327</v>
      </c>
      <c r="V109" t="s">
        <v>328</v>
      </c>
      <c r="W109" t="s">
        <v>479</v>
      </c>
      <c r="X109" s="48" t="s">
        <v>464</v>
      </c>
      <c r="Y109" s="41"/>
    </row>
    <row r="110" spans="1:25" ht="15" x14ac:dyDescent="0.25">
      <c r="A110">
        <v>2.39</v>
      </c>
      <c r="B110">
        <v>1.63</v>
      </c>
      <c r="C110" s="29">
        <f t="shared" si="17"/>
        <v>3.19069743563416E-2</v>
      </c>
      <c r="D110" s="30">
        <f>IF(OR($A110="",$B110=""),"",A110*'MPTO_working_2-way'!$G109)</f>
        <v>2.4662576687116564</v>
      </c>
      <c r="E110" s="32">
        <f>IF(OR($A110="",$B110=""),"",B110*'MPTO_working_2-way'!$G109)</f>
        <v>1.6820083682008367</v>
      </c>
      <c r="F110" s="30">
        <f>IF(OR($A110="",$B110=""),"",'MPTO_working_2-way'!D109)</f>
        <v>2.4847402493861024</v>
      </c>
      <c r="G110" s="32">
        <f>IF(OR($A110="",$B110=""),"",'MPTO_working_2-way'!E109)</f>
        <v>1.6735184827201064</v>
      </c>
      <c r="H110" s="30">
        <f>IF(OR($A110="",$B110=""),"",'OddsRatio_working_2-way'!M109)</f>
        <v>2.4853784724268779</v>
      </c>
      <c r="I110" s="30">
        <f>IF(OR($A110="",$B110=""),"",'OddsRatio_working_2-way'!N109)</f>
        <v>1.6732290918193764</v>
      </c>
      <c r="J110" s="30">
        <f>IF('Log_working_2-way'!$D109="","",A110^('Log_working_2-way'!$D109))</f>
        <v>2.4939306210789667</v>
      </c>
      <c r="K110" s="32">
        <f>IF('Log_working_2-way'!$D109="","",B110^('Log_working_2-way'!$D109))</f>
        <v>1.6693751275261461</v>
      </c>
      <c r="L110" s="37">
        <f t="shared" si="18"/>
        <v>0.40547263681592038</v>
      </c>
      <c r="M110" s="37">
        <f t="shared" si="19"/>
        <v>0.59452736318407962</v>
      </c>
      <c r="N110" s="38">
        <v>206</v>
      </c>
      <c r="O110" s="38">
        <f t="shared" si="20"/>
        <v>119.80753138075315</v>
      </c>
      <c r="P110" s="38">
        <f t="shared" si="21"/>
        <v>79.619631901840478</v>
      </c>
      <c r="Q110" s="38">
        <f t="shared" si="22"/>
        <v>126.38036809815951</v>
      </c>
      <c r="R110" s="38">
        <f t="shared" si="23"/>
        <v>86.192468619246853</v>
      </c>
      <c r="S110" s="39">
        <f t="shared" si="24"/>
        <v>-6.5728367174063607</v>
      </c>
      <c r="T110" s="39">
        <f t="shared" si="25"/>
        <v>-6.5728367174063749</v>
      </c>
      <c r="U110" t="s">
        <v>329</v>
      </c>
      <c r="V110" t="s">
        <v>330</v>
      </c>
      <c r="W110" t="s">
        <v>479</v>
      </c>
      <c r="X110" s="48" t="s">
        <v>464</v>
      </c>
      <c r="Y110" s="41"/>
    </row>
    <row r="111" spans="1:25" ht="15" x14ac:dyDescent="0.25">
      <c r="A111">
        <v>2.5499999999999998</v>
      </c>
      <c r="B111">
        <v>1.56</v>
      </c>
      <c r="C111" s="29">
        <f t="shared" si="17"/>
        <v>3.3182503770738947E-2</v>
      </c>
      <c r="D111" s="30">
        <f>IF(OR($A111="",$B111=""),"",A111*'MPTO_working_2-way'!$G110)</f>
        <v>2.6346153846153841</v>
      </c>
      <c r="E111" s="32">
        <f>IF(OR($A111="",$B111=""),"",B111*'MPTO_working_2-way'!$G110)</f>
        <v>1.6117647058823528</v>
      </c>
      <c r="F111" s="30">
        <f>IF(OR($A111="",$B111=""),"",'MPTO_working_2-way'!D110)</f>
        <v>2.6626506024096379</v>
      </c>
      <c r="G111" s="32">
        <f>IF(OR($A111="",$B111=""),"",'MPTO_working_2-way'!E110)</f>
        <v>1.6014492753623186</v>
      </c>
      <c r="H111" s="30">
        <f>IF(OR($A111="",$B111=""),"",'OddsRatio_working_2-way'!M110)</f>
        <v>2.6636878141217299</v>
      </c>
      <c r="I111" s="30">
        <f>IF(OR($A111="",$B111=""),"",'OddsRatio_working_2-way'!N110)</f>
        <v>1.6010743070375286</v>
      </c>
      <c r="J111" s="30">
        <f>IF('Log_working_2-way'!$D110="","",A111^('Log_working_2-way'!$D110))</f>
        <v>2.6767893468305748</v>
      </c>
      <c r="K111" s="32">
        <f>IF('Log_working_2-way'!$D110="","",B111^('Log_working_2-way'!$D110))</f>
        <v>1.5963778347531083</v>
      </c>
      <c r="L111" s="37">
        <f t="shared" si="18"/>
        <v>0.37956204379562053</v>
      </c>
      <c r="M111" s="37">
        <f t="shared" si="19"/>
        <v>0.62043795620437958</v>
      </c>
      <c r="N111" s="38">
        <v>207</v>
      </c>
      <c r="O111" s="38">
        <f t="shared" si="20"/>
        <v>125.82352941176468</v>
      </c>
      <c r="P111" s="38">
        <f t="shared" si="21"/>
        <v>74.307692307692307</v>
      </c>
      <c r="Q111" s="38">
        <f t="shared" si="22"/>
        <v>132.69230769230768</v>
      </c>
      <c r="R111" s="38">
        <f t="shared" si="23"/>
        <v>81.176470588235304</v>
      </c>
      <c r="S111" s="39">
        <f t="shared" si="24"/>
        <v>-6.8687782805429975</v>
      </c>
      <c r="T111" s="39">
        <f t="shared" si="25"/>
        <v>-6.8687782805429975</v>
      </c>
      <c r="U111" t="s">
        <v>331</v>
      </c>
      <c r="V111" t="s">
        <v>332</v>
      </c>
      <c r="W111" t="s">
        <v>479</v>
      </c>
      <c r="X111" s="48" t="s">
        <v>464</v>
      </c>
      <c r="Y111" s="41"/>
    </row>
    <row r="112" spans="1:25" ht="15" x14ac:dyDescent="0.25">
      <c r="A112">
        <v>2.09</v>
      </c>
      <c r="B112">
        <v>1.8</v>
      </c>
      <c r="C112" s="29">
        <f t="shared" si="17"/>
        <v>3.4024455077086735E-2</v>
      </c>
      <c r="D112" s="30">
        <f>IF(OR($A112="",$B112=""),"",A112*'MPTO_working_2-way'!$G111)</f>
        <v>2.161111111111111</v>
      </c>
      <c r="E112" s="32">
        <f>IF(OR($A112="",$B112=""),"",B112*'MPTO_working_2-way'!$G111)</f>
        <v>1.8612440191387563</v>
      </c>
      <c r="F112" s="30">
        <f>IF(OR($A112="",$B112=""),"",'MPTO_working_2-way'!D111)</f>
        <v>2.1670506912442398</v>
      </c>
      <c r="G112" s="32">
        <f>IF(OR($A112="",$B112=""),"",'MPTO_working_2-way'!E111)</f>
        <v>1.8568608094768018</v>
      </c>
      <c r="H112" s="30">
        <f>IF(OR($A112="",$B112=""),"",'OddsRatio_working_2-way'!M111)</f>
        <v>2.1672617529928755</v>
      </c>
      <c r="I112" s="30">
        <f>IF(OR($A112="",$B112=""),"",'OddsRatio_working_2-way'!N111)</f>
        <v>1.8567058737562385</v>
      </c>
      <c r="J112" s="30">
        <f>IF('Log_working_2-way'!$D111="","",A112^('Log_working_2-way'!$D111))</f>
        <v>2.1699807722915003</v>
      </c>
      <c r="K112" s="32">
        <f>IF('Log_working_2-way'!$D111="","",B112^('Log_working_2-way'!$D111))</f>
        <v>1.8547149010332622</v>
      </c>
      <c r="L112" s="37">
        <f t="shared" si="18"/>
        <v>0.46272493573264784</v>
      </c>
      <c r="M112" s="37">
        <f t="shared" si="19"/>
        <v>0.53727506426735205</v>
      </c>
      <c r="N112" s="38">
        <v>208</v>
      </c>
      <c r="O112" s="38">
        <f t="shared" si="20"/>
        <v>108.47846889952153</v>
      </c>
      <c r="P112" s="38">
        <f t="shared" si="21"/>
        <v>92.444444444444471</v>
      </c>
      <c r="Q112" s="38">
        <f t="shared" si="22"/>
        <v>115.55555555555556</v>
      </c>
      <c r="R112" s="38">
        <f t="shared" si="23"/>
        <v>99.521531100478484</v>
      </c>
      <c r="S112" s="39">
        <f t="shared" si="24"/>
        <v>-7.0770866560340266</v>
      </c>
      <c r="T112" s="39">
        <f t="shared" si="25"/>
        <v>-7.0770866560340124</v>
      </c>
      <c r="U112" t="s">
        <v>333</v>
      </c>
      <c r="V112" t="s">
        <v>334</v>
      </c>
      <c r="W112" t="s">
        <v>479</v>
      </c>
      <c r="X112" s="48" t="s">
        <v>464</v>
      </c>
      <c r="Y112" s="41"/>
    </row>
    <row r="113" spans="1:25" s="35" customFormat="1" ht="15" x14ac:dyDescent="0.25">
      <c r="A113">
        <v>2.97</v>
      </c>
      <c r="B113">
        <v>1.43</v>
      </c>
      <c r="C113" s="29">
        <f t="shared" si="17"/>
        <v>3.6001036001036102E-2</v>
      </c>
      <c r="D113" s="30">
        <f>IF(OR($A113="",$B113=""),"",A113*'MPTO_working_2-way'!$G112)</f>
        <v>3.0769230769230775</v>
      </c>
      <c r="E113" s="32">
        <f>IF(OR($A113="",$B113=""),"",B113*'MPTO_working_2-way'!$G112)</f>
        <v>1.4814814814814816</v>
      </c>
      <c r="F113" s="30">
        <f>IF(OR($A113="",$B113=""),"",'MPTO_working_2-way'!D112)</f>
        <v>3.1377488825680628</v>
      </c>
      <c r="G113" s="32">
        <f>IF(OR($A113="",$B113=""),"",'MPTO_working_2-way'!E112)</f>
        <v>1.4677817905341191</v>
      </c>
      <c r="H113" s="30">
        <f>IF(OR($A113="",$B113=""),"",'OddsRatio_working_2-way'!M112)</f>
        <v>3.1404194329236534</v>
      </c>
      <c r="I113" s="30">
        <f>IF(OR($A113="",$B113=""),"",'OddsRatio_working_2-way'!N112)</f>
        <v>1.4671981503335889</v>
      </c>
      <c r="J113" s="30">
        <f>IF('Log_working_2-way'!$D112="","",A113^('Log_working_2-way'!$D112))</f>
        <v>3.1696661332816229</v>
      </c>
      <c r="K113" s="32">
        <f>IF('Log_working_2-way'!$D112="","",B113^('Log_working_2-way'!$D112))</f>
        <v>1.4609004052097585</v>
      </c>
      <c r="L113" s="37">
        <f t="shared" si="18"/>
        <v>0.32499999999999996</v>
      </c>
      <c r="M113" s="37">
        <f t="shared" si="19"/>
        <v>0.67499999999999993</v>
      </c>
      <c r="N113" s="38">
        <v>209</v>
      </c>
      <c r="O113" s="38">
        <f t="shared" si="20"/>
        <v>138.62962962962962</v>
      </c>
      <c r="P113" s="38">
        <f t="shared" si="21"/>
        <v>62.846153846153854</v>
      </c>
      <c r="Q113" s="38">
        <f t="shared" si="22"/>
        <v>146.15384615384616</v>
      </c>
      <c r="R113" s="38">
        <f t="shared" si="23"/>
        <v>70.370370370370367</v>
      </c>
      <c r="S113" s="39">
        <f t="shared" si="24"/>
        <v>-7.5242165242165413</v>
      </c>
      <c r="T113" s="39">
        <f t="shared" si="25"/>
        <v>-7.5242165242165129</v>
      </c>
      <c r="U113" t="s">
        <v>335</v>
      </c>
      <c r="V113" t="s">
        <v>336</v>
      </c>
      <c r="W113" t="s">
        <v>479</v>
      </c>
      <c r="X113" s="48" t="s">
        <v>464</v>
      </c>
      <c r="Y113" s="41"/>
    </row>
    <row r="114" spans="1:25" ht="15" x14ac:dyDescent="0.25">
      <c r="A114">
        <v>2.31</v>
      </c>
      <c r="B114">
        <v>1.6</v>
      </c>
      <c r="C114" s="29">
        <f t="shared" si="17"/>
        <v>5.7900432900432897E-2</v>
      </c>
      <c r="D114" s="30">
        <f>IF(OR($A114="",$B114=""),"",A114*'MPTO_working_2-way'!$G113)</f>
        <v>2.4437500000000001</v>
      </c>
      <c r="E114" s="32">
        <f>IF(OR($A114="",$B114=""),"",B114*'MPTO_working_2-way'!$G113)</f>
        <v>1.6926406926406927</v>
      </c>
      <c r="F114" s="30">
        <f>IF(OR($A114="",$B114=""),"",'MPTO_working_2-way'!D113)</f>
        <v>2.475552578700603</v>
      </c>
      <c r="G114" s="32">
        <f>IF(OR($A114="",$B114=""),"",'MPTO_working_2-way'!E113)</f>
        <v>1.6777122106218794</v>
      </c>
      <c r="H114" s="30">
        <f>IF(OR($A114="",$B114=""),"",'OddsRatio_working_2-way'!M113)</f>
        <v>2.4776106839534338</v>
      </c>
      <c r="I114" s="30">
        <f>IF(OR($A114="",$B114=""),"",'OddsRatio_working_2-way'!N113)</f>
        <v>1.6767682521924121</v>
      </c>
      <c r="J114" s="30">
        <f>IF('Log_working_2-way'!$D113="","",A114^('Log_working_2-way'!$D113))</f>
        <v>2.4927922506039937</v>
      </c>
      <c r="K114" s="32">
        <f>IF('Log_working_2-way'!$D113="","",B114^('Log_working_2-way'!$D113))</f>
        <v>1.6698855782444526</v>
      </c>
      <c r="L114" s="37">
        <f t="shared" si="18"/>
        <v>0.40920716112531969</v>
      </c>
      <c r="M114" s="37">
        <f t="shared" si="19"/>
        <v>0.59079283887468026</v>
      </c>
      <c r="N114" s="38">
        <v>210</v>
      </c>
      <c r="O114" s="38">
        <f t="shared" si="20"/>
        <v>119.09090909090909</v>
      </c>
      <c r="P114" s="38">
        <f t="shared" si="21"/>
        <v>78.75</v>
      </c>
      <c r="Q114" s="38">
        <f t="shared" si="22"/>
        <v>131.25</v>
      </c>
      <c r="R114" s="38">
        <f t="shared" si="23"/>
        <v>90.909090909090907</v>
      </c>
      <c r="S114" s="39">
        <f t="shared" si="24"/>
        <v>-12.159090909090907</v>
      </c>
      <c r="T114" s="39">
        <f t="shared" si="25"/>
        <v>-12.159090909090907</v>
      </c>
      <c r="U114" t="s">
        <v>131</v>
      </c>
      <c r="V114" t="s">
        <v>128</v>
      </c>
      <c r="W114" t="s">
        <v>167</v>
      </c>
      <c r="X114" s="48" t="s">
        <v>464</v>
      </c>
      <c r="Y114" s="41"/>
    </row>
    <row r="115" spans="1:25" ht="15" x14ac:dyDescent="0.25">
      <c r="A115">
        <v>1.74</v>
      </c>
      <c r="B115">
        <v>2.08</v>
      </c>
      <c r="C115" s="29">
        <f t="shared" si="17"/>
        <v>5.5481874447391721E-2</v>
      </c>
      <c r="D115" s="30">
        <f>IF(OR($A115="",$B115=""),"",A115*'MPTO_working_2-way'!$G114)</f>
        <v>1.8365384615384617</v>
      </c>
      <c r="E115" s="32">
        <f>IF(OR($A115="",$B115=""),"",B115*'MPTO_working_2-way'!$G114)</f>
        <v>2.195402298850575</v>
      </c>
      <c r="F115" s="30">
        <f>IF(OR($A115="",$B115=""),"",'MPTO_working_2-way'!D114)</f>
        <v>1.8282481309355427</v>
      </c>
      <c r="G115" s="32">
        <f>IF(OR($A115="",$B115=""),"",'MPTO_working_2-way'!E114)</f>
        <v>2.2073676506464994</v>
      </c>
      <c r="H115" s="30">
        <f>IF(OR($A115="",$B115=""),"",'OddsRatio_working_2-way'!M114)</f>
        <v>1.8277591347639637</v>
      </c>
      <c r="I115" s="30">
        <f>IF(OR($A115="",$B115=""),"",'OddsRatio_working_2-way'!N114)</f>
        <v>2.2080808993852443</v>
      </c>
      <c r="J115" s="30">
        <f>IF('Log_working_2-way'!$D114="","",A115^('Log_working_2-way'!$D114))</f>
        <v>1.823934898859128</v>
      </c>
      <c r="K115" s="32">
        <f>IF('Log_working_2-way'!$D114="","",B115^('Log_working_2-way'!$D114))</f>
        <v>2.2136881219405091</v>
      </c>
      <c r="L115" s="37">
        <f t="shared" si="18"/>
        <v>0.54450261780104703</v>
      </c>
      <c r="M115" s="37">
        <f t="shared" si="19"/>
        <v>0.4554973821989528</v>
      </c>
      <c r="N115" s="38">
        <v>211</v>
      </c>
      <c r="O115" s="38">
        <f t="shared" si="20"/>
        <v>89.735632183908038</v>
      </c>
      <c r="P115" s="38">
        <f t="shared" si="21"/>
        <v>109.55769230769229</v>
      </c>
      <c r="Q115" s="38">
        <f t="shared" si="22"/>
        <v>101.44230769230768</v>
      </c>
      <c r="R115" s="38">
        <f t="shared" si="23"/>
        <v>121.26436781609195</v>
      </c>
      <c r="S115" s="39">
        <f t="shared" si="24"/>
        <v>-11.706675508399641</v>
      </c>
      <c r="T115" s="39">
        <f t="shared" si="25"/>
        <v>-11.706675508399655</v>
      </c>
      <c r="U115" t="s">
        <v>135</v>
      </c>
      <c r="V115" t="s">
        <v>139</v>
      </c>
      <c r="W115" t="s">
        <v>169</v>
      </c>
      <c r="X115" s="48" t="s">
        <v>464</v>
      </c>
      <c r="Y115" s="41"/>
    </row>
    <row r="116" spans="1:25" ht="15" x14ac:dyDescent="0.25">
      <c r="A116">
        <v>1.83</v>
      </c>
      <c r="B116">
        <v>1.99</v>
      </c>
      <c r="C116" s="29">
        <f t="shared" si="17"/>
        <v>4.8960650245764237E-2</v>
      </c>
      <c r="D116" s="30">
        <f>IF(OR($A116="",$B116=""),"",A116*'MPTO_working_2-way'!$G115)</f>
        <v>1.9195979899497486</v>
      </c>
      <c r="E116" s="32">
        <f>IF(OR($A116="",$B116=""),"",B116*'MPTO_working_2-way'!$G115)</f>
        <v>2.0874316939890707</v>
      </c>
      <c r="F116" s="30">
        <f>IF(OR($A116="",$B116=""),"",'MPTO_working_2-way'!D115)</f>
        <v>1.9158271299681719</v>
      </c>
      <c r="G116" s="32">
        <f>IF(OR($A116="",$B116=""),"",'MPTO_working_2-way'!E115)</f>
        <v>2.0919091248528017</v>
      </c>
      <c r="H116" s="30">
        <f>IF(OR($A116="",$B116=""),"",'OddsRatio_working_2-way'!M115)</f>
        <v>1.9156330260447352</v>
      </c>
      <c r="I116" s="30">
        <f>IF(OR($A116="",$B116=""),"",'OddsRatio_working_2-way'!N115)</f>
        <v>2.092140597330467</v>
      </c>
      <c r="J116" s="30">
        <f>IF('Log_working_2-way'!$D115="","",A116^('Log_working_2-way'!$D115))</f>
        <v>1.913898227080558</v>
      </c>
      <c r="K116" s="32">
        <f>IF('Log_working_2-way'!$D115="","",B116^('Log_working_2-way'!$D115))</f>
        <v>2.0942137432454255</v>
      </c>
      <c r="L116" s="37">
        <f t="shared" si="18"/>
        <v>0.52094240837696337</v>
      </c>
      <c r="M116" s="37">
        <f t="shared" si="19"/>
        <v>0.47905759162303674</v>
      </c>
      <c r="N116" s="38">
        <v>212</v>
      </c>
      <c r="O116" s="38">
        <f t="shared" si="20"/>
        <v>96.153005464480884</v>
      </c>
      <c r="P116" s="38">
        <f t="shared" si="21"/>
        <v>105.46733668341707</v>
      </c>
      <c r="Q116" s="38">
        <f t="shared" si="22"/>
        <v>106.5326633165829</v>
      </c>
      <c r="R116" s="38">
        <f t="shared" si="23"/>
        <v>115.84699453551912</v>
      </c>
      <c r="S116" s="39">
        <f t="shared" si="24"/>
        <v>-10.379657852102014</v>
      </c>
      <c r="T116" s="39">
        <f t="shared" si="25"/>
        <v>-10.379657852102042</v>
      </c>
      <c r="U116" t="s">
        <v>137</v>
      </c>
      <c r="V116" t="s">
        <v>136</v>
      </c>
      <c r="W116" t="s">
        <v>169</v>
      </c>
      <c r="X116" s="48" t="s">
        <v>464</v>
      </c>
      <c r="Y116" s="41"/>
    </row>
    <row r="117" spans="1:25" ht="15" x14ac:dyDescent="0.25">
      <c r="A117">
        <v>1.83</v>
      </c>
      <c r="B117">
        <v>1.99</v>
      </c>
      <c r="C117" s="29">
        <f t="shared" si="17"/>
        <v>4.8960650245764237E-2</v>
      </c>
      <c r="D117" s="30">
        <f>IF(OR($A117="",$B117=""),"",A117*'MPTO_working_2-way'!$G116)</f>
        <v>1.9195979899497486</v>
      </c>
      <c r="E117" s="32">
        <f>IF(OR($A117="",$B117=""),"",B117*'MPTO_working_2-way'!$G116)</f>
        <v>2.0874316939890707</v>
      </c>
      <c r="F117" s="30">
        <f>IF(OR($A117="",$B117=""),"",'MPTO_working_2-way'!D116)</f>
        <v>1.9158271299681719</v>
      </c>
      <c r="G117" s="32">
        <f>IF(OR($A117="",$B117=""),"",'MPTO_working_2-way'!E116)</f>
        <v>2.0919091248528017</v>
      </c>
      <c r="H117" s="30">
        <f>IF(OR($A117="",$B117=""),"",'OddsRatio_working_2-way'!M116)</f>
        <v>1.9156330260447352</v>
      </c>
      <c r="I117" s="30">
        <f>IF(OR($A117="",$B117=""),"",'OddsRatio_working_2-way'!N116)</f>
        <v>2.092140597330467</v>
      </c>
      <c r="J117" s="30">
        <f>IF('Log_working_2-way'!$D116="","",A117^('Log_working_2-way'!$D116))</f>
        <v>1.913898227080558</v>
      </c>
      <c r="K117" s="32">
        <f>IF('Log_working_2-way'!$D116="","",B117^('Log_working_2-way'!$D116))</f>
        <v>2.0942137432454255</v>
      </c>
      <c r="L117" s="37">
        <f t="shared" si="18"/>
        <v>0.52094240837696337</v>
      </c>
      <c r="M117" s="37">
        <f t="shared" si="19"/>
        <v>0.47905759162303674</v>
      </c>
      <c r="N117" s="38">
        <v>213</v>
      </c>
      <c r="O117" s="38">
        <f t="shared" si="20"/>
        <v>96.606557377049185</v>
      </c>
      <c r="P117" s="38">
        <f t="shared" si="21"/>
        <v>105.96482412060301</v>
      </c>
      <c r="Q117" s="38">
        <f t="shared" si="22"/>
        <v>107.03517587939697</v>
      </c>
      <c r="R117" s="38">
        <f t="shared" si="23"/>
        <v>116.3934426229508</v>
      </c>
      <c r="S117" s="39">
        <f t="shared" si="24"/>
        <v>-10.428618502347788</v>
      </c>
      <c r="T117" s="39">
        <f t="shared" si="25"/>
        <v>-10.428618502347788</v>
      </c>
      <c r="U117" t="s">
        <v>138</v>
      </c>
      <c r="V117" t="s">
        <v>133</v>
      </c>
      <c r="W117" t="s">
        <v>169</v>
      </c>
      <c r="X117" s="48" t="s">
        <v>464</v>
      </c>
      <c r="Y117" s="41"/>
    </row>
    <row r="118" spans="1:25" ht="15" x14ac:dyDescent="0.25">
      <c r="A118">
        <v>1.85</v>
      </c>
      <c r="B118">
        <v>1.97</v>
      </c>
      <c r="C118" s="29">
        <f t="shared" si="17"/>
        <v>4.8154753738510081E-2</v>
      </c>
      <c r="D118" s="30">
        <f>IF(OR($A118="",$B118=""),"",A118*'MPTO_working_2-way'!$G117)</f>
        <v>1.9390862944162437</v>
      </c>
      <c r="E118" s="32">
        <f>IF(OR($A118="",$B118=""),"",B118*'MPTO_working_2-way'!$G117)</f>
        <v>2.0648648648648646</v>
      </c>
      <c r="F118" s="30">
        <f>IF(OR($A118="",$B118=""),"",'MPTO_working_2-way'!D117)</f>
        <v>1.9362465134812061</v>
      </c>
      <c r="G118" s="32">
        <f>IF(OR($A118="",$B118=""),"",'MPTO_working_2-way'!E117)</f>
        <v>2.0680947652149242</v>
      </c>
      <c r="H118" s="30">
        <f>IF(OR($A118="",$B118=""),"",'OddsRatio_working_2-way'!M117)</f>
        <v>1.936102910899125</v>
      </c>
      <c r="I118" s="30">
        <f>IF(OR($A118="",$B118=""),"",'OddsRatio_working_2-way'!N117)</f>
        <v>2.0682586159672365</v>
      </c>
      <c r="J118" s="30">
        <f>IF('Log_working_2-way'!$D117="","",A118^('Log_working_2-way'!$D117))</f>
        <v>1.9347965200176827</v>
      </c>
      <c r="K118" s="32">
        <f>IF('Log_working_2-way'!$D117="","",B118^('Log_working_2-way'!$D117))</f>
        <v>2.0697515219465816</v>
      </c>
      <c r="L118" s="37">
        <f t="shared" si="18"/>
        <v>0.51570680628272247</v>
      </c>
      <c r="M118" s="37">
        <f t="shared" si="19"/>
        <v>0.48429319371727753</v>
      </c>
      <c r="N118" s="38">
        <v>214</v>
      </c>
      <c r="O118" s="38">
        <f t="shared" si="20"/>
        <v>98.324324324324323</v>
      </c>
      <c r="P118" s="38">
        <f t="shared" si="21"/>
        <v>105.3705583756345</v>
      </c>
      <c r="Q118" s="38">
        <f t="shared" si="22"/>
        <v>108.62944162436547</v>
      </c>
      <c r="R118" s="38">
        <f t="shared" si="23"/>
        <v>115.67567567567566</v>
      </c>
      <c r="S118" s="39">
        <f t="shared" si="24"/>
        <v>-10.305117300041147</v>
      </c>
      <c r="T118" s="39">
        <f t="shared" si="25"/>
        <v>-10.305117300041161</v>
      </c>
      <c r="U118" t="s">
        <v>140</v>
      </c>
      <c r="V118" t="s">
        <v>141</v>
      </c>
      <c r="W118" t="s">
        <v>169</v>
      </c>
      <c r="X118" s="48" t="s">
        <v>464</v>
      </c>
      <c r="Y118" s="41"/>
    </row>
    <row r="119" spans="1:25" ht="15" x14ac:dyDescent="0.25">
      <c r="A119">
        <v>1.92</v>
      </c>
      <c r="B119">
        <v>1.9</v>
      </c>
      <c r="C119" s="29">
        <f t="shared" si="17"/>
        <v>4.7149122807017552E-2</v>
      </c>
      <c r="D119" s="30">
        <f>IF(OR($A119="",$B119=""),"",A119*'MPTO_working_2-way'!$G118)</f>
        <v>2.0105263157894737</v>
      </c>
      <c r="E119" s="32">
        <f>IF(OR($A119="",$B119=""),"",B119*'MPTO_working_2-way'!$G118)</f>
        <v>1.9895833333333333</v>
      </c>
      <c r="F119" s="30">
        <f>IF(OR($A119="",$B119=""),"",'MPTO_working_2-way'!D118)</f>
        <v>2.0110253583241455</v>
      </c>
      <c r="G119" s="32">
        <f>IF(OR($A119="",$B119=""),"",'MPTO_working_2-way'!E118)</f>
        <v>1.9890948745910577</v>
      </c>
      <c r="H119" s="30">
        <f>IF(OR($A119="",$B119=""),"",'OddsRatio_working_2-way'!M118)</f>
        <v>2.0110500592068727</v>
      </c>
      <c r="I119" s="30">
        <f>IF(OR($A119="",$B119=""),"",'OddsRatio_working_2-way'!N118)</f>
        <v>1.9890707100936806</v>
      </c>
      <c r="J119" s="30">
        <f>IF('Log_working_2-way'!$D118="","",A119^('Log_working_2-way'!$D118))</f>
        <v>2.0112800109902316</v>
      </c>
      <c r="K119" s="32">
        <f>IF('Log_working_2-way'!$D118="","",B119^('Log_working_2-way'!$D118))</f>
        <v>1.9888458084128613</v>
      </c>
      <c r="L119" s="37">
        <f t="shared" si="18"/>
        <v>0.49738219895287955</v>
      </c>
      <c r="M119" s="37">
        <f t="shared" si="19"/>
        <v>0.50261780104712039</v>
      </c>
      <c r="N119" s="38">
        <v>215</v>
      </c>
      <c r="O119" s="38">
        <f t="shared" si="20"/>
        <v>103.02083333333334</v>
      </c>
      <c r="P119" s="38">
        <f t="shared" si="21"/>
        <v>101.84210526315789</v>
      </c>
      <c r="Q119" s="38">
        <f t="shared" si="22"/>
        <v>113.1578947368421</v>
      </c>
      <c r="R119" s="38">
        <f t="shared" si="23"/>
        <v>111.97916666666667</v>
      </c>
      <c r="S119" s="39">
        <f t="shared" si="24"/>
        <v>-10.137061403508753</v>
      </c>
      <c r="T119" s="39">
        <f t="shared" si="25"/>
        <v>-10.137061403508781</v>
      </c>
      <c r="U119" t="s">
        <v>101</v>
      </c>
      <c r="V119" t="s">
        <v>144</v>
      </c>
      <c r="W119" t="s">
        <v>100</v>
      </c>
      <c r="X119" s="48" t="s">
        <v>464</v>
      </c>
      <c r="Y119" s="41"/>
    </row>
    <row r="120" spans="1:25" ht="15" x14ac:dyDescent="0.25">
      <c r="A120">
        <v>2.0299999999999998</v>
      </c>
      <c r="B120">
        <v>1.69</v>
      </c>
      <c r="C120" s="29">
        <f t="shared" si="17"/>
        <v>8.4326813769784792E-2</v>
      </c>
      <c r="D120" s="30">
        <f>IF(OR($A120="",$B120=""),"",A120*'MPTO_working_2-way'!$G119)</f>
        <v>2.2011834319526629</v>
      </c>
      <c r="E120" s="32">
        <f>IF(OR($A120="",$B120=""),"",B120*'MPTO_working_2-way'!$G119)</f>
        <v>1.8325123152709362</v>
      </c>
      <c r="F120" s="30">
        <f>IF(OR($A120="",$B120=""),"",'MPTO_working_2-way'!D119)</f>
        <v>2.2200148833597568</v>
      </c>
      <c r="G120" s="32">
        <f>IF(OR($A120="",$B120=""),"",'MPTO_working_2-way'!E119)</f>
        <v>1.8196621316996846</v>
      </c>
      <c r="H120" s="30">
        <f>IF(OR($A120="",$B120=""),"",'OddsRatio_working_2-way'!M119)</f>
        <v>2.2217829689385948</v>
      </c>
      <c r="I120" s="30">
        <f>IF(OR($A120="",$B120=""),"",'OddsRatio_working_2-way'!N119)</f>
        <v>1.8184759694831363</v>
      </c>
      <c r="J120" s="30">
        <f>IF('Log_working_2-way'!$D119="","",A120^('Log_working_2-way'!$D119))</f>
        <v>2.2308905788977436</v>
      </c>
      <c r="K120" s="32">
        <f>IF('Log_working_2-way'!$D119="","",B120^('Log_working_2-way'!$D119))</f>
        <v>1.8124198991227158</v>
      </c>
      <c r="L120" s="37">
        <f t="shared" si="18"/>
        <v>0.45430107526881719</v>
      </c>
      <c r="M120" s="37">
        <f t="shared" si="19"/>
        <v>0.54569892473118276</v>
      </c>
      <c r="N120" s="38">
        <v>216</v>
      </c>
      <c r="O120" s="38">
        <f t="shared" si="20"/>
        <v>109.59605911330048</v>
      </c>
      <c r="P120" s="38">
        <f t="shared" si="21"/>
        <v>88.189349112426015</v>
      </c>
      <c r="Q120" s="38">
        <f t="shared" si="22"/>
        <v>127.81065088757397</v>
      </c>
      <c r="R120" s="38">
        <f t="shared" si="23"/>
        <v>106.40394088669952</v>
      </c>
      <c r="S120" s="39">
        <f t="shared" si="24"/>
        <v>-18.214591774273487</v>
      </c>
      <c r="T120" s="39">
        <f t="shared" si="25"/>
        <v>-18.214591774273501</v>
      </c>
      <c r="U120" t="s">
        <v>98</v>
      </c>
      <c r="V120" t="s">
        <v>145</v>
      </c>
      <c r="W120" t="s">
        <v>100</v>
      </c>
      <c r="X120" s="48" t="s">
        <v>464</v>
      </c>
      <c r="Y120" s="41"/>
    </row>
    <row r="121" spans="1:25" ht="15" x14ac:dyDescent="0.25">
      <c r="A121">
        <v>1.89</v>
      </c>
      <c r="B121">
        <v>1.93</v>
      </c>
      <c r="C121" s="29">
        <f t="shared" si="17"/>
        <v>4.7235244126436093E-2</v>
      </c>
      <c r="D121" s="30">
        <f>IF(OR($A121="",$B121=""),"",A121*'MPTO_working_2-way'!$G120)</f>
        <v>1.9792746113989641</v>
      </c>
      <c r="E121" s="32">
        <f>IF(OR($A121="",$B121=""),"",B121*'MPTO_working_2-way'!$G120)</f>
        <v>2.0211640211640214</v>
      </c>
      <c r="F121" s="30">
        <f>IF(OR($A121="",$B121=""),"",'MPTO_working_2-way'!D120)</f>
        <v>1.9783062613553166</v>
      </c>
      <c r="G121" s="32">
        <f>IF(OR($A121="",$B121=""),"",'MPTO_working_2-way'!E120)</f>
        <v>2.0221747928042801</v>
      </c>
      <c r="H121" s="30">
        <f>IF(OR($A121="",$B121=""),"",'OddsRatio_working_2-way'!M120)</f>
        <v>1.9782582722940953</v>
      </c>
      <c r="I121" s="30">
        <f>IF(OR($A121="",$B121=""),"",'OddsRatio_working_2-way'!N120)</f>
        <v>2.0222249362174249</v>
      </c>
      <c r="J121" s="30">
        <f>IF('Log_working_2-way'!$D120="","",A121^('Log_working_2-way'!$D120))</f>
        <v>1.9778125435355127</v>
      </c>
      <c r="K121" s="32">
        <f>IF('Log_working_2-way'!$D120="","",B121^('Log_working_2-way'!$D120))</f>
        <v>2.0226909100425914</v>
      </c>
      <c r="L121" s="37">
        <f t="shared" si="18"/>
        <v>0.50523560209424079</v>
      </c>
      <c r="M121" s="37">
        <f t="shared" si="19"/>
        <v>0.4947643979057591</v>
      </c>
      <c r="N121" s="38">
        <v>217</v>
      </c>
      <c r="O121" s="38">
        <f t="shared" si="20"/>
        <v>102.1851851851852</v>
      </c>
      <c r="P121" s="38">
        <f t="shared" si="21"/>
        <v>104.56476683937825</v>
      </c>
      <c r="Q121" s="38">
        <f t="shared" si="22"/>
        <v>112.43523316062178</v>
      </c>
      <c r="R121" s="38">
        <f t="shared" si="23"/>
        <v>114.81481481481484</v>
      </c>
      <c r="S121" s="39">
        <f t="shared" si="24"/>
        <v>-10.250047975436573</v>
      </c>
      <c r="T121" s="39">
        <f t="shared" si="25"/>
        <v>-10.250047975436587</v>
      </c>
      <c r="U121" t="s">
        <v>143</v>
      </c>
      <c r="V121" t="s">
        <v>146</v>
      </c>
      <c r="W121" t="s">
        <v>100</v>
      </c>
      <c r="X121" s="48" t="s">
        <v>464</v>
      </c>
      <c r="Y121" s="41"/>
    </row>
    <row r="122" spans="1:25" ht="15" x14ac:dyDescent="0.25">
      <c r="A122">
        <v>2</v>
      </c>
      <c r="B122">
        <v>1.83</v>
      </c>
      <c r="C122" s="29">
        <f t="shared" si="17"/>
        <v>4.644808743169393E-2</v>
      </c>
      <c r="D122" s="30">
        <f>IF(OR($A122="",$B122=""),"",A122*'MPTO_working_2-way'!$G121)</f>
        <v>2.0928961748633879</v>
      </c>
      <c r="E122" s="32">
        <f>IF(OR($A122="",$B122=""),"",B122*'MPTO_working_2-way'!$G121)</f>
        <v>1.915</v>
      </c>
      <c r="F122" s="30">
        <f>IF(OR($A122="",$B122=""),"",'MPTO_working_2-way'!D121)</f>
        <v>2.0974212034383952</v>
      </c>
      <c r="G122" s="32">
        <f>IF(OR($A122="",$B122=""),"",'MPTO_working_2-way'!E121)</f>
        <v>1.9112271540469974</v>
      </c>
      <c r="H122" s="30">
        <f>IF(OR($A122="",$B122=""),"",'OddsRatio_working_2-way'!M121)</f>
        <v>2.0976425998969033</v>
      </c>
      <c r="I122" s="30">
        <f>IF(OR($A122="",$B122=""),"",'OddsRatio_working_2-way'!N121)</f>
        <v>1.9110433579144297</v>
      </c>
      <c r="J122" s="30">
        <f>IF('Log_working_2-way'!$D121="","",A122^('Log_working_2-way'!$D121))</f>
        <v>2.0997333122397319</v>
      </c>
      <c r="K122" s="32">
        <f>IF('Log_working_2-way'!$D121="","",B122^('Log_working_2-way'!$D121))</f>
        <v>1.9093113656463092</v>
      </c>
      <c r="L122" s="37">
        <f t="shared" si="18"/>
        <v>0.47780678851174935</v>
      </c>
      <c r="M122" s="37">
        <f t="shared" si="19"/>
        <v>0.5221932114882506</v>
      </c>
      <c r="N122" s="38">
        <v>218</v>
      </c>
      <c r="O122" s="38">
        <f t="shared" si="20"/>
        <v>109</v>
      </c>
      <c r="P122" s="38">
        <f t="shared" si="21"/>
        <v>98.874316939890704</v>
      </c>
      <c r="Q122" s="38">
        <f t="shared" si="22"/>
        <v>119.12568306010928</v>
      </c>
      <c r="R122" s="38">
        <f t="shared" si="23"/>
        <v>109</v>
      </c>
      <c r="S122" s="39">
        <f t="shared" si="24"/>
        <v>-10.125683060109282</v>
      </c>
      <c r="T122" s="39">
        <f t="shared" si="25"/>
        <v>-10.125683060109296</v>
      </c>
      <c r="U122" t="s">
        <v>109</v>
      </c>
      <c r="V122" t="s">
        <v>99</v>
      </c>
      <c r="W122" t="s">
        <v>100</v>
      </c>
      <c r="X122" s="48" t="s">
        <v>464</v>
      </c>
      <c r="Y122" s="41"/>
    </row>
    <row r="123" spans="1:25" ht="15" x14ac:dyDescent="0.25">
      <c r="A123">
        <v>2.74</v>
      </c>
      <c r="B123">
        <v>1.51</v>
      </c>
      <c r="C123" s="29">
        <f t="shared" si="17"/>
        <v>2.7215159278774159E-2</v>
      </c>
      <c r="D123" s="30">
        <f>IF(OR($A123="",$B123=""),"",A123*'MPTO_working_2-way'!$G122)</f>
        <v>2.8145695364238414</v>
      </c>
      <c r="E123" s="32">
        <f>IF(OR($A123="",$B123=""),"",B123*'MPTO_working_2-way'!$G122)</f>
        <v>1.551094890510949</v>
      </c>
      <c r="F123" s="30">
        <f>IF(OR($A123="",$B123=""),"",'MPTO_working_2-way'!D122)</f>
        <v>2.8461168053931352</v>
      </c>
      <c r="G123" s="32">
        <f>IF(OR($A123="",$B123=""),"",'MPTO_working_2-way'!E122)</f>
        <v>1.5416775347468048</v>
      </c>
      <c r="H123" s="30">
        <f>IF(OR($A123="",$B123=""),"",'OddsRatio_working_2-way'!M122)</f>
        <v>2.8470962903655983</v>
      </c>
      <c r="I123" s="30">
        <f>IF(OR($A123="",$B123=""),"",'OddsRatio_working_2-way'!N122)</f>
        <v>1.5413902920037097</v>
      </c>
      <c r="J123" s="30">
        <f>IF('Log_working_2-way'!$D122="","",A123^('Log_working_2-way'!$D122))</f>
        <v>2.861845563679331</v>
      </c>
      <c r="K123" s="32">
        <f>IF('Log_working_2-way'!$D122="","",B123^('Log_working_2-way'!$D122))</f>
        <v>1.5371014758193979</v>
      </c>
      <c r="L123" s="37">
        <f t="shared" si="18"/>
        <v>0.35529411764705876</v>
      </c>
      <c r="M123" s="37">
        <f t="shared" si="19"/>
        <v>0.64470588235294113</v>
      </c>
      <c r="N123" s="38">
        <v>219</v>
      </c>
      <c r="O123" s="38">
        <f t="shared" si="20"/>
        <v>139.07299270072994</v>
      </c>
      <c r="P123" s="38">
        <f t="shared" si="21"/>
        <v>73.966887417218544</v>
      </c>
      <c r="Q123" s="38">
        <f t="shared" si="22"/>
        <v>145.03311258278146</v>
      </c>
      <c r="R123" s="38">
        <f t="shared" si="23"/>
        <v>79.927007299270073</v>
      </c>
      <c r="S123" s="39">
        <f t="shared" si="24"/>
        <v>-5.9601198820515151</v>
      </c>
      <c r="T123" s="39">
        <f t="shared" si="25"/>
        <v>-5.9601198820515293</v>
      </c>
      <c r="U123" t="s">
        <v>337</v>
      </c>
      <c r="V123" t="s">
        <v>338</v>
      </c>
      <c r="W123" t="s">
        <v>480</v>
      </c>
      <c r="X123" s="48" t="s">
        <v>464</v>
      </c>
      <c r="Y123" s="41"/>
    </row>
    <row r="124" spans="1:25" ht="15" x14ac:dyDescent="0.25">
      <c r="A124">
        <v>1.75</v>
      </c>
      <c r="B124">
        <v>2.19</v>
      </c>
      <c r="C124" s="29">
        <f t="shared" si="17"/>
        <v>2.8049575994781417E-2</v>
      </c>
      <c r="D124" s="30">
        <f>IF(OR($A124="",$B124=""),"",A124*'MPTO_working_2-way'!$G123)</f>
        <v>1.7990867579908674</v>
      </c>
      <c r="E124" s="32">
        <f>IF(OR($A124="",$B124=""),"",B124*'MPTO_working_2-way'!$G123)</f>
        <v>2.2514285714285713</v>
      </c>
      <c r="F124" s="30">
        <f>IF(OR($A124="",$B124=""),"",'MPTO_working_2-way'!D123)</f>
        <v>1.7940315974253949</v>
      </c>
      <c r="G124" s="32">
        <f>IF(OR($A124="",$B124=""),"",'MPTO_working_2-way'!E123)</f>
        <v>2.2593957258658803</v>
      </c>
      <c r="H124" s="30">
        <f>IF(OR($A124="",$B124=""),"",'OddsRatio_working_2-way'!M123)</f>
        <v>1.7938841860374448</v>
      </c>
      <c r="I124" s="30">
        <f>IF(OR($A124="",$B124=""),"",'OddsRatio_working_2-way'!N123)</f>
        <v>2.2596295751794115</v>
      </c>
      <c r="J124" s="30">
        <f>IF('Log_working_2-way'!$D123="","",A124^('Log_working_2-way'!$D123))</f>
        <v>1.7915983497890287</v>
      </c>
      <c r="K124" s="32">
        <f>IF('Log_working_2-way'!$D123="","",B124^('Log_working_2-way'!$D123))</f>
        <v>2.2632669083588914</v>
      </c>
      <c r="L124" s="37">
        <f t="shared" si="18"/>
        <v>0.55583756345177671</v>
      </c>
      <c r="M124" s="37">
        <f t="shared" si="19"/>
        <v>0.44416243654822335</v>
      </c>
      <c r="N124" s="38">
        <v>220</v>
      </c>
      <c r="O124" s="38">
        <f t="shared" si="20"/>
        <v>94.285714285714278</v>
      </c>
      <c r="P124" s="38">
        <f t="shared" si="21"/>
        <v>119.5433789954338</v>
      </c>
      <c r="Q124" s="38">
        <f t="shared" si="22"/>
        <v>100.45662100456622</v>
      </c>
      <c r="R124" s="38">
        <f t="shared" si="23"/>
        <v>125.71428571428571</v>
      </c>
      <c r="S124" s="39">
        <f t="shared" si="24"/>
        <v>-6.1709067188519384</v>
      </c>
      <c r="T124" s="39">
        <f t="shared" si="25"/>
        <v>-6.17090671885191</v>
      </c>
      <c r="U124" t="s">
        <v>339</v>
      </c>
      <c r="V124" t="s">
        <v>340</v>
      </c>
      <c r="W124" t="s">
        <v>480</v>
      </c>
      <c r="X124" s="48" t="s">
        <v>464</v>
      </c>
      <c r="Y124" s="41"/>
    </row>
    <row r="125" spans="1:25" ht="15" x14ac:dyDescent="0.25">
      <c r="A125">
        <v>1.95</v>
      </c>
      <c r="B125">
        <v>1.95</v>
      </c>
      <c r="C125" s="29">
        <f t="shared" si="17"/>
        <v>2.5641025641025772E-2</v>
      </c>
      <c r="D125" s="30">
        <f>IF(OR($A125="",$B125=""),"",A125*'MPTO_working_2-way'!$G124)</f>
        <v>2</v>
      </c>
      <c r="E125" s="32">
        <f>IF(OR($A125="",$B125=""),"",B125*'MPTO_working_2-way'!$G124)</f>
        <v>2</v>
      </c>
      <c r="F125" s="30">
        <f>IF(OR($A125="",$B125=""),"",'MPTO_working_2-way'!D124)</f>
        <v>2.0000000000000004</v>
      </c>
      <c r="G125" s="32">
        <f>IF(OR($A125="",$B125=""),"",'MPTO_working_2-way'!E124)</f>
        <v>2.0000000000000004</v>
      </c>
      <c r="H125" s="30">
        <f>IF(OR($A125="",$B125=""),"",'OddsRatio_working_2-way'!M124)</f>
        <v>2.0000000000000004</v>
      </c>
      <c r="I125" s="30">
        <f>IF(OR($A125="",$B125=""),"",'OddsRatio_working_2-way'!N124)</f>
        <v>2.0000000000000004</v>
      </c>
      <c r="J125" s="30">
        <f>IF('Log_working_2-way'!$D124="","",A125^('Log_working_2-way'!$D124))</f>
        <v>1.9999999999999976</v>
      </c>
      <c r="K125" s="32">
        <f>IF('Log_working_2-way'!$D124="","",B125^('Log_working_2-way'!$D124))</f>
        <v>1.9999999999999976</v>
      </c>
      <c r="L125" s="37">
        <f t="shared" si="18"/>
        <v>0.5</v>
      </c>
      <c r="M125" s="37">
        <f t="shared" si="19"/>
        <v>0.5</v>
      </c>
      <c r="N125" s="38">
        <v>221</v>
      </c>
      <c r="O125" s="38">
        <f t="shared" si="20"/>
        <v>107.66666666666667</v>
      </c>
      <c r="P125" s="38">
        <f t="shared" si="21"/>
        <v>107.66666666666667</v>
      </c>
      <c r="Q125" s="38">
        <f t="shared" si="22"/>
        <v>113.33333333333334</v>
      </c>
      <c r="R125" s="38">
        <f t="shared" si="23"/>
        <v>113.33333333333334</v>
      </c>
      <c r="S125" s="39">
        <f t="shared" si="24"/>
        <v>-5.6666666666666714</v>
      </c>
      <c r="T125" s="39">
        <f t="shared" si="25"/>
        <v>-5.6666666666666714</v>
      </c>
      <c r="U125" t="s">
        <v>341</v>
      </c>
      <c r="V125" t="s">
        <v>342</v>
      </c>
      <c r="W125" t="s">
        <v>480</v>
      </c>
      <c r="X125" s="48" t="s">
        <v>464</v>
      </c>
      <c r="Y125" s="41"/>
    </row>
    <row r="126" spans="1:25" ht="15" x14ac:dyDescent="0.25">
      <c r="A126">
        <v>2</v>
      </c>
      <c r="B126">
        <v>1.91</v>
      </c>
      <c r="C126" s="29">
        <f t="shared" si="17"/>
        <v>2.3560209424083656E-2</v>
      </c>
      <c r="D126" s="30">
        <f>IF(OR($A126="",$B126=""),"",A126*'MPTO_working_2-way'!$G125)</f>
        <v>2.0471204188481673</v>
      </c>
      <c r="E126" s="32">
        <f>IF(OR($A126="",$B126=""),"",B126*'MPTO_working_2-way'!$G125)</f>
        <v>1.9549999999999996</v>
      </c>
      <c r="F126" s="30">
        <f>IF(OR($A126="",$B126=""),"",'MPTO_working_2-way'!D125)</f>
        <v>2.0482573726541551</v>
      </c>
      <c r="G126" s="32">
        <f>IF(OR($A126="",$B126=""),"",'MPTO_working_2-way'!E125)</f>
        <v>1.9539641943734012</v>
      </c>
      <c r="H126" s="30">
        <f>IF(OR($A126="",$B126=""),"",'OddsRatio_working_2-way'!M125)</f>
        <v>2.0482848367219182</v>
      </c>
      <c r="I126" s="30">
        <f>IF(OR($A126="",$B126=""),"",'OddsRatio_working_2-way'!N125)</f>
        <v>1.9539392014169454</v>
      </c>
      <c r="J126" s="30">
        <f>IF('Log_working_2-way'!$D125="","",A126^('Log_working_2-way'!$D125))</f>
        <v>2.0487985391091357</v>
      </c>
      <c r="K126" s="32">
        <f>IF('Log_working_2-way'!$D125="","",B126^('Log_working_2-way'!$D125))</f>
        <v>1.95347196121136</v>
      </c>
      <c r="L126" s="37">
        <f t="shared" si="18"/>
        <v>0.48849104859335046</v>
      </c>
      <c r="M126" s="37">
        <f t="shared" si="19"/>
        <v>0.51150895140664976</v>
      </c>
      <c r="N126" s="38">
        <v>222</v>
      </c>
      <c r="O126" s="38">
        <f t="shared" si="20"/>
        <v>111</v>
      </c>
      <c r="P126" s="38">
        <f t="shared" si="21"/>
        <v>105.7696335078534</v>
      </c>
      <c r="Q126" s="38">
        <f t="shared" si="22"/>
        <v>116.2303664921466</v>
      </c>
      <c r="R126" s="38">
        <f t="shared" si="23"/>
        <v>111</v>
      </c>
      <c r="S126" s="39">
        <f t="shared" si="24"/>
        <v>-5.2303664921466009</v>
      </c>
      <c r="T126" s="39">
        <f t="shared" si="25"/>
        <v>-5.2303664921466009</v>
      </c>
      <c r="U126" t="s">
        <v>343</v>
      </c>
      <c r="V126" t="s">
        <v>344</v>
      </c>
      <c r="W126" t="s">
        <v>480</v>
      </c>
      <c r="X126" s="48" t="s">
        <v>464</v>
      </c>
      <c r="Y126" s="41"/>
    </row>
    <row r="127" spans="1:25" ht="15" x14ac:dyDescent="0.25">
      <c r="A127">
        <v>2.25</v>
      </c>
      <c r="B127">
        <v>1.67</v>
      </c>
      <c r="C127" s="29">
        <f t="shared" si="17"/>
        <v>4.3246839654025315E-2</v>
      </c>
      <c r="D127" s="30">
        <f>IF(OR($A127="",$B127=""),"",A127*'MPTO_working_2-way'!$G126)</f>
        <v>2.3473053892215567</v>
      </c>
      <c r="E127" s="32">
        <f>IF(OR($A127="",$B127=""),"",B127*'MPTO_working_2-way'!$G126)</f>
        <v>1.7422222222222221</v>
      </c>
      <c r="F127" s="30">
        <f>IF(OR($A127="",$B127=""),"",'MPTO_working_2-way'!D126)</f>
        <v>2.3650668764752165</v>
      </c>
      <c r="G127" s="32">
        <f>IF(OR($A127="",$B127=""),"",'MPTO_working_2-way'!E126)</f>
        <v>1.732564841498559</v>
      </c>
      <c r="H127" s="30">
        <f>IF(OR($A127="",$B127=""),"",'OddsRatio_working_2-way'!M126)</f>
        <v>2.3658959117703833</v>
      </c>
      <c r="I127" s="30">
        <f>IF(OR($A127="",$B127=""),"",'OddsRatio_working_2-way'!N126)</f>
        <v>1.7321202087089249</v>
      </c>
      <c r="J127" s="30">
        <f>IF('Log_working_2-way'!$D126="","",A127^('Log_working_2-way'!$D126))</f>
        <v>2.3741767577611035</v>
      </c>
      <c r="K127" s="32">
        <f>IF('Log_working_2-way'!$D126="","",B127^('Log_working_2-way'!$D126))</f>
        <v>1.7277084220437684</v>
      </c>
      <c r="L127" s="37">
        <f t="shared" si="18"/>
        <v>0.42602040816326531</v>
      </c>
      <c r="M127" s="37">
        <f t="shared" si="19"/>
        <v>0.57397959183673475</v>
      </c>
      <c r="N127" s="38">
        <v>223</v>
      </c>
      <c r="O127" s="38">
        <f t="shared" si="20"/>
        <v>123.88888888888889</v>
      </c>
      <c r="P127" s="38">
        <f t="shared" si="21"/>
        <v>89.467065868263461</v>
      </c>
      <c r="Q127" s="38">
        <f t="shared" si="22"/>
        <v>133.53293413173654</v>
      </c>
      <c r="R127" s="38">
        <f t="shared" si="23"/>
        <v>99.1111111111111</v>
      </c>
      <c r="S127" s="39">
        <f t="shared" si="24"/>
        <v>-9.6440452428476533</v>
      </c>
      <c r="T127" s="39">
        <f t="shared" si="25"/>
        <v>-9.6440452428476391</v>
      </c>
      <c r="U127" t="s">
        <v>147</v>
      </c>
      <c r="V127" t="s">
        <v>160</v>
      </c>
      <c r="W127" t="s">
        <v>168</v>
      </c>
      <c r="X127" s="48" t="s">
        <v>464</v>
      </c>
      <c r="Y127" s="41"/>
    </row>
    <row r="128" spans="1:25" ht="15" x14ac:dyDescent="0.25">
      <c r="A128">
        <v>1.83</v>
      </c>
      <c r="B128">
        <v>2.0299999999999998</v>
      </c>
      <c r="C128" s="29">
        <f t="shared" si="17"/>
        <v>3.9058924870117639E-2</v>
      </c>
      <c r="D128" s="30">
        <f>IF(OR($A128="",$B128=""),"",A128*'MPTO_working_2-way'!$G127)</f>
        <v>1.9014778325123154</v>
      </c>
      <c r="E128" s="32">
        <f>IF(OR($A128="",$B128=""),"",B128*'MPTO_working_2-way'!$G127)</f>
        <v>2.1092896174863385</v>
      </c>
      <c r="F128" s="30">
        <f>IF(OR($A128="",$B128=""),"",'MPTO_working_2-way'!D127)</f>
        <v>1.8978262535441519</v>
      </c>
      <c r="G128" s="32">
        <f>IF(OR($A128="",$B128=""),"",'MPTO_working_2-way'!E127)</f>
        <v>2.1138012461236451</v>
      </c>
      <c r="H128" s="30">
        <f>IF(OR($A128="",$B128=""),"",'OddsRatio_working_2-way'!M127)</f>
        <v>1.8976776942301987</v>
      </c>
      <c r="I128" s="30">
        <f>IF(OR($A128="",$B128=""),"",'OddsRatio_working_2-way'!N127)</f>
        <v>2.113985572357957</v>
      </c>
      <c r="J128" s="30">
        <f>IF('Log_working_2-way'!$D127="","",A128^('Log_working_2-way'!$D127))</f>
        <v>1.8960116450582052</v>
      </c>
      <c r="K128" s="32">
        <f>IF('Log_working_2-way'!$D127="","",B128^('Log_working_2-way'!$D127))</f>
        <v>2.1160569234955591</v>
      </c>
      <c r="L128" s="37">
        <f t="shared" si="18"/>
        <v>0.52590673575129532</v>
      </c>
      <c r="M128" s="37">
        <f t="shared" si="19"/>
        <v>0.47409326424870474</v>
      </c>
      <c r="N128" s="38">
        <v>224</v>
      </c>
      <c r="O128" s="38">
        <f t="shared" si="20"/>
        <v>101.59562841530054</v>
      </c>
      <c r="P128" s="38">
        <f t="shared" si="21"/>
        <v>113.65517241379311</v>
      </c>
      <c r="Q128" s="38">
        <f t="shared" si="22"/>
        <v>110.34482758620692</v>
      </c>
      <c r="R128" s="38">
        <f t="shared" si="23"/>
        <v>122.40437158469945</v>
      </c>
      <c r="S128" s="39">
        <f t="shared" si="24"/>
        <v>-8.7491991709063797</v>
      </c>
      <c r="T128" s="39">
        <f t="shared" si="25"/>
        <v>-8.749199170906337</v>
      </c>
      <c r="U128" t="s">
        <v>155</v>
      </c>
      <c r="V128" t="s">
        <v>153</v>
      </c>
      <c r="W128" t="s">
        <v>168</v>
      </c>
      <c r="X128" s="48" t="s">
        <v>464</v>
      </c>
      <c r="Y128" s="41"/>
    </row>
    <row r="129" spans="1:25" s="35" customFormat="1" ht="15" x14ac:dyDescent="0.25">
      <c r="A129">
        <v>2.33</v>
      </c>
      <c r="B129">
        <v>1.63</v>
      </c>
      <c r="C129" s="29">
        <f t="shared" si="17"/>
        <v>4.2681481871560623E-2</v>
      </c>
      <c r="D129" s="30">
        <f>IF(OR($A129="",$B129=""),"",A129*'MPTO_working_2-way'!$G128)</f>
        <v>2.4294478527607364</v>
      </c>
      <c r="E129" s="32">
        <f>IF(OR($A129="",$B129=""),"",B129*'MPTO_working_2-way'!$G128)</f>
        <v>1.6995708154506437</v>
      </c>
      <c r="F129" s="30">
        <f>IF(OR($A129="",$B129=""),"",'MPTO_working_2-way'!D128)</f>
        <v>2.4519190419316312</v>
      </c>
      <c r="G129" s="32">
        <f>IF(OR($A129="",$B129=""),"",'MPTO_working_2-way'!E128)</f>
        <v>1.6887436359189842</v>
      </c>
      <c r="H129" s="30">
        <f>IF(OR($A129="",$B129=""),"",'OddsRatio_working_2-way'!M128)</f>
        <v>2.4529663145135583</v>
      </c>
      <c r="I129" s="30">
        <f>IF(OR($A129="",$B129=""),"",'OddsRatio_working_2-way'!N128)</f>
        <v>1.688247201611685</v>
      </c>
      <c r="J129" s="30">
        <f>IF('Log_working_2-way'!$D128="","",A129^('Log_working_2-way'!$D128))</f>
        <v>2.4634823063272657</v>
      </c>
      <c r="K129" s="32">
        <f>IF('Log_working_2-way'!$D128="","",B129^('Log_working_2-way'!$D128))</f>
        <v>1.6833017356452447</v>
      </c>
      <c r="L129" s="37">
        <f t="shared" si="18"/>
        <v>0.4116161616161616</v>
      </c>
      <c r="M129" s="37">
        <f t="shared" si="19"/>
        <v>0.58838383838383845</v>
      </c>
      <c r="N129" s="38">
        <v>225</v>
      </c>
      <c r="O129" s="38">
        <f t="shared" si="20"/>
        <v>128.43347639484978</v>
      </c>
      <c r="P129" s="38">
        <f t="shared" si="21"/>
        <v>86.963190184049083</v>
      </c>
      <c r="Q129" s="38">
        <f t="shared" si="22"/>
        <v>138.03680981595093</v>
      </c>
      <c r="R129" s="38">
        <f t="shared" si="23"/>
        <v>96.566523605150223</v>
      </c>
      <c r="S129" s="39">
        <f t="shared" si="24"/>
        <v>-9.603333421101155</v>
      </c>
      <c r="T129" s="39">
        <f t="shared" si="25"/>
        <v>-9.6033334211011407</v>
      </c>
      <c r="U129" t="s">
        <v>159</v>
      </c>
      <c r="V129" t="s">
        <v>158</v>
      </c>
      <c r="W129" t="s">
        <v>168</v>
      </c>
      <c r="X129" s="48" t="s">
        <v>464</v>
      </c>
      <c r="Y129" s="41"/>
    </row>
    <row r="130" spans="1:25" ht="15" x14ac:dyDescent="0.25">
      <c r="A130">
        <v>2.62</v>
      </c>
      <c r="B130">
        <v>1.51</v>
      </c>
      <c r="C130" s="29">
        <f t="shared" si="17"/>
        <v>4.3931044942116193E-2</v>
      </c>
      <c r="D130" s="30">
        <f>IF(OR($A130="",$B130=""),"",A130*'MPTO_working_2-way'!$G129)</f>
        <v>2.7350993377483444</v>
      </c>
      <c r="E130" s="32">
        <f>IF(OR($A130="",$B130=""),"",B130*'MPTO_working_2-way'!$G129)</f>
        <v>1.5763358778625955</v>
      </c>
      <c r="F130" s="30">
        <f>IF(OR($A130="",$B130=""),"",'MPTO_working_2-way'!D129)</f>
        <v>2.7799873515564615</v>
      </c>
      <c r="G130" s="32">
        <f>IF(OR($A130="",$B130=""),"",'MPTO_working_2-way'!E129)</f>
        <v>1.5618017448975565</v>
      </c>
      <c r="H130" s="30">
        <f>IF(OR($A130="",$B130=""),"",'OddsRatio_working_2-way'!M129)</f>
        <v>2.7822655773580136</v>
      </c>
      <c r="I130" s="30">
        <f>IF(OR($A130="",$B130=""),"",'OddsRatio_working_2-way'!N129)</f>
        <v>1.561083607686782</v>
      </c>
      <c r="J130" s="30">
        <f>IF('Log_working_2-way'!$D129="","",A130^('Log_working_2-way'!$D129))</f>
        <v>2.8036873963783813</v>
      </c>
      <c r="K130" s="32">
        <f>IF('Log_working_2-way'!$D129="","",B130^('Log_working_2-way'!$D129))</f>
        <v>1.5544197969152937</v>
      </c>
      <c r="L130" s="37">
        <f t="shared" si="18"/>
        <v>0.36561743341404357</v>
      </c>
      <c r="M130" s="37">
        <f t="shared" si="19"/>
        <v>0.63438256658595638</v>
      </c>
      <c r="N130" s="38">
        <v>226</v>
      </c>
      <c r="O130" s="38">
        <f t="shared" si="20"/>
        <v>139.74045801526717</v>
      </c>
      <c r="P130" s="38">
        <f t="shared" si="21"/>
        <v>76.331125827814574</v>
      </c>
      <c r="Q130" s="38">
        <f t="shared" si="22"/>
        <v>149.66887417218544</v>
      </c>
      <c r="R130" s="38">
        <f t="shared" si="23"/>
        <v>86.25954198473282</v>
      </c>
      <c r="S130" s="39">
        <f t="shared" si="24"/>
        <v>-9.9284161569182743</v>
      </c>
      <c r="T130" s="39">
        <f t="shared" si="25"/>
        <v>-9.9284161569182459</v>
      </c>
      <c r="U130" t="s">
        <v>165</v>
      </c>
      <c r="V130" t="s">
        <v>150</v>
      </c>
      <c r="W130" t="s">
        <v>168</v>
      </c>
      <c r="X130" s="48" t="s">
        <v>464</v>
      </c>
      <c r="Y130" s="41"/>
    </row>
    <row r="131" spans="1:25" ht="15" x14ac:dyDescent="0.25">
      <c r="A131">
        <v>1.51</v>
      </c>
      <c r="B131">
        <v>2.2200000000000002</v>
      </c>
      <c r="C131" s="29">
        <f t="shared" ref="C131:C194" si="26">IF(OR($A131="",$B131=""),"",(1/A131)+(1/B131)-1)</f>
        <v>0.11270210607958964</v>
      </c>
      <c r="D131" s="30">
        <f>IF(OR($A131="",$B131=""),"",A131*'MPTO_working_2-way'!$G130)</f>
        <v>1.6801801801801803</v>
      </c>
      <c r="E131" s="32">
        <f>IF(OR($A131="",$B131=""),"",B131*'MPTO_working_2-way'!$G130)</f>
        <v>2.4701986754966891</v>
      </c>
      <c r="F131" s="30">
        <f>IF(OR($A131="",$B131=""),"",'MPTO_working_2-way'!D130)</f>
        <v>1.6504357244842698</v>
      </c>
      <c r="G131" s="32">
        <f>IF(OR($A131="",$B131=""),"",'MPTO_working_2-way'!E130)</f>
        <v>2.5374309287714789</v>
      </c>
      <c r="H131" s="30">
        <f>IF(OR($A131="",$B131=""),"",'OddsRatio_working_2-way'!M130)</f>
        <v>1.6465545505873778</v>
      </c>
      <c r="I131" s="30">
        <f>IF(OR($A131="",$B131=""),"",'OddsRatio_working_2-way'!N130)</f>
        <v>2.5466599053266687</v>
      </c>
      <c r="J131" s="30">
        <f>IF('Log_working_2-way'!$D130="","",A131^('Log_working_2-way'!$D130))</f>
        <v>1.6323749210753149</v>
      </c>
      <c r="K131" s="32">
        <f>IF('Log_working_2-way'!$D130="","",B131^('Log_working_2-way'!$D130))</f>
        <v>2.5813403831694681</v>
      </c>
      <c r="L131" s="37">
        <f t="shared" si="18"/>
        <v>0.5951742627345844</v>
      </c>
      <c r="M131" s="37">
        <f t="shared" si="19"/>
        <v>0.40482573726541549</v>
      </c>
      <c r="N131" s="38">
        <v>227</v>
      </c>
      <c r="O131" s="38">
        <f t="shared" si="20"/>
        <v>76.668874172185426</v>
      </c>
      <c r="P131" s="38">
        <f t="shared" si="21"/>
        <v>124.74774774774775</v>
      </c>
      <c r="Q131" s="38">
        <f t="shared" si="22"/>
        <v>102.25225225225225</v>
      </c>
      <c r="R131" s="38">
        <f t="shared" si="23"/>
        <v>150.33112582781459</v>
      </c>
      <c r="S131" s="39">
        <f t="shared" si="24"/>
        <v>-25.583378080066822</v>
      </c>
      <c r="T131" s="39">
        <f t="shared" si="25"/>
        <v>-25.583378080066836</v>
      </c>
      <c r="U131" t="s">
        <v>345</v>
      </c>
      <c r="V131" t="s">
        <v>346</v>
      </c>
      <c r="W131" t="s">
        <v>481</v>
      </c>
      <c r="X131" s="48" t="s">
        <v>464</v>
      </c>
      <c r="Y131" s="41"/>
    </row>
    <row r="132" spans="1:25" ht="15" x14ac:dyDescent="0.25">
      <c r="A132">
        <v>2.14</v>
      </c>
      <c r="B132">
        <v>1.77</v>
      </c>
      <c r="C132" s="29">
        <f t="shared" si="26"/>
        <v>3.2261471038597556E-2</v>
      </c>
      <c r="D132" s="30">
        <f>IF(OR($A132="",$B132=""),"",A132*'MPTO_working_2-way'!$G131)</f>
        <v>2.2090395480225991</v>
      </c>
      <c r="E132" s="32">
        <f>IF(OR($A132="",$B132=""),"",B132*'MPTO_working_2-way'!$G131)</f>
        <v>1.8271028037383177</v>
      </c>
      <c r="F132" s="30">
        <f>IF(OR($A132="",$B132=""),"",'MPTO_working_2-way'!D131)</f>
        <v>2.216513546725964</v>
      </c>
      <c r="G132" s="32">
        <f>IF(OR($A132="",$B132=""),"",'MPTO_working_2-way'!E131)</f>
        <v>1.822021261243927</v>
      </c>
      <c r="H132" s="30">
        <f>IF(OR($A132="",$B132=""),"",'OddsRatio_working_2-way'!M131)</f>
        <v>2.2167659925061516</v>
      </c>
      <c r="I132" s="30">
        <f>IF(OR($A132="",$B132=""),"",'OddsRatio_working_2-way'!N131)</f>
        <v>1.8218507142366114</v>
      </c>
      <c r="J132" s="30">
        <f>IF('Log_working_2-way'!$D131="","",A132^('Log_working_2-way'!$D131))</f>
        <v>2.2201875884465903</v>
      </c>
      <c r="K132" s="32">
        <f>IF('Log_working_2-way'!$D131="","",B132^('Log_working_2-way'!$D131))</f>
        <v>1.8195461168991689</v>
      </c>
      <c r="L132" s="37">
        <f t="shared" si="18"/>
        <v>0.45268542199488487</v>
      </c>
      <c r="M132" s="37">
        <f t="shared" si="19"/>
        <v>0.54731457800511507</v>
      </c>
      <c r="N132" s="38">
        <v>228</v>
      </c>
      <c r="O132" s="38">
        <f t="shared" si="20"/>
        <v>121.45794392523365</v>
      </c>
      <c r="P132" s="38">
        <f t="shared" si="21"/>
        <v>99.186440677966104</v>
      </c>
      <c r="Q132" s="38">
        <f t="shared" si="22"/>
        <v>128.81355932203391</v>
      </c>
      <c r="R132" s="38">
        <f t="shared" si="23"/>
        <v>106.54205607476635</v>
      </c>
      <c r="S132" s="39">
        <f t="shared" si="24"/>
        <v>-7.3556153968002604</v>
      </c>
      <c r="T132" s="39">
        <f t="shared" si="25"/>
        <v>-7.3556153968002462</v>
      </c>
      <c r="U132" t="s">
        <v>347</v>
      </c>
      <c r="V132" t="s">
        <v>348</v>
      </c>
      <c r="W132" t="s">
        <v>481</v>
      </c>
      <c r="X132" s="48" t="s">
        <v>464</v>
      </c>
      <c r="Y132" s="41"/>
    </row>
    <row r="133" spans="1:25" ht="15" x14ac:dyDescent="0.25">
      <c r="A133">
        <v>1.75</v>
      </c>
      <c r="B133">
        <v>2.16</v>
      </c>
      <c r="C133" s="29">
        <f t="shared" si="26"/>
        <v>3.4391534391534417E-2</v>
      </c>
      <c r="D133" s="30">
        <f>IF(OR($A133="",$B133=""),"",A133*'MPTO_working_2-way'!$G132)</f>
        <v>1.8101851851851851</v>
      </c>
      <c r="E133" s="32">
        <f>IF(OR($A133="",$B133=""),"",B133*'MPTO_working_2-way'!$G132)</f>
        <v>2.2342857142857144</v>
      </c>
      <c r="F133" s="30">
        <f>IF(OR($A133="",$B133=""),"",'MPTO_working_2-way'!D132)</f>
        <v>1.8042959427207637</v>
      </c>
      <c r="G133" s="32">
        <f>IF(OR($A133="",$B133=""),"",'MPTO_working_2-way'!E132)</f>
        <v>2.2433234421364987</v>
      </c>
      <c r="H133" s="30">
        <f>IF(OR($A133="",$B133=""),"",'OddsRatio_working_2-way'!M132)</f>
        <v>1.8040844011283466</v>
      </c>
      <c r="I133" s="30">
        <f>IF(OR($A133="",$B133=""),"",'OddsRatio_working_2-way'!N132)</f>
        <v>2.2436505404118421</v>
      </c>
      <c r="J133" s="30">
        <f>IF('Log_working_2-way'!$D132="","",A133^('Log_working_2-way'!$D132))</f>
        <v>1.8014096722292445</v>
      </c>
      <c r="K133" s="32">
        <f>IF('Log_working_2-way'!$D132="","",B133^('Log_working_2-way'!$D132))</f>
        <v>2.2478012615174499</v>
      </c>
      <c r="L133" s="37">
        <f t="shared" ref="L133:L196" si="27">(1/D133)</f>
        <v>0.55242966751918166</v>
      </c>
      <c r="M133" s="37">
        <f t="shared" ref="M133:M196" si="28">(1/E133)</f>
        <v>0.4475703324808184</v>
      </c>
      <c r="N133" s="38">
        <v>229</v>
      </c>
      <c r="O133" s="38">
        <f t="shared" ref="O133:O196" si="29">(1/A133)*((N133*A133)-N133)</f>
        <v>98.142857142857139</v>
      </c>
      <c r="P133" s="38">
        <f t="shared" ref="P133:P196" si="30">(1/B133)*((N133*B133)-N133)</f>
        <v>122.98148148148148</v>
      </c>
      <c r="Q133" s="38">
        <f t="shared" ref="Q133:Q196" si="31">(1/B133)*N133</f>
        <v>106.0185185185185</v>
      </c>
      <c r="R133" s="38">
        <f t="shared" ref="R133:R196" si="32">(1/A133)*N133</f>
        <v>130.85714285714286</v>
      </c>
      <c r="S133" s="39">
        <f t="shared" ref="S133:S196" si="33">O133-Q133</f>
        <v>-7.875661375661366</v>
      </c>
      <c r="T133" s="39">
        <f t="shared" ref="T133:T196" si="34">P133-R133</f>
        <v>-7.8756613756613802</v>
      </c>
      <c r="U133" t="s">
        <v>349</v>
      </c>
      <c r="V133" t="s">
        <v>350</v>
      </c>
      <c r="W133" t="s">
        <v>481</v>
      </c>
      <c r="X133" s="48" t="s">
        <v>464</v>
      </c>
      <c r="Y133" s="41"/>
    </row>
    <row r="134" spans="1:25" s="35" customFormat="1" ht="15" x14ac:dyDescent="0.25">
      <c r="A134">
        <v>1.77</v>
      </c>
      <c r="B134">
        <v>2.14</v>
      </c>
      <c r="C134" s="29">
        <f t="shared" si="26"/>
        <v>3.2261471038597556E-2</v>
      </c>
      <c r="D134" s="30">
        <f>IF(OR($A134="",$B134=""),"",A134*'MPTO_working_2-way'!$G133)</f>
        <v>1.8271028037383177</v>
      </c>
      <c r="E134" s="32">
        <f>IF(OR($A134="",$B134=""),"",B134*'MPTO_working_2-way'!$G133)</f>
        <v>2.2090395480225991</v>
      </c>
      <c r="F134" s="30">
        <f>IF(OR($A134="",$B134=""),"",'MPTO_working_2-way'!D133)</f>
        <v>1.822021261243927</v>
      </c>
      <c r="G134" s="32">
        <f>IF(OR($A134="",$B134=""),"",'MPTO_working_2-way'!E133)</f>
        <v>2.216513546725964</v>
      </c>
      <c r="H134" s="30">
        <f>IF(OR($A134="",$B134=""),"",'OddsRatio_working_2-way'!M133)</f>
        <v>1.8218507142366114</v>
      </c>
      <c r="I134" s="30">
        <f>IF(OR($A134="",$B134=""),"",'OddsRatio_working_2-way'!N133)</f>
        <v>2.2167659925061516</v>
      </c>
      <c r="J134" s="30">
        <f>IF('Log_working_2-way'!$D133="","",A134^('Log_working_2-way'!$D133))</f>
        <v>1.8195461168991689</v>
      </c>
      <c r="K134" s="32">
        <f>IF('Log_working_2-way'!$D133="","",B134^('Log_working_2-way'!$D133))</f>
        <v>2.2201875884465903</v>
      </c>
      <c r="L134" s="37">
        <f t="shared" si="27"/>
        <v>0.54731457800511507</v>
      </c>
      <c r="M134" s="37">
        <f t="shared" si="28"/>
        <v>0.45268542199488487</v>
      </c>
      <c r="N134" s="38">
        <v>230</v>
      </c>
      <c r="O134" s="38">
        <f t="shared" si="29"/>
        <v>100.05649717514126</v>
      </c>
      <c r="P134" s="38">
        <f t="shared" si="30"/>
        <v>122.52336448598133</v>
      </c>
      <c r="Q134" s="38">
        <f t="shared" si="31"/>
        <v>107.4766355140187</v>
      </c>
      <c r="R134" s="38">
        <f t="shared" si="32"/>
        <v>129.94350282485877</v>
      </c>
      <c r="S134" s="39">
        <f t="shared" si="33"/>
        <v>-7.420138338877436</v>
      </c>
      <c r="T134" s="39">
        <f t="shared" si="34"/>
        <v>-7.420138338877436</v>
      </c>
      <c r="U134" t="s">
        <v>351</v>
      </c>
      <c r="V134" t="s">
        <v>352</v>
      </c>
      <c r="W134" t="s">
        <v>481</v>
      </c>
      <c r="X134" s="48" t="s">
        <v>464</v>
      </c>
      <c r="Y134" s="41"/>
    </row>
    <row r="135" spans="1:25" s="35" customFormat="1" ht="15" x14ac:dyDescent="0.25">
      <c r="A135">
        <v>1.97</v>
      </c>
      <c r="B135">
        <v>1.87</v>
      </c>
      <c r="C135" s="29">
        <f t="shared" si="26"/>
        <v>4.2373571486739481E-2</v>
      </c>
      <c r="D135" s="30">
        <f>IF(OR($A135="",$B135=""),"",A135*'MPTO_working_2-way'!$G134)</f>
        <v>2.0534759358288768</v>
      </c>
      <c r="E135" s="32">
        <f>IF(OR($A135="",$B135=""),"",B135*'MPTO_working_2-way'!$G134)</f>
        <v>1.9492385786802029</v>
      </c>
      <c r="F135" s="30">
        <f>IF(OR($A135="",$B135=""),"",'MPTO_working_2-way'!D134)</f>
        <v>2.0558051284913081</v>
      </c>
      <c r="G135" s="32">
        <f>IF(OR($A135="",$B135=""),"",'MPTO_working_2-way'!E134)</f>
        <v>1.9471444805623825</v>
      </c>
      <c r="H135" s="30">
        <f>IF(OR($A135="",$B135=""),"",'OddsRatio_working_2-way'!M134)</f>
        <v>2.0559083903140616</v>
      </c>
      <c r="I135" s="30">
        <f>IF(OR($A135="",$B135=""),"",'OddsRatio_working_2-way'!N134)</f>
        <v>1.9470518552301377</v>
      </c>
      <c r="J135" s="30">
        <f>IF('Log_working_2-way'!$D134="","",A135^('Log_working_2-way'!$D134))</f>
        <v>2.0569787979748906</v>
      </c>
      <c r="K135" s="32">
        <f>IF('Log_working_2-way'!$D134="","",B135^('Log_working_2-way'!$D134))</f>
        <v>1.9460927711281228</v>
      </c>
      <c r="L135" s="37">
        <f t="shared" si="27"/>
        <v>0.48697916666666674</v>
      </c>
      <c r="M135" s="37">
        <f t="shared" si="28"/>
        <v>0.51302083333333337</v>
      </c>
      <c r="N135" s="38">
        <v>231</v>
      </c>
      <c r="O135" s="38">
        <f t="shared" si="29"/>
        <v>113.74111675126902</v>
      </c>
      <c r="P135" s="38">
        <f t="shared" si="30"/>
        <v>107.47058823529412</v>
      </c>
      <c r="Q135" s="38">
        <f t="shared" si="31"/>
        <v>123.52941176470587</v>
      </c>
      <c r="R135" s="38">
        <f t="shared" si="32"/>
        <v>117.25888324873095</v>
      </c>
      <c r="S135" s="39">
        <f t="shared" si="33"/>
        <v>-9.7882950134368514</v>
      </c>
      <c r="T135" s="39">
        <f t="shared" si="34"/>
        <v>-9.7882950134368372</v>
      </c>
      <c r="U135" t="s">
        <v>353</v>
      </c>
      <c r="V135" t="s">
        <v>354</v>
      </c>
      <c r="W135" t="s">
        <v>467</v>
      </c>
      <c r="X135" s="48" t="s">
        <v>465</v>
      </c>
      <c r="Y135" s="41"/>
    </row>
    <row r="136" spans="1:25" ht="15" x14ac:dyDescent="0.25">
      <c r="A136">
        <v>1.94</v>
      </c>
      <c r="B136">
        <v>1.88</v>
      </c>
      <c r="C136" s="29">
        <f t="shared" si="26"/>
        <v>4.7378811142794408E-2</v>
      </c>
      <c r="D136" s="30">
        <f>IF(OR($A136="",$B136=""),"",A136*'MPTO_working_2-way'!$G135)</f>
        <v>2.0319148936170213</v>
      </c>
      <c r="E136" s="32">
        <f>IF(OR($A136="",$B136=""),"",B136*'MPTO_working_2-way'!$G135)</f>
        <v>1.9690721649484533</v>
      </c>
      <c r="F136" s="30">
        <f>IF(OR($A136="",$B136=""),"",'MPTO_working_2-way'!D135)</f>
        <v>2.033452274754683</v>
      </c>
      <c r="G136" s="32">
        <f>IF(OR($A136="",$B136=""),"",'MPTO_working_2-way'!E135)</f>
        <v>1.9676305567544234</v>
      </c>
      <c r="H136" s="30">
        <f>IF(OR($A136="",$B136=""),"",'OddsRatio_working_2-way'!M135)</f>
        <v>2.0335288182638238</v>
      </c>
      <c r="I136" s="30">
        <f>IF(OR($A136="",$B136=""),"",'OddsRatio_working_2-way'!N135)</f>
        <v>1.9675588936937933</v>
      </c>
      <c r="J136" s="30">
        <f>IF('Log_working_2-way'!$D135="","",A136^('Log_working_2-way'!$D135))</f>
        <v>2.0342379522187155</v>
      </c>
      <c r="K136" s="32">
        <f>IF('Log_working_2-way'!$D135="","",B136^('Log_working_2-way'!$D135))</f>
        <v>1.9668954787958726</v>
      </c>
      <c r="L136" s="37">
        <f t="shared" si="27"/>
        <v>0.49214659685863876</v>
      </c>
      <c r="M136" s="37">
        <f t="shared" si="28"/>
        <v>0.50785340314136129</v>
      </c>
      <c r="N136" s="38">
        <v>232</v>
      </c>
      <c r="O136" s="38">
        <f t="shared" si="29"/>
        <v>112.41237113402062</v>
      </c>
      <c r="P136" s="38">
        <f t="shared" si="30"/>
        <v>108.59574468085104</v>
      </c>
      <c r="Q136" s="38">
        <f t="shared" si="31"/>
        <v>123.40425531914893</v>
      </c>
      <c r="R136" s="38">
        <f t="shared" si="32"/>
        <v>119.5876288659794</v>
      </c>
      <c r="S136" s="39">
        <f t="shared" si="33"/>
        <v>-10.991884185128313</v>
      </c>
      <c r="T136" s="39">
        <f t="shared" si="34"/>
        <v>-10.991884185128356</v>
      </c>
      <c r="U136" t="s">
        <v>355</v>
      </c>
      <c r="V136" t="s">
        <v>356</v>
      </c>
      <c r="W136" t="s">
        <v>467</v>
      </c>
      <c r="X136" s="48" t="s">
        <v>465</v>
      </c>
      <c r="Y136" s="41"/>
    </row>
    <row r="137" spans="1:25" s="35" customFormat="1" ht="15" x14ac:dyDescent="0.25">
      <c r="A137">
        <v>1.65</v>
      </c>
      <c r="B137">
        <v>2.2799999999999998</v>
      </c>
      <c r="C137" s="29">
        <f t="shared" si="26"/>
        <v>4.4657097288676173E-2</v>
      </c>
      <c r="D137" s="30">
        <f>IF(OR($A137="",$B137=""),"",A137*'MPTO_working_2-way'!$G136)</f>
        <v>1.7236842105263155</v>
      </c>
      <c r="E137" s="32">
        <f>IF(OR($A137="",$B137=""),"",B137*'MPTO_working_2-way'!$G136)</f>
        <v>2.3818181818181814</v>
      </c>
      <c r="F137" s="30">
        <f>IF(OR($A137="",$B137=""),"",'MPTO_working_2-way'!D136)</f>
        <v>1.7131147540983604</v>
      </c>
      <c r="G137" s="32">
        <f>IF(OR($A137="",$B137=""),"",'MPTO_working_2-way'!E136)</f>
        <v>2.402298850574712</v>
      </c>
      <c r="H137" s="30">
        <f>IF(OR($A137="",$B137=""),"",'OddsRatio_working_2-way'!M136)</f>
        <v>1.7126096406869604</v>
      </c>
      <c r="I137" s="30">
        <f>IF(OR($A137="",$B137=""),"",'OddsRatio_working_2-way'!N136)</f>
        <v>2.4032928308912465</v>
      </c>
      <c r="J137" s="30">
        <f>IF('Log_working_2-way'!$D136="","",A137^('Log_working_2-way'!$D136))</f>
        <v>1.7077766851929645</v>
      </c>
      <c r="K137" s="32">
        <f>IF('Log_working_2-way'!$D136="","",B137^('Log_working_2-way'!$D136))</f>
        <v>2.4128750224751347</v>
      </c>
      <c r="L137" s="37">
        <f t="shared" si="27"/>
        <v>0.58015267175572527</v>
      </c>
      <c r="M137" s="37">
        <f t="shared" si="28"/>
        <v>0.4198473282442749</v>
      </c>
      <c r="N137" s="38">
        <v>233</v>
      </c>
      <c r="O137" s="38">
        <f t="shared" si="29"/>
        <v>91.787878787878782</v>
      </c>
      <c r="P137" s="38">
        <f t="shared" si="30"/>
        <v>130.80701754385967</v>
      </c>
      <c r="Q137" s="38">
        <f t="shared" si="31"/>
        <v>102.19298245614036</v>
      </c>
      <c r="R137" s="38">
        <f t="shared" si="32"/>
        <v>141.21212121212122</v>
      </c>
      <c r="S137" s="39">
        <f t="shared" si="33"/>
        <v>-10.405103668261575</v>
      </c>
      <c r="T137" s="39">
        <f t="shared" si="34"/>
        <v>-10.405103668261546</v>
      </c>
      <c r="U137" t="s">
        <v>357</v>
      </c>
      <c r="V137" t="s">
        <v>358</v>
      </c>
      <c r="W137" t="s">
        <v>467</v>
      </c>
      <c r="X137" s="48" t="s">
        <v>465</v>
      </c>
      <c r="Y137" s="41"/>
    </row>
    <row r="138" spans="1:25" ht="15" x14ac:dyDescent="0.25">
      <c r="A138">
        <v>1.6</v>
      </c>
      <c r="B138">
        <v>2.37</v>
      </c>
      <c r="C138" s="29">
        <f t="shared" si="26"/>
        <v>4.6940928270042148E-2</v>
      </c>
      <c r="D138" s="30">
        <f>IF(OR($A138="",$B138=""),"",A138*'MPTO_working_2-way'!$G137)</f>
        <v>1.6751054852320675</v>
      </c>
      <c r="E138" s="32">
        <f>IF(OR($A138="",$B138=""),"",B138*'MPTO_working_2-way'!$G137)</f>
        <v>2.4812500000000002</v>
      </c>
      <c r="F138" s="30">
        <f>IF(OR($A138="",$B138=""),"",'MPTO_working_2-way'!D137)</f>
        <v>1.6624287593160894</v>
      </c>
      <c r="G138" s="32">
        <f>IF(OR($A138="",$B138=""),"",'MPTO_working_2-way'!E137)</f>
        <v>2.5095962938451355</v>
      </c>
      <c r="H138" s="30">
        <f>IF(OR($A138="",$B138=""),"",'OddsRatio_working_2-way'!M137)</f>
        <v>1.6617825960083583</v>
      </c>
      <c r="I138" s="30">
        <f>IF(OR($A138="",$B138=""),"",'OddsRatio_working_2-way'!N137)</f>
        <v>2.5110702608857518</v>
      </c>
      <c r="J138" s="30">
        <f>IF('Log_working_2-way'!$D137="","",A138^('Log_working_2-way'!$D137))</f>
        <v>1.6559759798683542</v>
      </c>
      <c r="K138" s="32">
        <f>IF('Log_working_2-way'!$D137="","",B138^('Log_working_2-way'!$D137))</f>
        <v>2.524446063100616</v>
      </c>
      <c r="L138" s="37">
        <f t="shared" si="27"/>
        <v>0.59697732997481112</v>
      </c>
      <c r="M138" s="37">
        <f t="shared" si="28"/>
        <v>0.40302267002518888</v>
      </c>
      <c r="N138" s="38">
        <v>234</v>
      </c>
      <c r="O138" s="38">
        <f t="shared" si="29"/>
        <v>87.750000000000028</v>
      </c>
      <c r="P138" s="38">
        <f t="shared" si="30"/>
        <v>135.26582278481013</v>
      </c>
      <c r="Q138" s="38">
        <f t="shared" si="31"/>
        <v>98.73417721518986</v>
      </c>
      <c r="R138" s="38">
        <f t="shared" si="32"/>
        <v>146.25</v>
      </c>
      <c r="S138" s="39">
        <f t="shared" si="33"/>
        <v>-10.984177215189831</v>
      </c>
      <c r="T138" s="39">
        <f t="shared" si="34"/>
        <v>-10.984177215189874</v>
      </c>
      <c r="U138" t="s">
        <v>359</v>
      </c>
      <c r="V138" t="s">
        <v>360</v>
      </c>
      <c r="W138" t="s">
        <v>467</v>
      </c>
      <c r="X138" s="48" t="s">
        <v>465</v>
      </c>
      <c r="Y138" s="41"/>
    </row>
    <row r="139" spans="1:25" ht="15" x14ac:dyDescent="0.25">
      <c r="A139">
        <v>2.15</v>
      </c>
      <c r="B139">
        <v>1.78</v>
      </c>
      <c r="C139" s="29">
        <f t="shared" si="26"/>
        <v>2.6914031878756184E-2</v>
      </c>
      <c r="D139" s="30">
        <f>IF(OR($A139="",$B139=""),"",A139*'MPTO_working_2-way'!$G138)</f>
        <v>2.2078651685393256</v>
      </c>
      <c r="E139" s="32">
        <f>IF(OR($A139="",$B139=""),"",B139*'MPTO_working_2-way'!$G138)</f>
        <v>1.827906976744186</v>
      </c>
      <c r="F139" s="30">
        <f>IF(OR($A139="",$B139=""),"",'MPTO_working_2-way'!D138)</f>
        <v>2.2140584321666186</v>
      </c>
      <c r="G139" s="32">
        <f>IF(OR($A139="",$B139=""),"",'MPTO_working_2-way'!E138)</f>
        <v>1.8236835835120324</v>
      </c>
      <c r="H139" s="30">
        <f>IF(OR($A139="",$B139=""),"",'OddsRatio_working_2-way'!M138)</f>
        <v>2.214231845389905</v>
      </c>
      <c r="I139" s="30">
        <f>IF(OR($A139="",$B139=""),"",'OddsRatio_working_2-way'!N138)</f>
        <v>1.8235659473079355</v>
      </c>
      <c r="J139" s="30">
        <f>IF('Log_working_2-way'!$D138="","",A139^('Log_working_2-way'!$D138))</f>
        <v>2.2170516788166044</v>
      </c>
      <c r="K139" s="32">
        <f>IF('Log_working_2-way'!$D138="","",B139^('Log_working_2-way'!$D138))</f>
        <v>1.821657795971604</v>
      </c>
      <c r="L139" s="37">
        <f t="shared" si="27"/>
        <v>0.45292620865139954</v>
      </c>
      <c r="M139" s="37">
        <f t="shared" si="28"/>
        <v>0.54707379134860057</v>
      </c>
      <c r="N139" s="38">
        <v>235</v>
      </c>
      <c r="O139" s="38">
        <f t="shared" si="29"/>
        <v>125.69767441860465</v>
      </c>
      <c r="P139" s="38">
        <f t="shared" si="30"/>
        <v>102.97752808988766</v>
      </c>
      <c r="Q139" s="38">
        <f t="shared" si="31"/>
        <v>132.02247191011236</v>
      </c>
      <c r="R139" s="38">
        <f t="shared" si="32"/>
        <v>109.30232558139535</v>
      </c>
      <c r="S139" s="39">
        <f t="shared" si="33"/>
        <v>-6.3247974915077094</v>
      </c>
      <c r="T139" s="39">
        <f t="shared" si="34"/>
        <v>-6.3247974915076952</v>
      </c>
      <c r="U139" t="s">
        <v>361</v>
      </c>
      <c r="V139" t="s">
        <v>362</v>
      </c>
      <c r="W139" t="s">
        <v>468</v>
      </c>
      <c r="X139" s="48" t="s">
        <v>465</v>
      </c>
      <c r="Y139" s="41"/>
    </row>
    <row r="140" spans="1:25" ht="15" x14ac:dyDescent="0.25">
      <c r="A140">
        <v>1.8</v>
      </c>
      <c r="B140">
        <v>2.11</v>
      </c>
      <c r="C140" s="29">
        <f t="shared" si="26"/>
        <v>2.9489204844655115E-2</v>
      </c>
      <c r="D140" s="30">
        <f>IF(OR($A140="",$B140=""),"",A140*'MPTO_working_2-way'!$G139)</f>
        <v>1.8530805687203793</v>
      </c>
      <c r="E140" s="32">
        <f>IF(OR($A140="",$B140=""),"",B140*'MPTO_working_2-way'!$G139)</f>
        <v>2.1722222222222221</v>
      </c>
      <c r="F140" s="30">
        <f>IF(OR($A140="",$B140=""),"",'MPTO_working_2-way'!D139)</f>
        <v>1.8490749756572542</v>
      </c>
      <c r="G140" s="32">
        <f>IF(OR($A140="",$B140=""),"",'MPTO_working_2-way'!E139)</f>
        <v>2.1777522935779814</v>
      </c>
      <c r="H140" s="30">
        <f>IF(OR($A140="",$B140=""),"",'OddsRatio_working_2-way'!M139)</f>
        <v>1.8489527199560174</v>
      </c>
      <c r="I140" s="30">
        <f>IF(OR($A140="",$B140=""),"",'OddsRatio_working_2-way'!N139)</f>
        <v>2.1779218989389744</v>
      </c>
      <c r="J140" s="30">
        <f>IF('Log_working_2-way'!$D139="","",A140^('Log_working_2-way'!$D139))</f>
        <v>1.847139460573918</v>
      </c>
      <c r="K140" s="32">
        <f>IF('Log_working_2-way'!$D139="","",B140^('Log_working_2-way'!$D139))</f>
        <v>2.1804431814833727</v>
      </c>
      <c r="L140" s="37">
        <f t="shared" si="27"/>
        <v>0.53964194373401531</v>
      </c>
      <c r="M140" s="37">
        <f t="shared" si="28"/>
        <v>0.46035805626598469</v>
      </c>
      <c r="N140" s="38">
        <v>236</v>
      </c>
      <c r="O140" s="38">
        <f t="shared" si="29"/>
        <v>104.8888888888889</v>
      </c>
      <c r="P140" s="38">
        <f t="shared" si="30"/>
        <v>124.1516587677725</v>
      </c>
      <c r="Q140" s="38">
        <f t="shared" si="31"/>
        <v>111.84834123222748</v>
      </c>
      <c r="R140" s="38">
        <f t="shared" si="32"/>
        <v>131.11111111111111</v>
      </c>
      <c r="S140" s="39">
        <f t="shared" si="33"/>
        <v>-6.9594523433385831</v>
      </c>
      <c r="T140" s="39">
        <f t="shared" si="34"/>
        <v>-6.9594523433386115</v>
      </c>
      <c r="U140" t="s">
        <v>363</v>
      </c>
      <c r="V140" t="s">
        <v>364</v>
      </c>
      <c r="W140" t="s">
        <v>468</v>
      </c>
      <c r="X140" s="48" t="s">
        <v>465</v>
      </c>
      <c r="Y140" s="41"/>
    </row>
    <row r="141" spans="1:25" ht="15" x14ac:dyDescent="0.25">
      <c r="A141">
        <v>1.94</v>
      </c>
      <c r="B141">
        <v>1.94</v>
      </c>
      <c r="C141" s="29">
        <f t="shared" si="26"/>
        <v>3.0927835051546504E-2</v>
      </c>
      <c r="D141" s="30">
        <f>IF(OR($A141="",$B141=""),"",A141*'MPTO_working_2-way'!$G140)</f>
        <v>2</v>
      </c>
      <c r="E141" s="32">
        <f>IF(OR($A141="",$B141=""),"",B141*'MPTO_working_2-way'!$G140)</f>
        <v>2</v>
      </c>
      <c r="F141" s="30">
        <f>IF(OR($A141="",$B141=""),"",'MPTO_working_2-way'!D140)</f>
        <v>2.0000000000000004</v>
      </c>
      <c r="G141" s="32">
        <f>IF(OR($A141="",$B141=""),"",'MPTO_working_2-way'!E140)</f>
        <v>2.0000000000000004</v>
      </c>
      <c r="H141" s="30">
        <f>IF(OR($A141="",$B141=""),"",'OddsRatio_working_2-way'!M140)</f>
        <v>2.0000000000000004</v>
      </c>
      <c r="I141" s="30">
        <f>IF(OR($A141="",$B141=""),"",'OddsRatio_working_2-way'!N140)</f>
        <v>2.0000000000000004</v>
      </c>
      <c r="J141" s="30">
        <f>IF('Log_working_2-way'!$D140="","",A141^('Log_working_2-way'!$D140))</f>
        <v>1.9999999999999891</v>
      </c>
      <c r="K141" s="32">
        <f>IF('Log_working_2-way'!$D140="","",B141^('Log_working_2-way'!$D140))</f>
        <v>1.9999999999999891</v>
      </c>
      <c r="L141" s="37">
        <f t="shared" si="27"/>
        <v>0.5</v>
      </c>
      <c r="M141" s="37">
        <f t="shared" si="28"/>
        <v>0.5</v>
      </c>
      <c r="N141" s="38">
        <v>237</v>
      </c>
      <c r="O141" s="38">
        <f t="shared" si="29"/>
        <v>114.83505154639175</v>
      </c>
      <c r="P141" s="38">
        <f t="shared" si="30"/>
        <v>114.83505154639175</v>
      </c>
      <c r="Q141" s="38">
        <f t="shared" si="31"/>
        <v>122.16494845360826</v>
      </c>
      <c r="R141" s="38">
        <f t="shared" si="32"/>
        <v>122.16494845360826</v>
      </c>
      <c r="S141" s="39">
        <f t="shared" si="33"/>
        <v>-7.3298969072165079</v>
      </c>
      <c r="T141" s="39">
        <f t="shared" si="34"/>
        <v>-7.3298969072165079</v>
      </c>
      <c r="U141" t="s">
        <v>365</v>
      </c>
      <c r="V141" t="s">
        <v>366</v>
      </c>
      <c r="W141" t="s">
        <v>469</v>
      </c>
      <c r="X141" s="48" t="s">
        <v>465</v>
      </c>
      <c r="Y141" s="41"/>
    </row>
    <row r="142" spans="1:25" ht="15" x14ac:dyDescent="0.25">
      <c r="A142">
        <v>1.82</v>
      </c>
      <c r="B142">
        <v>2.0699999999999998</v>
      </c>
      <c r="C142" s="29">
        <f t="shared" si="26"/>
        <v>3.2542336890162948E-2</v>
      </c>
      <c r="D142" s="30">
        <f>IF(OR($A142="",$B142=""),"",A142*'MPTO_working_2-way'!$G141)</f>
        <v>1.8792270531400965</v>
      </c>
      <c r="E142" s="32">
        <f>IF(OR($A142="",$B142=""),"",B142*'MPTO_working_2-way'!$G141)</f>
        <v>2.1373626373626373</v>
      </c>
      <c r="F142" s="30">
        <f>IF(OR($A142="",$B142=""),"",'MPTO_working_2-way'!D141)</f>
        <v>1.8755413949320454</v>
      </c>
      <c r="G142" s="32">
        <f>IF(OR($A142="",$B142=""),"",'MPTO_working_2-way'!E141)</f>
        <v>2.1421504520384373</v>
      </c>
      <c r="H142" s="30">
        <f>IF(OR($A142="",$B142=""),"",'OddsRatio_working_2-way'!M141)</f>
        <v>1.8754171235399244</v>
      </c>
      <c r="I142" s="30">
        <f>IF(OR($A142="",$B142=""),"",'OddsRatio_working_2-way'!N141)</f>
        <v>2.1423125880338039</v>
      </c>
      <c r="J142" s="30">
        <f>IF('Log_working_2-way'!$D141="","",A142^('Log_working_2-way'!$D141))</f>
        <v>1.8737445050186454</v>
      </c>
      <c r="K142" s="32">
        <f>IF('Log_working_2-way'!$D141="","",B142^('Log_working_2-way'!$D141))</f>
        <v>2.1444993293304022</v>
      </c>
      <c r="L142" s="37">
        <f t="shared" si="27"/>
        <v>0.53213367609254503</v>
      </c>
      <c r="M142" s="37">
        <f t="shared" si="28"/>
        <v>0.46786632390745503</v>
      </c>
      <c r="N142" s="38">
        <v>238</v>
      </c>
      <c r="O142" s="38">
        <f t="shared" si="29"/>
        <v>107.23076923076923</v>
      </c>
      <c r="P142" s="38">
        <f t="shared" si="30"/>
        <v>123.02415458937197</v>
      </c>
      <c r="Q142" s="38">
        <f t="shared" si="31"/>
        <v>114.97584541062803</v>
      </c>
      <c r="R142" s="38">
        <f t="shared" si="32"/>
        <v>130.76923076923075</v>
      </c>
      <c r="S142" s="39">
        <f t="shared" si="33"/>
        <v>-7.745076179858799</v>
      </c>
      <c r="T142" s="39">
        <f t="shared" si="34"/>
        <v>-7.7450761798587706</v>
      </c>
      <c r="U142" t="s">
        <v>367</v>
      </c>
      <c r="V142" t="s">
        <v>368</v>
      </c>
      <c r="W142" t="s">
        <v>469</v>
      </c>
      <c r="X142" s="48" t="s">
        <v>465</v>
      </c>
      <c r="Y142" s="41"/>
    </row>
    <row r="143" spans="1:25" ht="15" x14ac:dyDescent="0.25">
      <c r="A143">
        <v>1.63</v>
      </c>
      <c r="B143">
        <v>2.38</v>
      </c>
      <c r="C143" s="29">
        <f t="shared" si="26"/>
        <v>3.3664999742228252E-2</v>
      </c>
      <c r="D143" s="30">
        <f>IF(OR($A143="",$B143=""),"",A143*'MPTO_working_2-way'!$G142)</f>
        <v>1.6848739495798319</v>
      </c>
      <c r="E143" s="32">
        <f>IF(OR($A143="",$B143=""),"",B143*'MPTO_working_2-way'!$G142)</f>
        <v>2.4601226993865031</v>
      </c>
      <c r="F143" s="30">
        <f>IF(OR($A143="",$B143=""),"",'MPTO_working_2-way'!D142)</f>
        <v>1.6759839288028686</v>
      </c>
      <c r="G143" s="32">
        <f>IF(OR($A143="",$B143=""),"",'MPTO_working_2-way'!E142)</f>
        <v>2.4793251102447753</v>
      </c>
      <c r="H143" s="30">
        <f>IF(OR($A143="",$B143=""),"",'OddsRatio_working_2-way'!M142)</f>
        <v>1.6756639246921761</v>
      </c>
      <c r="I143" s="30">
        <f>IF(OR($A143="",$B143=""),"",'OddsRatio_working_2-way'!N142)</f>
        <v>2.4800257398019103</v>
      </c>
      <c r="J143" s="30">
        <f>IF('Log_working_2-way'!$D142="","",A143^('Log_working_2-way'!$D142))</f>
        <v>1.6716243688761041</v>
      </c>
      <c r="K143" s="32">
        <f>IF('Log_working_2-way'!$D142="","",B143^('Log_working_2-way'!$D142))</f>
        <v>2.4889275111820632</v>
      </c>
      <c r="L143" s="37">
        <f t="shared" si="27"/>
        <v>0.59351620947630923</v>
      </c>
      <c r="M143" s="37">
        <f t="shared" si="28"/>
        <v>0.40648379052369077</v>
      </c>
      <c r="N143" s="38">
        <v>239</v>
      </c>
      <c r="O143" s="38">
        <f t="shared" si="29"/>
        <v>92.374233128834348</v>
      </c>
      <c r="P143" s="38">
        <f t="shared" si="30"/>
        <v>138.57983193277309</v>
      </c>
      <c r="Q143" s="38">
        <f t="shared" si="31"/>
        <v>100.4201680672269</v>
      </c>
      <c r="R143" s="38">
        <f t="shared" si="32"/>
        <v>146.62576687116564</v>
      </c>
      <c r="S143" s="39">
        <f t="shared" si="33"/>
        <v>-8.0459349383925485</v>
      </c>
      <c r="T143" s="39">
        <f t="shared" si="34"/>
        <v>-8.0459349383925485</v>
      </c>
      <c r="U143" t="s">
        <v>369</v>
      </c>
      <c r="V143" t="s">
        <v>370</v>
      </c>
      <c r="W143" t="s">
        <v>469</v>
      </c>
      <c r="X143" s="48" t="s">
        <v>465</v>
      </c>
      <c r="Y143" s="41"/>
    </row>
    <row r="144" spans="1:25" ht="15" x14ac:dyDescent="0.25">
      <c r="A144">
        <v>1.99</v>
      </c>
      <c r="B144">
        <v>1.92</v>
      </c>
      <c r="C144" s="29">
        <f t="shared" si="26"/>
        <v>2.3345896147403788E-2</v>
      </c>
      <c r="D144" s="30">
        <f>IF(OR($A144="",$B144=""),"",A144*'MPTO_working_2-way'!$G143)</f>
        <v>2.0364583333333335</v>
      </c>
      <c r="E144" s="32">
        <f>IF(OR($A144="",$B144=""),"",B144*'MPTO_working_2-way'!$G143)</f>
        <v>1.9648241206030153</v>
      </c>
      <c r="F144" s="30">
        <f>IF(OR($A144="",$B144=""),"",'MPTO_working_2-way'!D143)</f>
        <v>2.0373253705876082</v>
      </c>
      <c r="G144" s="32">
        <f>IF(OR($A144="",$B144=""),"",'MPTO_working_2-way'!E143)</f>
        <v>1.9640176827387685</v>
      </c>
      <c r="H144" s="30">
        <f>IF(OR($A144="",$B144=""),"",'OddsRatio_working_2-way'!M143)</f>
        <v>2.0373461122121879</v>
      </c>
      <c r="I144" s="30">
        <f>IF(OR($A144="",$B144=""),"",'OddsRatio_working_2-way'!N143)</f>
        <v>1.9639984073082948</v>
      </c>
      <c r="J144" s="30">
        <f>IF('Log_working_2-way'!$D143="","",A144^('Log_working_2-way'!$D143))</f>
        <v>2.0377376988644484</v>
      </c>
      <c r="K144" s="32">
        <f>IF('Log_working_2-way'!$D143="","",B144^('Log_working_2-way'!$D143))</f>
        <v>1.9636346459170313</v>
      </c>
      <c r="L144" s="37">
        <f t="shared" si="27"/>
        <v>0.49104859335038359</v>
      </c>
      <c r="M144" s="37">
        <f t="shared" si="28"/>
        <v>0.50895140664961636</v>
      </c>
      <c r="N144" s="38">
        <v>240</v>
      </c>
      <c r="O144" s="38">
        <f t="shared" si="29"/>
        <v>119.39698492462311</v>
      </c>
      <c r="P144" s="38">
        <f t="shared" si="30"/>
        <v>114.99999999999999</v>
      </c>
      <c r="Q144" s="38">
        <f t="shared" si="31"/>
        <v>125.00000000000001</v>
      </c>
      <c r="R144" s="38">
        <f t="shared" si="32"/>
        <v>120.60301507537687</v>
      </c>
      <c r="S144" s="39">
        <f t="shared" si="33"/>
        <v>-5.6030150753769021</v>
      </c>
      <c r="T144" s="39">
        <f t="shared" si="34"/>
        <v>-5.6030150753768879</v>
      </c>
      <c r="U144" t="s">
        <v>371</v>
      </c>
      <c r="V144" t="s">
        <v>372</v>
      </c>
      <c r="W144" t="s">
        <v>472</v>
      </c>
      <c r="X144" s="48" t="s">
        <v>465</v>
      </c>
      <c r="Y144" s="41"/>
    </row>
    <row r="145" spans="1:25" ht="15" x14ac:dyDescent="0.25">
      <c r="A145">
        <v>1.85</v>
      </c>
      <c r="B145">
        <v>2.06</v>
      </c>
      <c r="C145" s="29">
        <f t="shared" si="26"/>
        <v>2.5977433744424072E-2</v>
      </c>
      <c r="D145" s="30">
        <f>IF(OR($A145="",$B145=""),"",A145*'MPTO_working_2-way'!$G144)</f>
        <v>1.8980582524271847</v>
      </c>
      <c r="E145" s="32">
        <f>IF(OR($A145="",$B145=""),"",B145*'MPTO_working_2-way'!$G144)</f>
        <v>2.1135135135135137</v>
      </c>
      <c r="F145" s="30">
        <f>IF(OR($A145="",$B145=""),"",'MPTO_working_2-way'!D144)</f>
        <v>1.8955483710519774</v>
      </c>
      <c r="G145" s="32">
        <f>IF(OR($A145="",$B145=""),"",'MPTO_working_2-way'!E144)</f>
        <v>2.1166342682588173</v>
      </c>
      <c r="H145" s="30">
        <f>IF(OR($A145="",$B145=""),"",'OddsRatio_working_2-way'!M144)</f>
        <v>1.8954813188742858</v>
      </c>
      <c r="I145" s="30">
        <f>IF(OR($A145="",$B145=""),"",'OddsRatio_working_2-way'!N144)</f>
        <v>2.1167178800079327</v>
      </c>
      <c r="J145" s="30">
        <f>IF('Log_working_2-way'!$D144="","",A145^('Log_working_2-way'!$D144))</f>
        <v>1.8943477245799318</v>
      </c>
      <c r="K145" s="32">
        <f>IF('Log_working_2-way'!$D144="","",B145^('Log_working_2-way'!$D144))</f>
        <v>2.1181333306010104</v>
      </c>
      <c r="L145" s="37">
        <f t="shared" si="27"/>
        <v>0.52685421994884907</v>
      </c>
      <c r="M145" s="37">
        <f t="shared" si="28"/>
        <v>0.47314578005115088</v>
      </c>
      <c r="N145" s="38">
        <v>241</v>
      </c>
      <c r="O145" s="38">
        <f t="shared" si="29"/>
        <v>110.72972972972973</v>
      </c>
      <c r="P145" s="38">
        <f t="shared" si="30"/>
        <v>124.0097087378641</v>
      </c>
      <c r="Q145" s="38">
        <f t="shared" si="31"/>
        <v>116.99029126213593</v>
      </c>
      <c r="R145" s="38">
        <f t="shared" si="32"/>
        <v>130.27027027027026</v>
      </c>
      <c r="S145" s="39">
        <f t="shared" si="33"/>
        <v>-6.2605615324062001</v>
      </c>
      <c r="T145" s="39">
        <f t="shared" si="34"/>
        <v>-6.2605615324061574</v>
      </c>
      <c r="U145" t="s">
        <v>373</v>
      </c>
      <c r="V145" t="s">
        <v>374</v>
      </c>
      <c r="W145" t="s">
        <v>472</v>
      </c>
      <c r="X145" s="48" t="s">
        <v>465</v>
      </c>
      <c r="Y145" s="41"/>
    </row>
    <row r="146" spans="1:25" s="35" customFormat="1" ht="15" x14ac:dyDescent="0.25">
      <c r="A146">
        <v>2.1800000000000002</v>
      </c>
      <c r="B146">
        <v>1.73</v>
      </c>
      <c r="C146" s="29">
        <f t="shared" si="26"/>
        <v>3.6750278411200155E-2</v>
      </c>
      <c r="D146" s="30">
        <f>IF(OR($A146="",$B146=""),"",A146*'MPTO_working_2-way'!$G145)</f>
        <v>2.2601156069364166</v>
      </c>
      <c r="E146" s="32">
        <f>IF(OR($A146="",$B146=""),"",B146*'MPTO_working_2-way'!$G145)</f>
        <v>1.7935779816513762</v>
      </c>
      <c r="F146" s="30">
        <f>IF(OR($A146="",$B146=""),"",'MPTO_working_2-way'!D145)</f>
        <v>2.2709700728608424</v>
      </c>
      <c r="G146" s="32">
        <f>IF(OR($A146="",$B146=""),"",'MPTO_working_2-way'!E145)</f>
        <v>1.7868005874828257</v>
      </c>
      <c r="H146" s="30">
        <f>IF(OR($A146="",$B146=""),"",'OddsRatio_working_2-way'!M145)</f>
        <v>2.2713922904298198</v>
      </c>
      <c r="I146" s="30">
        <f>IF(OR($A146="",$B146=""),"",'OddsRatio_working_2-way'!N145)</f>
        <v>1.786539298316753</v>
      </c>
      <c r="J146" s="30">
        <f>IF('Log_working_2-way'!$D145="","",A146^('Log_working_2-way'!$D145))</f>
        <v>2.2763953119018545</v>
      </c>
      <c r="K146" s="32">
        <f>IF('Log_working_2-way'!$D145="","",B146^('Log_working_2-way'!$D145))</f>
        <v>1.7834563404262846</v>
      </c>
      <c r="L146" s="37">
        <f t="shared" si="27"/>
        <v>0.44245524296675187</v>
      </c>
      <c r="M146" s="37">
        <f t="shared" si="28"/>
        <v>0.55754475703324813</v>
      </c>
      <c r="N146" s="38">
        <v>242</v>
      </c>
      <c r="O146" s="38">
        <f t="shared" si="29"/>
        <v>130.99082568807341</v>
      </c>
      <c r="P146" s="38">
        <f t="shared" si="30"/>
        <v>102.11560693641617</v>
      </c>
      <c r="Q146" s="38">
        <f t="shared" si="31"/>
        <v>139.88439306358381</v>
      </c>
      <c r="R146" s="38">
        <f t="shared" si="32"/>
        <v>111.0091743119266</v>
      </c>
      <c r="S146" s="39">
        <f t="shared" si="33"/>
        <v>-8.8935673755104006</v>
      </c>
      <c r="T146" s="39">
        <f t="shared" si="34"/>
        <v>-8.893567375510429</v>
      </c>
      <c r="U146" t="s">
        <v>375</v>
      </c>
      <c r="V146" t="s">
        <v>376</v>
      </c>
      <c r="W146" t="s">
        <v>470</v>
      </c>
      <c r="X146" s="48" t="s">
        <v>465</v>
      </c>
      <c r="Y146" s="41"/>
    </row>
    <row r="147" spans="1:25" ht="15" x14ac:dyDescent="0.25">
      <c r="A147">
        <v>2.11</v>
      </c>
      <c r="B147">
        <v>1.8</v>
      </c>
      <c r="C147" s="29">
        <f t="shared" si="26"/>
        <v>2.9489204844655115E-2</v>
      </c>
      <c r="D147" s="30">
        <f>IF(OR($A147="",$B147=""),"",A147*'MPTO_working_2-way'!$G146)</f>
        <v>2.1722222222222221</v>
      </c>
      <c r="E147" s="32">
        <f>IF(OR($A147="",$B147=""),"",B147*'MPTO_working_2-way'!$G146)</f>
        <v>1.8530805687203793</v>
      </c>
      <c r="F147" s="30">
        <f>IF(OR($A147="",$B147=""),"",'MPTO_working_2-way'!D146)</f>
        <v>2.1777522935779814</v>
      </c>
      <c r="G147" s="32">
        <f>IF(OR($A147="",$B147=""),"",'MPTO_working_2-way'!E146)</f>
        <v>1.8490749756572542</v>
      </c>
      <c r="H147" s="30">
        <f>IF(OR($A147="",$B147=""),"",'OddsRatio_working_2-way'!M146)</f>
        <v>2.1779218989389744</v>
      </c>
      <c r="I147" s="30">
        <f>IF(OR($A147="",$B147=""),"",'OddsRatio_working_2-way'!N146)</f>
        <v>1.8489527199560174</v>
      </c>
      <c r="J147" s="30">
        <f>IF('Log_working_2-way'!$D146="","",A147^('Log_working_2-way'!$D146))</f>
        <v>2.1804431814833727</v>
      </c>
      <c r="K147" s="32">
        <f>IF('Log_working_2-way'!$D146="","",B147^('Log_working_2-way'!$D146))</f>
        <v>1.847139460573918</v>
      </c>
      <c r="L147" s="37">
        <f t="shared" si="27"/>
        <v>0.46035805626598469</v>
      </c>
      <c r="M147" s="37">
        <f t="shared" si="28"/>
        <v>0.53964194373401531</v>
      </c>
      <c r="N147" s="38">
        <v>243</v>
      </c>
      <c r="O147" s="38">
        <f t="shared" si="29"/>
        <v>127.83412322274883</v>
      </c>
      <c r="P147" s="38">
        <f t="shared" si="30"/>
        <v>108.00000000000003</v>
      </c>
      <c r="Q147" s="38">
        <f t="shared" si="31"/>
        <v>135</v>
      </c>
      <c r="R147" s="38">
        <f t="shared" si="32"/>
        <v>115.16587677725119</v>
      </c>
      <c r="S147" s="39">
        <f t="shared" si="33"/>
        <v>-7.1658767772511709</v>
      </c>
      <c r="T147" s="39">
        <f t="shared" si="34"/>
        <v>-7.1658767772511567</v>
      </c>
      <c r="U147" t="s">
        <v>377</v>
      </c>
      <c r="V147" t="s">
        <v>378</v>
      </c>
      <c r="W147" t="s">
        <v>473</v>
      </c>
      <c r="X147" s="48" t="s">
        <v>465</v>
      </c>
      <c r="Y147" s="41"/>
    </row>
    <row r="148" spans="1:25" ht="15" x14ac:dyDescent="0.25">
      <c r="A148">
        <v>2.41</v>
      </c>
      <c r="B148">
        <v>1.63</v>
      </c>
      <c r="C148" s="29">
        <f t="shared" si="26"/>
        <v>2.8434691851436877E-2</v>
      </c>
      <c r="D148" s="30">
        <f>IF(OR($A148="",$B148=""),"",A148*'MPTO_working_2-way'!$G147)</f>
        <v>2.4785276073619631</v>
      </c>
      <c r="E148" s="32">
        <f>IF(OR($A148="",$B148=""),"",B148*'MPTO_working_2-way'!$G147)</f>
        <v>1.6763485477178419</v>
      </c>
      <c r="F148" s="30">
        <f>IF(OR($A148="",$B148=""),"",'MPTO_working_2-way'!D147)</f>
        <v>2.4955055109106499</v>
      </c>
      <c r="G148" s="32">
        <f>IF(OR($A148="",$B148=""),"",'MPTO_working_2-way'!E147)</f>
        <v>1.6686702206741284</v>
      </c>
      <c r="H148" s="30">
        <f>IF(OR($A148="",$B148=""),"",'OddsRatio_working_2-way'!M147)</f>
        <v>2.4960264830861911</v>
      </c>
      <c r="I148" s="30">
        <f>IF(OR($A148="",$B148=""),"",'OddsRatio_working_2-way'!N147)</f>
        <v>1.6684373647831916</v>
      </c>
      <c r="J148" s="30">
        <f>IF('Log_working_2-way'!$D147="","",A148^('Log_working_2-way'!$D147))</f>
        <v>2.5038534406814188</v>
      </c>
      <c r="K148" s="32">
        <f>IF('Log_working_2-way'!$D147="","",B148^('Log_working_2-way'!$D147))</f>
        <v>1.6649584147953032</v>
      </c>
      <c r="L148" s="37">
        <f t="shared" si="27"/>
        <v>0.40346534653465349</v>
      </c>
      <c r="M148" s="37">
        <f t="shared" si="28"/>
        <v>0.59653465346534673</v>
      </c>
      <c r="N148" s="38">
        <v>244</v>
      </c>
      <c r="O148" s="38">
        <f t="shared" si="29"/>
        <v>142.75518672199172</v>
      </c>
      <c r="P148" s="38">
        <f t="shared" si="30"/>
        <v>94.306748466257659</v>
      </c>
      <c r="Q148" s="38">
        <f t="shared" si="31"/>
        <v>149.69325153374234</v>
      </c>
      <c r="R148" s="38">
        <f t="shared" si="32"/>
        <v>101.24481327800829</v>
      </c>
      <c r="S148" s="39">
        <f t="shared" si="33"/>
        <v>-6.9380648117506212</v>
      </c>
      <c r="T148" s="39">
        <f t="shared" si="34"/>
        <v>-6.9380648117506354</v>
      </c>
      <c r="U148" t="s">
        <v>379</v>
      </c>
      <c r="V148" t="s">
        <v>380</v>
      </c>
      <c r="W148" t="s">
        <v>473</v>
      </c>
      <c r="X148" s="48" t="s">
        <v>465</v>
      </c>
      <c r="Y148" s="41"/>
    </row>
    <row r="149" spans="1:25" ht="15" x14ac:dyDescent="0.25">
      <c r="A149">
        <v>2.02</v>
      </c>
      <c r="B149">
        <v>1.88</v>
      </c>
      <c r="C149" s="29">
        <f t="shared" si="26"/>
        <v>2.6964398567516312E-2</v>
      </c>
      <c r="D149" s="30">
        <f>IF(OR($A149="",$B149=""),"",A149*'MPTO_working_2-way'!$G148)</f>
        <v>2.0744680851063828</v>
      </c>
      <c r="E149" s="32">
        <f>IF(OR($A149="",$B149=""),"",B149*'MPTO_working_2-way'!$G148)</f>
        <v>1.9306930693069306</v>
      </c>
      <c r="F149" s="30">
        <f>IF(OR($A149="",$B149=""),"",'MPTO_working_2-way'!D148)</f>
        <v>2.0765529308836395</v>
      </c>
      <c r="G149" s="32">
        <f>IF(OR($A149="",$B149=""),"",'MPTO_working_2-way'!E148)</f>
        <v>1.9288906948394962</v>
      </c>
      <c r="H149" s="30">
        <f>IF(OR($A149="",$B149=""),"",'OddsRatio_working_2-way'!M148)</f>
        <v>2.0766108438479098</v>
      </c>
      <c r="I149" s="30">
        <f>IF(OR($A149="",$B149=""),"",'OddsRatio_working_2-way'!N148)</f>
        <v>1.9288407280256479</v>
      </c>
      <c r="J149" s="30">
        <f>IF('Log_working_2-way'!$D148="","",A149^('Log_working_2-way'!$D148))</f>
        <v>2.0775563029751076</v>
      </c>
      <c r="K149" s="32">
        <f>IF('Log_working_2-way'!$D148="","",B149^('Log_working_2-way'!$D148))</f>
        <v>1.9280257534933587</v>
      </c>
      <c r="L149" s="37">
        <f t="shared" si="27"/>
        <v>0.48205128205128212</v>
      </c>
      <c r="M149" s="37">
        <f t="shared" si="28"/>
        <v>0.517948717948718</v>
      </c>
      <c r="N149" s="38">
        <v>245</v>
      </c>
      <c r="O149" s="38">
        <f t="shared" si="29"/>
        <v>123.71287128712871</v>
      </c>
      <c r="P149" s="38">
        <f t="shared" si="30"/>
        <v>114.68085106382976</v>
      </c>
      <c r="Q149" s="38">
        <f t="shared" si="31"/>
        <v>130.31914893617022</v>
      </c>
      <c r="R149" s="38">
        <f t="shared" si="32"/>
        <v>121.28712871287128</v>
      </c>
      <c r="S149" s="39">
        <f t="shared" si="33"/>
        <v>-6.606277649041516</v>
      </c>
      <c r="T149" s="39">
        <f t="shared" si="34"/>
        <v>-6.606277649041516</v>
      </c>
      <c r="U149" t="s">
        <v>381</v>
      </c>
      <c r="V149" t="s">
        <v>382</v>
      </c>
      <c r="W149" t="s">
        <v>473</v>
      </c>
      <c r="X149" s="48" t="s">
        <v>465</v>
      </c>
      <c r="Y149" s="41"/>
    </row>
    <row r="150" spans="1:25" ht="15" x14ac:dyDescent="0.25">
      <c r="A150">
        <v>1.84</v>
      </c>
      <c r="B150">
        <v>2.06</v>
      </c>
      <c r="C150" s="29">
        <f t="shared" si="26"/>
        <v>2.891515407344869E-2</v>
      </c>
      <c r="D150" s="30">
        <f>IF(OR($A150="",$B150=""),"",A150*'MPTO_working_2-way'!$G149)</f>
        <v>1.8932038834951457</v>
      </c>
      <c r="E150" s="32">
        <f>IF(OR($A150="",$B150=""),"",B150*'MPTO_working_2-way'!$G149)</f>
        <v>2.1195652173913042</v>
      </c>
      <c r="F150" s="30">
        <f>IF(OR($A150="",$B150=""),"",'MPTO_working_2-way'!D149)</f>
        <v>1.8902852583283463</v>
      </c>
      <c r="G150" s="32">
        <f>IF(OR($A150="",$B150=""),"",'MPTO_working_2-way'!E149)</f>
        <v>2.1232354918216445</v>
      </c>
      <c r="H150" s="30">
        <f>IF(OR($A150="",$B150=""),"",'OddsRatio_working_2-way'!M149)</f>
        <v>1.8901981971385247</v>
      </c>
      <c r="I150" s="30">
        <f>IF(OR($A150="",$B150=""),"",'OddsRatio_working_2-way'!N149)</f>
        <v>2.123345344008138</v>
      </c>
      <c r="J150" s="30">
        <f>IF('Log_working_2-way'!$D149="","",A150^('Log_working_2-way'!$D149))</f>
        <v>1.8888770989238437</v>
      </c>
      <c r="K150" s="32">
        <f>IF('Log_working_2-way'!$D149="","",B150^('Log_working_2-way'!$D149))</f>
        <v>2.1250149218724146</v>
      </c>
      <c r="L150" s="37">
        <f t="shared" si="27"/>
        <v>0.52820512820512822</v>
      </c>
      <c r="M150" s="37">
        <f t="shared" si="28"/>
        <v>0.47179487179487184</v>
      </c>
      <c r="N150" s="38">
        <v>246</v>
      </c>
      <c r="O150" s="38">
        <f t="shared" si="29"/>
        <v>112.30434782608697</v>
      </c>
      <c r="P150" s="38">
        <f t="shared" si="30"/>
        <v>126.58252427184466</v>
      </c>
      <c r="Q150" s="38">
        <f t="shared" si="31"/>
        <v>119.41747572815534</v>
      </c>
      <c r="R150" s="38">
        <f t="shared" si="32"/>
        <v>133.69565217391303</v>
      </c>
      <c r="S150" s="39">
        <f t="shared" si="33"/>
        <v>-7.1131279020683706</v>
      </c>
      <c r="T150" s="39">
        <f t="shared" si="34"/>
        <v>-7.1131279020683706</v>
      </c>
      <c r="U150" t="s">
        <v>383</v>
      </c>
      <c r="V150" t="s">
        <v>384</v>
      </c>
      <c r="W150" t="s">
        <v>473</v>
      </c>
      <c r="X150" s="48" t="s">
        <v>465</v>
      </c>
      <c r="Y150" s="41"/>
    </row>
    <row r="151" spans="1:25" ht="15" x14ac:dyDescent="0.25">
      <c r="A151">
        <v>2.63</v>
      </c>
      <c r="B151">
        <v>1.54</v>
      </c>
      <c r="C151" s="29">
        <f t="shared" si="26"/>
        <v>2.9578786232778764E-2</v>
      </c>
      <c r="D151" s="30">
        <f>IF(OR($A151="",$B151=""),"",A151*'MPTO_working_2-way'!$G150)</f>
        <v>2.7077922077922079</v>
      </c>
      <c r="E151" s="32">
        <f>IF(OR($A151="",$B151=""),"",B151*'MPTO_working_2-way'!$G150)</f>
        <v>1.5855513307984794</v>
      </c>
      <c r="F151" s="30">
        <f>IF(OR($A151="",$B151=""),"",'MPTO_working_2-way'!D150)</f>
        <v>2.7364367272481593</v>
      </c>
      <c r="G151" s="32">
        <f>IF(OR($A151="",$B151=""),"",'MPTO_working_2-way'!E150)</f>
        <v>1.5758919886385747</v>
      </c>
      <c r="H151" s="30">
        <f>IF(OR($A151="",$B151=""),"",'OddsRatio_working_2-way'!M150)</f>
        <v>2.7373884190124329</v>
      </c>
      <c r="I151" s="30">
        <f>IF(OR($A151="",$B151=""),"",'OddsRatio_working_2-way'!N150)</f>
        <v>1.5755765314519714</v>
      </c>
      <c r="J151" s="30">
        <f>IF('Log_working_2-way'!$D150="","",A151^('Log_working_2-way'!$D150))</f>
        <v>2.7507568161284262</v>
      </c>
      <c r="K151" s="32">
        <f>IF('Log_working_2-way'!$D150="","",B151^('Log_working_2-way'!$D150))</f>
        <v>1.5711815546212307</v>
      </c>
      <c r="L151" s="37">
        <f t="shared" si="27"/>
        <v>0.36930455635491605</v>
      </c>
      <c r="M151" s="37">
        <f t="shared" si="28"/>
        <v>0.63069544364508379</v>
      </c>
      <c r="N151" s="38">
        <v>247</v>
      </c>
      <c r="O151" s="38">
        <f t="shared" si="29"/>
        <v>153.0836501901141</v>
      </c>
      <c r="P151" s="38">
        <f t="shared" si="30"/>
        <v>86.610389610389603</v>
      </c>
      <c r="Q151" s="38">
        <f t="shared" si="31"/>
        <v>160.3896103896104</v>
      </c>
      <c r="R151" s="38">
        <f t="shared" si="32"/>
        <v>93.916349809885944</v>
      </c>
      <c r="S151" s="39">
        <f t="shared" si="33"/>
        <v>-7.3059601994962975</v>
      </c>
      <c r="T151" s="39">
        <f t="shared" si="34"/>
        <v>-7.3059601994963401</v>
      </c>
      <c r="U151" t="s">
        <v>385</v>
      </c>
      <c r="V151" t="s">
        <v>386</v>
      </c>
      <c r="W151" t="s">
        <v>473</v>
      </c>
      <c r="X151" s="48" t="s">
        <v>465</v>
      </c>
      <c r="Y151" s="41"/>
    </row>
    <row r="152" spans="1:25" ht="15" x14ac:dyDescent="0.25">
      <c r="A152">
        <v>1.74</v>
      </c>
      <c r="B152">
        <v>2.2000000000000002</v>
      </c>
      <c r="C152" s="29">
        <f t="shared" si="26"/>
        <v>2.925809822361547E-2</v>
      </c>
      <c r="D152" s="30">
        <f>IF(OR($A152="",$B152=""),"",A152*'MPTO_working_2-way'!$G151)</f>
        <v>1.790909090909091</v>
      </c>
      <c r="E152" s="32">
        <f>IF(OR($A152="",$B152=""),"",B152*'MPTO_working_2-way'!$G151)</f>
        <v>2.264367816091954</v>
      </c>
      <c r="F152" s="30">
        <f>IF(OR($A152="",$B152=""),"",'MPTO_working_2-way'!D151)</f>
        <v>1.78544776119403</v>
      </c>
      <c r="G152" s="32">
        <f>IF(OR($A152="",$B152=""),"",'MPTO_working_2-way'!E151)</f>
        <v>2.2731591448931119</v>
      </c>
      <c r="H152" s="30">
        <f>IF(OR($A152="",$B152=""),"",'OddsRatio_working_2-way'!M151)</f>
        <v>1.7852812659593167</v>
      </c>
      <c r="I152" s="30">
        <f>IF(OR($A152="",$B152=""),"",'OddsRatio_working_2-way'!N151)</f>
        <v>2.2734290799340271</v>
      </c>
      <c r="J152" s="30">
        <f>IF('Log_working_2-way'!$D151="","",A152^('Log_working_2-way'!$D151))</f>
        <v>1.7828096647750074</v>
      </c>
      <c r="K152" s="32">
        <f>IF('Log_working_2-way'!$D151="","",B152^('Log_working_2-way'!$D151))</f>
        <v>2.2774497365044657</v>
      </c>
      <c r="L152" s="37">
        <f t="shared" si="27"/>
        <v>0.55837563451776651</v>
      </c>
      <c r="M152" s="37">
        <f t="shared" si="28"/>
        <v>0.44162436548223349</v>
      </c>
      <c r="N152" s="38">
        <v>248</v>
      </c>
      <c r="O152" s="38">
        <f t="shared" si="29"/>
        <v>105.47126436781608</v>
      </c>
      <c r="P152" s="38">
        <f t="shared" si="30"/>
        <v>135.27272727272728</v>
      </c>
      <c r="Q152" s="38">
        <f t="shared" si="31"/>
        <v>112.72727272727272</v>
      </c>
      <c r="R152" s="38">
        <f t="shared" si="32"/>
        <v>142.5287356321839</v>
      </c>
      <c r="S152" s="39">
        <f t="shared" si="33"/>
        <v>-7.2560083594566436</v>
      </c>
      <c r="T152" s="39">
        <f t="shared" si="34"/>
        <v>-7.2560083594566152</v>
      </c>
      <c r="U152" t="s">
        <v>387</v>
      </c>
      <c r="V152" t="s">
        <v>388</v>
      </c>
      <c r="W152" t="s">
        <v>473</v>
      </c>
      <c r="X152" s="48" t="s">
        <v>465</v>
      </c>
      <c r="Y152" s="41"/>
    </row>
    <row r="153" spans="1:25" ht="15" x14ac:dyDescent="0.25">
      <c r="A153">
        <v>1.39</v>
      </c>
      <c r="B153">
        <v>3.14</v>
      </c>
      <c r="C153" s="29">
        <f t="shared" si="26"/>
        <v>3.789579801127263E-2</v>
      </c>
      <c r="D153" s="30">
        <f>IF(OR($A153="",$B153=""),"",A153*'MPTO_working_2-way'!$G152)</f>
        <v>1.4426751592356688</v>
      </c>
      <c r="E153" s="32">
        <f>IF(OR($A153="",$B153=""),"",B153*'MPTO_working_2-way'!$G152)</f>
        <v>3.2589928057553963</v>
      </c>
      <c r="F153" s="30">
        <f>IF(OR($A153="",$B153=""),"",'MPTO_working_2-way'!D152)</f>
        <v>1.4275995159127335</v>
      </c>
      <c r="G153" s="32">
        <f>IF(OR($A153="",$B153=""),"",'MPTO_working_2-way'!E152)</f>
        <v>3.3386368851832029</v>
      </c>
      <c r="H153" s="30">
        <f>IF(OR($A153="",$B153=""),"",'OddsRatio_working_2-way'!M152)</f>
        <v>1.426899274600234</v>
      </c>
      <c r="I153" s="30">
        <f>IF(OR($A153="",$B153=""),"",'OddsRatio_working_2-way'!N152)</f>
        <v>3.342472942678206</v>
      </c>
      <c r="J153" s="30">
        <f>IF('Log_working_2-way'!$D152="","",A153^('Log_working_2-way'!$D152))</f>
        <v>1.4199368356929001</v>
      </c>
      <c r="K153" s="32">
        <f>IF('Log_working_2-way'!$D152="","",B153^('Log_working_2-way'!$D152))</f>
        <v>3.3813105091114579</v>
      </c>
      <c r="L153" s="37">
        <f t="shared" si="27"/>
        <v>0.69315673289183222</v>
      </c>
      <c r="M153" s="37">
        <f t="shared" si="28"/>
        <v>0.30684326710816773</v>
      </c>
      <c r="N153" s="38">
        <v>249</v>
      </c>
      <c r="O153" s="38">
        <f t="shared" si="29"/>
        <v>69.863309352517959</v>
      </c>
      <c r="P153" s="38">
        <f t="shared" si="30"/>
        <v>169.70063694267515</v>
      </c>
      <c r="Q153" s="38">
        <f t="shared" si="31"/>
        <v>79.29936305732484</v>
      </c>
      <c r="R153" s="38">
        <f t="shared" si="32"/>
        <v>179.13669064748203</v>
      </c>
      <c r="S153" s="39">
        <f t="shared" si="33"/>
        <v>-9.4360537048068807</v>
      </c>
      <c r="T153" s="39">
        <f t="shared" si="34"/>
        <v>-9.4360537048068807</v>
      </c>
      <c r="U153" t="s">
        <v>389</v>
      </c>
      <c r="V153" t="s">
        <v>390</v>
      </c>
      <c r="W153" t="s">
        <v>473</v>
      </c>
      <c r="X153" s="48" t="s">
        <v>465</v>
      </c>
      <c r="Y153" s="41"/>
    </row>
    <row r="154" spans="1:25" s="35" customFormat="1" ht="15" x14ac:dyDescent="0.25">
      <c r="A154">
        <v>2.42</v>
      </c>
      <c r="B154">
        <v>1.55</v>
      </c>
      <c r="C154" s="29">
        <f t="shared" si="26"/>
        <v>5.8384430818448463E-2</v>
      </c>
      <c r="D154" s="30">
        <f>IF(OR($A154="",$B154=""),"",A154*'MPTO_working_2-way'!$G153)</f>
        <v>2.5612903225806454</v>
      </c>
      <c r="E154" s="32">
        <f>IF(OR($A154="",$B154=""),"",B154*'MPTO_working_2-way'!$G153)</f>
        <v>1.6404958677685952</v>
      </c>
      <c r="F154" s="30">
        <f>IF(OR($A154="",$B154=""),"",'MPTO_working_2-way'!D153)</f>
        <v>2.6039569593891012</v>
      </c>
      <c r="G154" s="32">
        <f>IF(OR($A154="",$B154=""),"",'MPTO_working_2-way'!E153)</f>
        <v>1.6234581259467649</v>
      </c>
      <c r="H154" s="30">
        <f>IF(OR($A154="",$B154=""),"",'OddsRatio_working_2-way'!M153)</f>
        <v>2.606803716020778</v>
      </c>
      <c r="I154" s="30">
        <f>IF(OR($A154="",$B154=""),"",'OddsRatio_working_2-way'!N153)</f>
        <v>1.6223535519798791</v>
      </c>
      <c r="J154" s="30">
        <f>IF('Log_working_2-way'!$D153="","",A154^('Log_working_2-way'!$D153))</f>
        <v>2.6273531616594852</v>
      </c>
      <c r="K154" s="32">
        <f>IF('Log_working_2-way'!$D153="","",B154^('Log_working_2-way'!$D153))</f>
        <v>1.6144947658274775</v>
      </c>
      <c r="L154" s="37">
        <f t="shared" si="27"/>
        <v>0.39042821158690172</v>
      </c>
      <c r="M154" s="37">
        <f t="shared" si="28"/>
        <v>0.60957178841309811</v>
      </c>
      <c r="N154" s="38">
        <v>250</v>
      </c>
      <c r="O154" s="38">
        <f t="shared" si="29"/>
        <v>146.69421487603307</v>
      </c>
      <c r="P154" s="38">
        <f t="shared" si="30"/>
        <v>88.709677419354833</v>
      </c>
      <c r="Q154" s="38">
        <f t="shared" si="31"/>
        <v>161.29032258064515</v>
      </c>
      <c r="R154" s="38">
        <f t="shared" si="32"/>
        <v>103.30578512396694</v>
      </c>
      <c r="S154" s="39">
        <f t="shared" si="33"/>
        <v>-14.596107704612081</v>
      </c>
      <c r="T154" s="39">
        <f t="shared" si="34"/>
        <v>-14.596107704612109</v>
      </c>
      <c r="U154" t="s">
        <v>391</v>
      </c>
      <c r="V154" t="s">
        <v>392</v>
      </c>
      <c r="W154" t="s">
        <v>475</v>
      </c>
      <c r="X154" s="48" t="s">
        <v>465</v>
      </c>
      <c r="Y154" s="41"/>
    </row>
    <row r="155" spans="1:25" ht="15" x14ac:dyDescent="0.25">
      <c r="A155">
        <v>2.41</v>
      </c>
      <c r="B155">
        <v>1.56</v>
      </c>
      <c r="C155" s="29">
        <f t="shared" si="26"/>
        <v>5.5963400361740412E-2</v>
      </c>
      <c r="D155" s="30">
        <f>IF(OR($A155="",$B155=""),"",A155*'MPTO_working_2-way'!$G154)</f>
        <v>2.5448717948717947</v>
      </c>
      <c r="E155" s="32">
        <f>IF(OR($A155="",$B155=""),"",B155*'MPTO_working_2-way'!$G154)</f>
        <v>1.6473029045643151</v>
      </c>
      <c r="F155" s="30">
        <f>IF(OR($A155="",$B155=""),"",'MPTO_working_2-way'!D154)</f>
        <v>2.5842727522683524</v>
      </c>
      <c r="G155" s="32">
        <f>IF(OR($A155="",$B155=""),"",'MPTO_working_2-way'!E154)</f>
        <v>1.63120444290177</v>
      </c>
      <c r="H155" s="30">
        <f>IF(OR($A155="",$B155=""),"",'OddsRatio_working_2-way'!M154)</f>
        <v>2.5867757065373604</v>
      </c>
      <c r="I155" s="30">
        <f>IF(OR($A155="",$B155=""),"",'OddsRatio_working_2-way'!N154)</f>
        <v>1.6302087912488812</v>
      </c>
      <c r="J155" s="30">
        <f>IF('Log_working_2-way'!$D154="","",A155^('Log_working_2-way'!$D154))</f>
        <v>2.605667572166757</v>
      </c>
      <c r="K155" s="32">
        <f>IF('Log_working_2-way'!$D154="","",B155^('Log_working_2-way'!$D154))</f>
        <v>1.6227939190709439</v>
      </c>
      <c r="L155" s="37">
        <f t="shared" si="27"/>
        <v>0.39294710327455923</v>
      </c>
      <c r="M155" s="37">
        <f t="shared" si="28"/>
        <v>0.60705289672544094</v>
      </c>
      <c r="N155" s="38">
        <v>251</v>
      </c>
      <c r="O155" s="38">
        <f t="shared" si="29"/>
        <v>146.85062240663902</v>
      </c>
      <c r="P155" s="38">
        <f t="shared" si="30"/>
        <v>90.102564102564102</v>
      </c>
      <c r="Q155" s="38">
        <f t="shared" si="31"/>
        <v>160.89743589743588</v>
      </c>
      <c r="R155" s="38">
        <f t="shared" si="32"/>
        <v>104.14937759336098</v>
      </c>
      <c r="S155" s="39">
        <f t="shared" si="33"/>
        <v>-14.046813490796865</v>
      </c>
      <c r="T155" s="39">
        <f t="shared" si="34"/>
        <v>-14.046813490796879</v>
      </c>
      <c r="U155" t="s">
        <v>393</v>
      </c>
      <c r="V155" t="s">
        <v>394</v>
      </c>
      <c r="W155" t="s">
        <v>475</v>
      </c>
      <c r="X155" s="48" t="s">
        <v>465</v>
      </c>
      <c r="Y155" s="41"/>
    </row>
    <row r="156" spans="1:25" ht="15" x14ac:dyDescent="0.25">
      <c r="A156">
        <v>1.99</v>
      </c>
      <c r="B156">
        <v>1.82</v>
      </c>
      <c r="C156" s="29">
        <f t="shared" si="26"/>
        <v>5.1963112264619582E-2</v>
      </c>
      <c r="D156" s="30">
        <f>IF(OR($A156="",$B156=""),"",A156*'MPTO_working_2-way'!$G155)</f>
        <v>2.0934065934065931</v>
      </c>
      <c r="E156" s="32">
        <f>IF(OR($A156="",$B156=""),"",B156*'MPTO_working_2-way'!$G155)</f>
        <v>1.9145728643216078</v>
      </c>
      <c r="F156" s="30">
        <f>IF(OR($A156="",$B156=""),"",'MPTO_working_2-way'!D155)</f>
        <v>2.0984993336809774</v>
      </c>
      <c r="G156" s="32">
        <f>IF(OR($A156="",$B156=""),"",'MPTO_working_2-way'!E155)</f>
        <v>1.9103328234611527</v>
      </c>
      <c r="H156" s="30">
        <f>IF(OR($A156="",$B156=""),"",'OddsRatio_working_2-way'!M155)</f>
        <v>2.0987798110498446</v>
      </c>
      <c r="I156" s="30">
        <f>IF(OR($A156="",$B156=""),"",'OddsRatio_working_2-way'!N155)</f>
        <v>1.9101004495564369</v>
      </c>
      <c r="J156" s="30">
        <f>IF('Log_working_2-way'!$D155="","",A156^('Log_working_2-way'!$D155))</f>
        <v>2.1011452565126953</v>
      </c>
      <c r="K156" s="32">
        <f>IF('Log_working_2-way'!$D155="","",B156^('Log_working_2-way'!$D155))</f>
        <v>1.9081454005129785</v>
      </c>
      <c r="L156" s="37">
        <f t="shared" si="27"/>
        <v>0.47769028871391084</v>
      </c>
      <c r="M156" s="37">
        <f t="shared" si="28"/>
        <v>0.52230971128608927</v>
      </c>
      <c r="N156" s="38">
        <v>252</v>
      </c>
      <c r="O156" s="38">
        <f t="shared" si="29"/>
        <v>125.36683417085428</v>
      </c>
      <c r="P156" s="38">
        <f t="shared" si="30"/>
        <v>113.53846153846155</v>
      </c>
      <c r="Q156" s="38">
        <f t="shared" si="31"/>
        <v>138.46153846153845</v>
      </c>
      <c r="R156" s="38">
        <f t="shared" si="32"/>
        <v>126.63316582914572</v>
      </c>
      <c r="S156" s="39">
        <f t="shared" si="33"/>
        <v>-13.094704290684177</v>
      </c>
      <c r="T156" s="39">
        <f t="shared" si="34"/>
        <v>-13.094704290684177</v>
      </c>
      <c r="U156" t="s">
        <v>395</v>
      </c>
      <c r="V156" t="s">
        <v>396</v>
      </c>
      <c r="W156" t="s">
        <v>475</v>
      </c>
      <c r="X156" s="48" t="s">
        <v>465</v>
      </c>
      <c r="Y156" s="41"/>
    </row>
    <row r="157" spans="1:25" ht="15" x14ac:dyDescent="0.25">
      <c r="A157">
        <v>1.63</v>
      </c>
      <c r="B157">
        <v>2.4</v>
      </c>
      <c r="C157" s="29">
        <f t="shared" si="26"/>
        <v>3.0163599182004175E-2</v>
      </c>
      <c r="D157" s="30">
        <f>IF(OR($A157="",$B157=""),"",A157*'MPTO_working_2-way'!$G156)</f>
        <v>1.6791666666666667</v>
      </c>
      <c r="E157" s="32">
        <f>IF(OR($A157="",$B157=""),"",B157*'MPTO_working_2-way'!$G156)</f>
        <v>2.4723926380368098</v>
      </c>
      <c r="F157" s="30">
        <f>IF(OR($A157="",$B157=""),"",'MPTO_working_2-way'!D156)</f>
        <v>1.6710807347287484</v>
      </c>
      <c r="G157" s="32">
        <f>IF(OR($A157="",$B157=""),"",'MPTO_working_2-way'!E156)</f>
        <v>2.49013367281986</v>
      </c>
      <c r="H157" s="30">
        <f>IF(OR($A157="",$B157=""),"",'OddsRatio_working_2-way'!M156)</f>
        <v>1.670820393249937</v>
      </c>
      <c r="I157" s="30">
        <f>IF(OR($A157="",$B157=""),"",'OddsRatio_working_2-way'!N156)</f>
        <v>2.4907119849998605</v>
      </c>
      <c r="J157" s="30">
        <f>IF('Log_working_2-way'!$D156="","",A157^('Log_working_2-way'!$D156))</f>
        <v>1.6671533200634385</v>
      </c>
      <c r="K157" s="32">
        <f>IF('Log_working_2-way'!$D156="","",B157^('Log_working_2-way'!$D156))</f>
        <v>2.4989058285805683</v>
      </c>
      <c r="L157" s="37">
        <f t="shared" si="27"/>
        <v>0.59553349875930517</v>
      </c>
      <c r="M157" s="37">
        <f t="shared" si="28"/>
        <v>0.40446650124069478</v>
      </c>
      <c r="N157" s="38">
        <v>253</v>
      </c>
      <c r="O157" s="38">
        <f t="shared" si="29"/>
        <v>97.785276073619627</v>
      </c>
      <c r="P157" s="38">
        <f t="shared" si="30"/>
        <v>147.58333333333331</v>
      </c>
      <c r="Q157" s="38">
        <f t="shared" si="31"/>
        <v>105.41666666666667</v>
      </c>
      <c r="R157" s="38">
        <f t="shared" si="32"/>
        <v>155.21472392638037</v>
      </c>
      <c r="S157" s="39">
        <f t="shared" si="33"/>
        <v>-7.631390593047044</v>
      </c>
      <c r="T157" s="39">
        <f t="shared" si="34"/>
        <v>-7.6313905930470582</v>
      </c>
      <c r="U157" t="s">
        <v>397</v>
      </c>
      <c r="V157" t="s">
        <v>398</v>
      </c>
      <c r="W157" t="s">
        <v>476</v>
      </c>
      <c r="X157" s="48" t="s">
        <v>465</v>
      </c>
      <c r="Y157" s="41"/>
    </row>
    <row r="158" spans="1:25" ht="15" x14ac:dyDescent="0.25">
      <c r="A158">
        <v>1.93</v>
      </c>
      <c r="B158">
        <v>1.98</v>
      </c>
      <c r="C158" s="29">
        <f t="shared" si="26"/>
        <v>2.3185220076411994E-2</v>
      </c>
      <c r="D158" s="30">
        <f>IF(OR($A158="",$B158=""),"",A158*'MPTO_working_2-way'!$G157)</f>
        <v>1.9747474747474751</v>
      </c>
      <c r="E158" s="32">
        <f>IF(OR($A158="",$B158=""),"",B158*'MPTO_working_2-way'!$G157)</f>
        <v>2.0259067357512959</v>
      </c>
      <c r="F158" s="30">
        <f>IF(OR($A158="",$B158=""),"",'MPTO_working_2-way'!D157)</f>
        <v>1.974169551066798</v>
      </c>
      <c r="G158" s="32">
        <f>IF(OR($A158="",$B158=""),"",'MPTO_working_2-way'!E157)</f>
        <v>2.0265153523890338</v>
      </c>
      <c r="H158" s="30">
        <f>IF(OR($A158="",$B158=""),"",'OddsRatio_working_2-way'!M157)</f>
        <v>1.9741558354989901</v>
      </c>
      <c r="I158" s="30">
        <f>IF(OR($A158="",$B158=""),"",'OddsRatio_working_2-way'!N157)</f>
        <v>2.0265298051494733</v>
      </c>
      <c r="J158" s="30">
        <f>IF('Log_working_2-way'!$D157="","",A158^('Log_working_2-way'!$D157))</f>
        <v>1.9738951466986834</v>
      </c>
      <c r="K158" s="32">
        <f>IF('Log_working_2-way'!$D157="","",B158^('Log_working_2-way'!$D157))</f>
        <v>2.0268045830085555</v>
      </c>
      <c r="L158" s="37">
        <f t="shared" si="27"/>
        <v>0.50639386189258306</v>
      </c>
      <c r="M158" s="37">
        <f t="shared" si="28"/>
        <v>0.49360613810741677</v>
      </c>
      <c r="N158" s="38">
        <v>254</v>
      </c>
      <c r="O158" s="38">
        <f t="shared" si="29"/>
        <v>122.39378238341969</v>
      </c>
      <c r="P158" s="38">
        <f t="shared" si="30"/>
        <v>125.71717171717174</v>
      </c>
      <c r="Q158" s="38">
        <f t="shared" si="31"/>
        <v>128.28282828282829</v>
      </c>
      <c r="R158" s="38">
        <f t="shared" si="32"/>
        <v>131.60621761658032</v>
      </c>
      <c r="S158" s="39">
        <f t="shared" si="33"/>
        <v>-5.8890458994086003</v>
      </c>
      <c r="T158" s="39">
        <f t="shared" si="34"/>
        <v>-5.8890458994085861</v>
      </c>
      <c r="U158" t="s">
        <v>399</v>
      </c>
      <c r="V158" t="s">
        <v>400</v>
      </c>
      <c r="W158" t="s">
        <v>476</v>
      </c>
      <c r="X158" s="48" t="s">
        <v>465</v>
      </c>
      <c r="Y158" s="41"/>
    </row>
    <row r="159" spans="1:25" ht="15" x14ac:dyDescent="0.25">
      <c r="A159">
        <v>2.12</v>
      </c>
      <c r="B159">
        <v>1.79</v>
      </c>
      <c r="C159" s="29">
        <f t="shared" si="26"/>
        <v>3.0357331084642114E-2</v>
      </c>
      <c r="D159" s="30">
        <f>IF(OR($A159="",$B159=""),"",A159*'MPTO_working_2-way'!$G158)</f>
        <v>2.1843575418994412</v>
      </c>
      <c r="E159" s="32">
        <f>IF(OR($A159="",$B159=""),"",B159*'MPTO_working_2-way'!$G158)</f>
        <v>1.8443396226415094</v>
      </c>
      <c r="F159" s="30">
        <f>IF(OR($A159="",$B159=""),"",'MPTO_working_2-way'!D158)</f>
        <v>2.1904871854075272</v>
      </c>
      <c r="G159" s="32">
        <f>IF(OR($A159="",$B159=""),"",'MPTO_working_2-way'!E158)</f>
        <v>1.8399922420480992</v>
      </c>
      <c r="H159" s="30">
        <f>IF(OR($A159="",$B159=""),"",'OddsRatio_working_2-way'!M158)</f>
        <v>2.1906811155751749</v>
      </c>
      <c r="I159" s="30">
        <f>IF(OR($A159="",$B159=""),"",'OddsRatio_working_2-way'!N158)</f>
        <v>1.8398554297360612</v>
      </c>
      <c r="J159" s="30">
        <f>IF('Log_working_2-way'!$D158="","",A159^('Log_working_2-way'!$D158))</f>
        <v>2.1934793420182777</v>
      </c>
      <c r="K159" s="32">
        <f>IF('Log_working_2-way'!$D158="","",B159^('Log_working_2-way'!$D158))</f>
        <v>1.8378863083703576</v>
      </c>
      <c r="L159" s="37">
        <f t="shared" si="27"/>
        <v>0.45780051150895146</v>
      </c>
      <c r="M159" s="37">
        <f t="shared" si="28"/>
        <v>0.5421994884910486</v>
      </c>
      <c r="N159" s="38">
        <v>255</v>
      </c>
      <c r="O159" s="38">
        <f t="shared" si="29"/>
        <v>134.71698113207546</v>
      </c>
      <c r="P159" s="38">
        <f t="shared" si="30"/>
        <v>112.54189944134077</v>
      </c>
      <c r="Q159" s="38">
        <f t="shared" si="31"/>
        <v>142.4581005586592</v>
      </c>
      <c r="R159" s="38">
        <f t="shared" si="32"/>
        <v>120.28301886792451</v>
      </c>
      <c r="S159" s="39">
        <f t="shared" si="33"/>
        <v>-7.7411194265837366</v>
      </c>
      <c r="T159" s="39">
        <f t="shared" si="34"/>
        <v>-7.7411194265837366</v>
      </c>
      <c r="U159" t="s">
        <v>401</v>
      </c>
      <c r="V159" t="s">
        <v>402</v>
      </c>
      <c r="W159" t="s">
        <v>476</v>
      </c>
      <c r="X159" s="48" t="s">
        <v>465</v>
      </c>
      <c r="Y159" s="41"/>
    </row>
    <row r="160" spans="1:25" ht="15" x14ac:dyDescent="0.25">
      <c r="A160">
        <v>1.91</v>
      </c>
      <c r="B160">
        <v>2</v>
      </c>
      <c r="C160" s="29">
        <f t="shared" si="26"/>
        <v>2.3560209424083656E-2</v>
      </c>
      <c r="D160" s="30">
        <f>IF(OR($A160="",$B160=""),"",A160*'MPTO_working_2-way'!$G159)</f>
        <v>1.9549999999999996</v>
      </c>
      <c r="E160" s="32">
        <f>IF(OR($A160="",$B160=""),"",B160*'MPTO_working_2-way'!$G159)</f>
        <v>2.0471204188481673</v>
      </c>
      <c r="F160" s="30">
        <f>IF(OR($A160="",$B160=""),"",'MPTO_working_2-way'!D159)</f>
        <v>1.9539641943734012</v>
      </c>
      <c r="G160" s="32">
        <f>IF(OR($A160="",$B160=""),"",'MPTO_working_2-way'!E159)</f>
        <v>2.0482573726541551</v>
      </c>
      <c r="H160" s="30">
        <f>IF(OR($A160="",$B160=""),"",'OddsRatio_working_2-way'!M159)</f>
        <v>1.9539392014169454</v>
      </c>
      <c r="I160" s="30">
        <f>IF(OR($A160="",$B160=""),"",'OddsRatio_working_2-way'!N159)</f>
        <v>2.0482848367219182</v>
      </c>
      <c r="J160" s="30">
        <f>IF('Log_working_2-way'!$D159="","",A160^('Log_working_2-way'!$D159))</f>
        <v>1.95347196121136</v>
      </c>
      <c r="K160" s="32">
        <f>IF('Log_working_2-way'!$D159="","",B160^('Log_working_2-way'!$D159))</f>
        <v>2.0487985391091357</v>
      </c>
      <c r="L160" s="37">
        <f t="shared" si="27"/>
        <v>0.51150895140664976</v>
      </c>
      <c r="M160" s="37">
        <f t="shared" si="28"/>
        <v>0.48849104859335046</v>
      </c>
      <c r="N160" s="38">
        <v>256</v>
      </c>
      <c r="O160" s="38">
        <f t="shared" si="29"/>
        <v>121.96858638743454</v>
      </c>
      <c r="P160" s="38">
        <f t="shared" si="30"/>
        <v>128</v>
      </c>
      <c r="Q160" s="38">
        <f t="shared" si="31"/>
        <v>128</v>
      </c>
      <c r="R160" s="38">
        <f t="shared" si="32"/>
        <v>134.03141361256544</v>
      </c>
      <c r="S160" s="39">
        <f t="shared" si="33"/>
        <v>-6.0314136125654585</v>
      </c>
      <c r="T160" s="39">
        <f t="shared" si="34"/>
        <v>-6.0314136125654443</v>
      </c>
      <c r="U160" t="s">
        <v>403</v>
      </c>
      <c r="V160" t="s">
        <v>404</v>
      </c>
      <c r="W160" t="s">
        <v>476</v>
      </c>
      <c r="X160" s="48" t="s">
        <v>465</v>
      </c>
      <c r="Y160" s="41"/>
    </row>
    <row r="161" spans="1:25" ht="15" x14ac:dyDescent="0.25">
      <c r="A161">
        <v>2.0499999999999998</v>
      </c>
      <c r="B161">
        <v>1.86</v>
      </c>
      <c r="C161" s="29">
        <f t="shared" si="26"/>
        <v>2.5439286650930981E-2</v>
      </c>
      <c r="D161" s="30">
        <f>IF(OR($A161="",$B161=""),"",A161*'MPTO_working_2-way'!$G160)</f>
        <v>2.1021505376344085</v>
      </c>
      <c r="E161" s="32">
        <f>IF(OR($A161="",$B161=""),"",B161*'MPTO_working_2-way'!$G160)</f>
        <v>1.9073170731707316</v>
      </c>
      <c r="F161" s="30">
        <f>IF(OR($A161="",$B161=""),"",'MPTO_working_2-way'!D160)</f>
        <v>2.1048854540436102</v>
      </c>
      <c r="G161" s="32">
        <f>IF(OR($A161="",$B161=""),"",'MPTO_working_2-way'!E160)</f>
        <v>1.905071196602548</v>
      </c>
      <c r="H161" s="30">
        <f>IF(OR($A161="",$B161=""),"",'OddsRatio_working_2-way'!M160)</f>
        <v>2.1049571179725204</v>
      </c>
      <c r="I161" s="30">
        <f>IF(OR($A161="",$B161=""),"",'OddsRatio_working_2-way'!N160)</f>
        <v>1.9050124966251125</v>
      </c>
      <c r="J161" s="30">
        <f>IF('Log_working_2-way'!$D160="","",A161^('Log_working_2-way'!$D160))</f>
        <v>2.1061965618695773</v>
      </c>
      <c r="K161" s="32">
        <f>IF('Log_working_2-way'!$D160="","",B161^('Log_working_2-way'!$D160))</f>
        <v>1.9039984704977753</v>
      </c>
      <c r="L161" s="37">
        <f t="shared" si="27"/>
        <v>0.47570332480818417</v>
      </c>
      <c r="M161" s="37">
        <f t="shared" si="28"/>
        <v>0.52429667519181589</v>
      </c>
      <c r="N161" s="38">
        <v>257</v>
      </c>
      <c r="O161" s="38">
        <f t="shared" si="29"/>
        <v>131.63414634146338</v>
      </c>
      <c r="P161" s="38">
        <f t="shared" si="30"/>
        <v>118.82795698924733</v>
      </c>
      <c r="Q161" s="38">
        <f t="shared" si="31"/>
        <v>138.17204301075267</v>
      </c>
      <c r="R161" s="38">
        <f t="shared" si="32"/>
        <v>125.36585365853659</v>
      </c>
      <c r="S161" s="39">
        <f t="shared" si="33"/>
        <v>-6.5378966692892959</v>
      </c>
      <c r="T161" s="39">
        <f t="shared" si="34"/>
        <v>-6.5378966692892675</v>
      </c>
      <c r="U161" t="s">
        <v>405</v>
      </c>
      <c r="V161" t="s">
        <v>406</v>
      </c>
      <c r="W161" t="s">
        <v>476</v>
      </c>
      <c r="X161" s="48" t="s">
        <v>465</v>
      </c>
      <c r="Y161" s="41"/>
    </row>
    <row r="162" spans="1:25" ht="15" x14ac:dyDescent="0.25">
      <c r="A162">
        <v>1.92</v>
      </c>
      <c r="B162">
        <v>1.97</v>
      </c>
      <c r="C162" s="29">
        <f t="shared" si="26"/>
        <v>2.844754653130277E-2</v>
      </c>
      <c r="D162" s="30">
        <f>IF(OR($A162="",$B162=""),"",A162*'MPTO_working_2-way'!$G161)</f>
        <v>1.9746192893401013</v>
      </c>
      <c r="E162" s="32">
        <f>IF(OR($A162="",$B162=""),"",B162*'MPTO_working_2-way'!$G161)</f>
        <v>2.0260416666666665</v>
      </c>
      <c r="F162" s="30">
        <f>IF(OR($A162="",$B162=""),"",'MPTO_working_2-way'!D161)</f>
        <v>1.9739066903246005</v>
      </c>
      <c r="G162" s="32">
        <f>IF(OR($A162="",$B162=""),"",'MPTO_working_2-way'!E161)</f>
        <v>2.0267924123888115</v>
      </c>
      <c r="H162" s="30">
        <f>IF(OR($A162="",$B162=""),"",'OddsRatio_working_2-way'!M161)</f>
        <v>1.9738858291644976</v>
      </c>
      <c r="I162" s="30">
        <f>IF(OR($A162="",$B162=""),"",'OddsRatio_working_2-way'!N161)</f>
        <v>2.0268144068364817</v>
      </c>
      <c r="J162" s="30">
        <f>IF('Log_working_2-way'!$D161="","",A162^('Log_working_2-way'!$D161))</f>
        <v>1.9735629954505829</v>
      </c>
      <c r="K162" s="32">
        <f>IF('Log_working_2-way'!$D161="","",B162^('Log_working_2-way'!$D161))</f>
        <v>2.0271548987306875</v>
      </c>
      <c r="L162" s="37">
        <f t="shared" si="27"/>
        <v>0.50642673521850901</v>
      </c>
      <c r="M162" s="37">
        <f t="shared" si="28"/>
        <v>0.49357326478149105</v>
      </c>
      <c r="N162" s="38">
        <v>258</v>
      </c>
      <c r="O162" s="38">
        <f t="shared" si="29"/>
        <v>123.62499999999999</v>
      </c>
      <c r="P162" s="38">
        <f t="shared" si="30"/>
        <v>127.03553299492384</v>
      </c>
      <c r="Q162" s="38">
        <f t="shared" si="31"/>
        <v>130.96446700507613</v>
      </c>
      <c r="R162" s="38">
        <f t="shared" si="32"/>
        <v>134.375</v>
      </c>
      <c r="S162" s="39">
        <f t="shared" si="33"/>
        <v>-7.3394670050761448</v>
      </c>
      <c r="T162" s="39">
        <f t="shared" si="34"/>
        <v>-7.339467005076159</v>
      </c>
      <c r="U162" t="s">
        <v>407</v>
      </c>
      <c r="V162" t="s">
        <v>408</v>
      </c>
      <c r="W162" t="s">
        <v>477</v>
      </c>
      <c r="X162" s="48" t="s">
        <v>465</v>
      </c>
      <c r="Y162" s="41"/>
    </row>
    <row r="163" spans="1:25" ht="15" x14ac:dyDescent="0.25">
      <c r="A163">
        <v>1.93</v>
      </c>
      <c r="B163">
        <v>1.96</v>
      </c>
      <c r="C163" s="29">
        <f t="shared" si="26"/>
        <v>2.8338796658559762E-2</v>
      </c>
      <c r="D163" s="30">
        <f>IF(OR($A163="",$B163=""),"",A163*'MPTO_working_2-way'!$G162)</f>
        <v>1.9846938775510203</v>
      </c>
      <c r="E163" s="32">
        <f>IF(OR($A163="",$B163=""),"",B163*'MPTO_working_2-way'!$G162)</f>
        <v>2.0155440414507773</v>
      </c>
      <c r="F163" s="30">
        <f>IF(OR($A163="",$B163=""),"",'MPTO_working_2-way'!D162)</f>
        <v>1.9842635333613092</v>
      </c>
      <c r="G163" s="32">
        <f>IF(OR($A163="",$B163=""),"",'MPTO_working_2-way'!E162)</f>
        <v>2.0159880622468553</v>
      </c>
      <c r="H163" s="30">
        <f>IF(OR($A163="",$B163=""),"",'OddsRatio_working_2-way'!M162)</f>
        <v>1.9842509842514759</v>
      </c>
      <c r="I163" s="30">
        <f>IF(OR($A163="",$B163=""),"",'OddsRatio_working_2-way'!N162)</f>
        <v>2.0160010160015238</v>
      </c>
      <c r="J163" s="30">
        <f>IF('Log_working_2-way'!$D162="","",A163^('Log_working_2-way'!$D162))</f>
        <v>1.9840560014719333</v>
      </c>
      <c r="K163" s="32">
        <f>IF('Log_working_2-way'!$D162="","",B163^('Log_working_2-way'!$D162))</f>
        <v>2.0162023284286739</v>
      </c>
      <c r="L163" s="37">
        <f t="shared" si="27"/>
        <v>0.50385604113110538</v>
      </c>
      <c r="M163" s="37">
        <f t="shared" si="28"/>
        <v>0.49614395886889456</v>
      </c>
      <c r="N163" s="38">
        <v>259</v>
      </c>
      <c r="O163" s="38">
        <f t="shared" si="29"/>
        <v>124.80310880829018</v>
      </c>
      <c r="P163" s="38">
        <f t="shared" si="30"/>
        <v>126.85714285714285</v>
      </c>
      <c r="Q163" s="38">
        <f t="shared" si="31"/>
        <v>132.14285714285714</v>
      </c>
      <c r="R163" s="38">
        <f t="shared" si="32"/>
        <v>134.19689119170985</v>
      </c>
      <c r="S163" s="39">
        <f t="shared" si="33"/>
        <v>-7.3397483345669627</v>
      </c>
      <c r="T163" s="39">
        <f t="shared" si="34"/>
        <v>-7.3397483345670054</v>
      </c>
      <c r="U163" t="s">
        <v>409</v>
      </c>
      <c r="V163" t="s">
        <v>410</v>
      </c>
      <c r="W163" t="s">
        <v>477</v>
      </c>
      <c r="X163" s="48" t="s">
        <v>465</v>
      </c>
      <c r="Y163" s="41"/>
    </row>
    <row r="164" spans="1:25" ht="15" x14ac:dyDescent="0.25">
      <c r="A164">
        <v>2.2400000000000002</v>
      </c>
      <c r="B164">
        <v>1.7</v>
      </c>
      <c r="C164" s="29">
        <f t="shared" si="26"/>
        <v>3.4663865546218364E-2</v>
      </c>
      <c r="D164" s="30">
        <f>IF(OR($A164="",$B164=""),"",A164*'MPTO_working_2-way'!$G163)</f>
        <v>2.3176470588235292</v>
      </c>
      <c r="E164" s="32">
        <f>IF(OR($A164="",$B164=""),"",B164*'MPTO_working_2-way'!$G163)</f>
        <v>1.7589285714285712</v>
      </c>
      <c r="F164" s="30">
        <f>IF(OR($A164="",$B164=""),"",'MPTO_working_2-way'!D163)</f>
        <v>2.3304773561811505</v>
      </c>
      <c r="G164" s="32">
        <f>IF(OR($A164="",$B164=""),"",'MPTO_working_2-way'!E163)</f>
        <v>1.7516099356025756</v>
      </c>
      <c r="H164" s="30">
        <f>IF(OR($A164="",$B164=""),"",'OddsRatio_working_2-way'!M163)</f>
        <v>2.3309502512973848</v>
      </c>
      <c r="I164" s="30">
        <f>IF(OR($A164="",$B164=""),"",'OddsRatio_working_2-way'!N163)</f>
        <v>1.7513428837969105</v>
      </c>
      <c r="J164" s="30">
        <f>IF('Log_working_2-way'!$D163="","",A164^('Log_working_2-way'!$D163))</f>
        <v>2.3368656510313084</v>
      </c>
      <c r="K164" s="32">
        <f>IF('Log_working_2-way'!$D163="","",B164^('Log_working_2-way'!$D163))</f>
        <v>1.7480183212340654</v>
      </c>
      <c r="L164" s="37">
        <f t="shared" si="27"/>
        <v>0.43147208121827418</v>
      </c>
      <c r="M164" s="37">
        <f t="shared" si="28"/>
        <v>0.56852791878172593</v>
      </c>
      <c r="N164" s="38">
        <v>260</v>
      </c>
      <c r="O164" s="38">
        <f t="shared" si="29"/>
        <v>143.92857142857144</v>
      </c>
      <c r="P164" s="38">
        <f t="shared" si="30"/>
        <v>107.05882352941177</v>
      </c>
      <c r="Q164" s="38">
        <f t="shared" si="31"/>
        <v>152.94117647058823</v>
      </c>
      <c r="R164" s="38">
        <f t="shared" si="32"/>
        <v>116.07142857142857</v>
      </c>
      <c r="S164" s="39">
        <f t="shared" si="33"/>
        <v>-9.0126050420167871</v>
      </c>
      <c r="T164" s="39">
        <f t="shared" si="34"/>
        <v>-9.0126050420168013</v>
      </c>
      <c r="U164" t="s">
        <v>411</v>
      </c>
      <c r="V164" t="s">
        <v>412</v>
      </c>
      <c r="W164" t="s">
        <v>477</v>
      </c>
      <c r="X164" s="48" t="s">
        <v>465</v>
      </c>
      <c r="Y164" s="41"/>
    </row>
    <row r="165" spans="1:25" ht="15" x14ac:dyDescent="0.25">
      <c r="A165">
        <v>2.1</v>
      </c>
      <c r="B165">
        <v>1.79</v>
      </c>
      <c r="C165" s="29">
        <f t="shared" si="26"/>
        <v>3.4849694067571102E-2</v>
      </c>
      <c r="D165" s="30">
        <f>IF(OR($A165="",$B165=""),"",A165*'MPTO_working_2-way'!$G164)</f>
        <v>2.1731843575418992</v>
      </c>
      <c r="E165" s="32">
        <f>IF(OR($A165="",$B165=""),"",B165*'MPTO_working_2-way'!$G164)</f>
        <v>1.8523809523809522</v>
      </c>
      <c r="F165" s="30">
        <f>IF(OR($A165="",$B165=""),"",'MPTO_working_2-way'!D164)</f>
        <v>2.1797622499275153</v>
      </c>
      <c r="G165" s="32">
        <f>IF(OR($A165="",$B165=""),"",'MPTO_working_2-way'!E164)</f>
        <v>1.8476284099287292</v>
      </c>
      <c r="H165" s="30">
        <f>IF(OR($A165="",$B165=""),"",'OddsRatio_working_2-way'!M164)</f>
        <v>2.1800021454603971</v>
      </c>
      <c r="I165" s="30">
        <f>IF(OR($A165="",$B165=""),"",'OddsRatio_working_2-way'!N164)</f>
        <v>1.8474560862851939</v>
      </c>
      <c r="J165" s="30">
        <f>IF('Log_working_2-way'!$D164="","",A165^('Log_working_2-way'!$D164))</f>
        <v>2.1830172065936067</v>
      </c>
      <c r="K165" s="32">
        <f>IF('Log_working_2-way'!$D164="","",B165^('Log_working_2-way'!$D164))</f>
        <v>1.8452962428833544</v>
      </c>
      <c r="L165" s="37">
        <f t="shared" si="27"/>
        <v>0.46015424164524427</v>
      </c>
      <c r="M165" s="37">
        <f t="shared" si="28"/>
        <v>0.53984575835475579</v>
      </c>
      <c r="N165" s="38">
        <v>261</v>
      </c>
      <c r="O165" s="38">
        <f t="shared" si="29"/>
        <v>136.71428571428572</v>
      </c>
      <c r="P165" s="38">
        <f t="shared" si="30"/>
        <v>115.1899441340782</v>
      </c>
      <c r="Q165" s="38">
        <f t="shared" si="31"/>
        <v>145.81005586592178</v>
      </c>
      <c r="R165" s="38">
        <f t="shared" si="32"/>
        <v>124.28571428571428</v>
      </c>
      <c r="S165" s="39">
        <f t="shared" si="33"/>
        <v>-9.0957701516360601</v>
      </c>
      <c r="T165" s="39">
        <f t="shared" si="34"/>
        <v>-9.0957701516360743</v>
      </c>
      <c r="U165" t="s">
        <v>413</v>
      </c>
      <c r="V165" t="s">
        <v>414</v>
      </c>
      <c r="W165" t="s">
        <v>478</v>
      </c>
      <c r="X165" s="48" t="s">
        <v>465</v>
      </c>
      <c r="Y165" s="41"/>
    </row>
    <row r="166" spans="1:25" ht="15" x14ac:dyDescent="0.25">
      <c r="A166">
        <v>2.0299999999999998</v>
      </c>
      <c r="B166">
        <v>1.86</v>
      </c>
      <c r="C166" s="29">
        <f t="shared" si="26"/>
        <v>3.0245246040574214E-2</v>
      </c>
      <c r="D166" s="30">
        <f>IF(OR($A166="",$B166=""),"",A166*'MPTO_working_2-way'!$G165)</f>
        <v>2.0913978494623655</v>
      </c>
      <c r="E166" s="32">
        <f>IF(OR($A166="",$B166=""),"",B166*'MPTO_working_2-way'!$G165)</f>
        <v>1.9162561576354682</v>
      </c>
      <c r="F166" s="30">
        <f>IF(OR($A166="",$B166=""),"",'MPTO_working_2-way'!D165)</f>
        <v>2.0942925287037548</v>
      </c>
      <c r="G166" s="32">
        <f>IF(OR($A166="",$B166=""),"",'MPTO_working_2-way'!E165)</f>
        <v>1.9138324294186226</v>
      </c>
      <c r="H166" s="30">
        <f>IF(OR($A166="",$B166=""),"",'OddsRatio_working_2-way'!M165)</f>
        <v>2.0943831224048783</v>
      </c>
      <c r="I166" s="30">
        <f>IF(OR($A166="",$B166=""),"",'OddsRatio_working_2-way'!N165)</f>
        <v>1.9137567818137824</v>
      </c>
      <c r="J166" s="30">
        <f>IF('Log_working_2-way'!$D165="","",A166^('Log_working_2-way'!$D165))</f>
        <v>2.0957003958101184</v>
      </c>
      <c r="K166" s="32">
        <f>IF('Log_working_2-way'!$D165="","",B166^('Log_working_2-way'!$D165))</f>
        <v>1.9126582447390832</v>
      </c>
      <c r="L166" s="37">
        <f t="shared" si="27"/>
        <v>0.47814910025706941</v>
      </c>
      <c r="M166" s="37">
        <f t="shared" si="28"/>
        <v>0.52185089974293053</v>
      </c>
      <c r="N166" s="38">
        <v>262</v>
      </c>
      <c r="O166" s="38">
        <f t="shared" si="29"/>
        <v>132.93596059113298</v>
      </c>
      <c r="P166" s="38">
        <f t="shared" si="30"/>
        <v>121.13978494623657</v>
      </c>
      <c r="Q166" s="38">
        <f t="shared" si="31"/>
        <v>140.86021505376343</v>
      </c>
      <c r="R166" s="38">
        <f t="shared" si="32"/>
        <v>129.06403940886702</v>
      </c>
      <c r="S166" s="39">
        <f t="shared" si="33"/>
        <v>-7.9242544626304436</v>
      </c>
      <c r="T166" s="39">
        <f t="shared" si="34"/>
        <v>-7.9242544626304436</v>
      </c>
      <c r="U166" t="s">
        <v>415</v>
      </c>
      <c r="V166" t="s">
        <v>416</v>
      </c>
      <c r="W166" t="s">
        <v>478</v>
      </c>
      <c r="X166" s="48" t="s">
        <v>465</v>
      </c>
      <c r="Y166" s="41"/>
    </row>
    <row r="167" spans="1:25" s="35" customFormat="1" ht="15" x14ac:dyDescent="0.25">
      <c r="A167">
        <v>2.37</v>
      </c>
      <c r="B167">
        <v>1.63</v>
      </c>
      <c r="C167" s="29">
        <f t="shared" si="26"/>
        <v>3.5437860785379582E-2</v>
      </c>
      <c r="D167" s="30">
        <f>IF(OR($A167="",$B167=""),"",A167*'MPTO_working_2-way'!$G166)</f>
        <v>2.4539877300613497</v>
      </c>
      <c r="E167" s="32">
        <f>IF(OR($A167="",$B167=""),"",B167*'MPTO_working_2-way'!$G166)</f>
        <v>1.6877637130801686</v>
      </c>
      <c r="F167" s="30">
        <f>IF(OR($A167="",$B167=""),"",'MPTO_working_2-way'!D166)</f>
        <v>2.4738881239793793</v>
      </c>
      <c r="G167" s="32">
        <f>IF(OR($A167="",$B167=""),"",'MPTO_working_2-way'!E166)</f>
        <v>1.6784775477395666</v>
      </c>
      <c r="H167" s="30">
        <f>IF(OR($A167="",$B167=""),"",'OddsRatio_working_2-way'!M166)</f>
        <v>2.4746535778287639</v>
      </c>
      <c r="I167" s="30">
        <f>IF(OR($A167="",$B167=""),"",'OddsRatio_working_2-way'!N166)</f>
        <v>1.6781253679066579</v>
      </c>
      <c r="J167" s="30">
        <f>IF('Log_working_2-way'!$D166="","",A167^('Log_working_2-way'!$D166))</f>
        <v>2.4838961866439853</v>
      </c>
      <c r="K167" s="32">
        <f>IF('Log_working_2-way'!$D166="","",B167^('Log_working_2-way'!$D166))</f>
        <v>1.6739015902867895</v>
      </c>
      <c r="L167" s="37">
        <f t="shared" si="27"/>
        <v>0.40749999999999997</v>
      </c>
      <c r="M167" s="37">
        <f t="shared" si="28"/>
        <v>0.59250000000000003</v>
      </c>
      <c r="N167" s="38">
        <v>263</v>
      </c>
      <c r="O167" s="38">
        <f t="shared" si="29"/>
        <v>152.02953586497893</v>
      </c>
      <c r="P167" s="38">
        <f t="shared" si="30"/>
        <v>101.65030674846626</v>
      </c>
      <c r="Q167" s="38">
        <f t="shared" si="31"/>
        <v>161.34969325153375</v>
      </c>
      <c r="R167" s="38">
        <f t="shared" si="32"/>
        <v>110.97046413502109</v>
      </c>
      <c r="S167" s="39">
        <f t="shared" si="33"/>
        <v>-9.3201573865548255</v>
      </c>
      <c r="T167" s="39">
        <f t="shared" si="34"/>
        <v>-9.3201573865548255</v>
      </c>
      <c r="U167" t="s">
        <v>417</v>
      </c>
      <c r="V167" t="s">
        <v>418</v>
      </c>
      <c r="W167" t="s">
        <v>478</v>
      </c>
      <c r="X167" s="48" t="s">
        <v>465</v>
      </c>
      <c r="Y167" s="41"/>
    </row>
    <row r="168" spans="1:25" ht="15" x14ac:dyDescent="0.25">
      <c r="A168">
        <v>1.76</v>
      </c>
      <c r="B168">
        <v>2.14</v>
      </c>
      <c r="C168" s="29">
        <f t="shared" si="26"/>
        <v>3.5471537807986397E-2</v>
      </c>
      <c r="D168" s="30">
        <f>IF(OR($A168="",$B168=""),"",A168*'MPTO_working_2-way'!$G167)</f>
        <v>1.8224299065420562</v>
      </c>
      <c r="E168" s="32">
        <f>IF(OR($A168="",$B168=""),"",B168*'MPTO_working_2-way'!$G167)</f>
        <v>2.2159090909090908</v>
      </c>
      <c r="F168" s="30">
        <f>IF(OR($A168="",$B168=""),"",'MPTO_working_2-way'!D167)</f>
        <v>1.8167084699980707</v>
      </c>
      <c r="G168" s="32">
        <f>IF(OR($A168="",$B168=""),"",'MPTO_working_2-way'!E167)</f>
        <v>2.2244271202456889</v>
      </c>
      <c r="H168" s="30">
        <f>IF(OR($A168="",$B168=""),"",'OddsRatio_working_2-way'!M167)</f>
        <v>1.8164965809277254</v>
      </c>
      <c r="I168" s="30">
        <f>IF(OR($A168="",$B168=""),"",'OddsRatio_working_2-way'!N167)</f>
        <v>2.2247448713915889</v>
      </c>
      <c r="J168" s="30">
        <f>IF('Log_working_2-way'!$D167="","",A168^('Log_working_2-way'!$D167))</f>
        <v>1.8138959157983681</v>
      </c>
      <c r="K168" s="32">
        <f>IF('Log_working_2-way'!$D167="","",B168^('Log_working_2-way'!$D167))</f>
        <v>2.2286583340561452</v>
      </c>
      <c r="L168" s="37">
        <f t="shared" si="27"/>
        <v>0.54871794871794866</v>
      </c>
      <c r="M168" s="37">
        <f t="shared" si="28"/>
        <v>0.45128205128205129</v>
      </c>
      <c r="N168" s="38">
        <v>264</v>
      </c>
      <c r="O168" s="38">
        <f t="shared" si="29"/>
        <v>114</v>
      </c>
      <c r="P168" s="38">
        <f t="shared" si="30"/>
        <v>140.63551401869159</v>
      </c>
      <c r="Q168" s="38">
        <f t="shared" si="31"/>
        <v>123.36448598130841</v>
      </c>
      <c r="R168" s="38">
        <f t="shared" si="32"/>
        <v>150</v>
      </c>
      <c r="S168" s="39">
        <f t="shared" si="33"/>
        <v>-9.3644859813084054</v>
      </c>
      <c r="T168" s="39">
        <f t="shared" si="34"/>
        <v>-9.3644859813084054</v>
      </c>
      <c r="U168" t="s">
        <v>419</v>
      </c>
      <c r="V168" t="s">
        <v>420</v>
      </c>
      <c r="W168" t="s">
        <v>478</v>
      </c>
      <c r="X168" s="48" t="s">
        <v>465</v>
      </c>
      <c r="Y168" s="41"/>
    </row>
    <row r="169" spans="1:25" ht="15" x14ac:dyDescent="0.25">
      <c r="A169">
        <v>2.12</v>
      </c>
      <c r="B169">
        <v>1.78</v>
      </c>
      <c r="C169" s="29">
        <f t="shared" si="26"/>
        <v>3.3495866016535869E-2</v>
      </c>
      <c r="D169" s="30">
        <f>IF(OR($A169="",$B169=""),"",A169*'MPTO_working_2-way'!$G168)</f>
        <v>2.191011235955056</v>
      </c>
      <c r="E169" s="32">
        <f>IF(OR($A169="",$B169=""),"",B169*'MPTO_working_2-way'!$G168)</f>
        <v>1.8396226415094339</v>
      </c>
      <c r="F169" s="30">
        <f>IF(OR($A169="",$B169=""),"",'MPTO_working_2-way'!D168)</f>
        <v>2.1980428704566637</v>
      </c>
      <c r="G169" s="32">
        <f>IF(OR($A169="",$B169=""),"",'MPTO_working_2-way'!E168)</f>
        <v>1.8346946713341112</v>
      </c>
      <c r="H169" s="30">
        <f>IF(OR($A169="",$B169=""),"",'OddsRatio_working_2-way'!M168)</f>
        <v>2.1982893790305562</v>
      </c>
      <c r="I169" s="30">
        <f>IF(OR($A169="",$B169=""),"",'OddsRatio_working_2-way'!N168)</f>
        <v>1.83452296039628</v>
      </c>
      <c r="J169" s="30">
        <f>IF('Log_working_2-way'!$D168="","",A169^('Log_working_2-way'!$D168))</f>
        <v>2.2015102621380289</v>
      </c>
      <c r="K169" s="32">
        <f>IF('Log_working_2-way'!$D168="","",B169^('Log_working_2-way'!$D168))</f>
        <v>1.8322858584832242</v>
      </c>
      <c r="L169" s="37">
        <f t="shared" si="27"/>
        <v>0.45641025641025645</v>
      </c>
      <c r="M169" s="37">
        <f t="shared" si="28"/>
        <v>0.54358974358974366</v>
      </c>
      <c r="N169" s="38">
        <v>265</v>
      </c>
      <c r="O169" s="38">
        <f t="shared" si="29"/>
        <v>140.00000000000003</v>
      </c>
      <c r="P169" s="38">
        <f t="shared" si="30"/>
        <v>116.12359550561798</v>
      </c>
      <c r="Q169" s="38">
        <f t="shared" si="31"/>
        <v>148.87640449438203</v>
      </c>
      <c r="R169" s="38">
        <f t="shared" si="32"/>
        <v>124.99999999999999</v>
      </c>
      <c r="S169" s="39">
        <f t="shared" si="33"/>
        <v>-8.8764044943820011</v>
      </c>
      <c r="T169" s="39">
        <f t="shared" si="34"/>
        <v>-8.8764044943820011</v>
      </c>
      <c r="U169" t="s">
        <v>421</v>
      </c>
      <c r="V169" t="s">
        <v>422</v>
      </c>
      <c r="W169" t="s">
        <v>471</v>
      </c>
      <c r="X169" s="48" t="s">
        <v>465</v>
      </c>
      <c r="Y169" s="41"/>
    </row>
    <row r="170" spans="1:25" ht="15" x14ac:dyDescent="0.25">
      <c r="A170">
        <v>2.1</v>
      </c>
      <c r="B170">
        <v>1.78</v>
      </c>
      <c r="C170" s="29">
        <f t="shared" si="26"/>
        <v>3.7988228999465079E-2</v>
      </c>
      <c r="D170" s="30">
        <f>IF(OR($A170="",$B170=""),"",A170*'MPTO_working_2-way'!$G169)</f>
        <v>2.1797752808988768</v>
      </c>
      <c r="E170" s="32">
        <f>IF(OR($A170="",$B170=""),"",B170*'MPTO_working_2-way'!$G169)</f>
        <v>1.8476190476190479</v>
      </c>
      <c r="F170" s="30">
        <f>IF(OR($A170="",$B170=""),"",'MPTO_working_2-way'!D169)</f>
        <v>2.1872440023405506</v>
      </c>
      <c r="G170" s="32">
        <f>IF(OR($A170="",$B170=""),"",'MPTO_working_2-way'!E169)</f>
        <v>1.8422868408082802</v>
      </c>
      <c r="H170" s="30">
        <f>IF(OR($A170="",$B170=""),"",'OddsRatio_working_2-way'!M169)</f>
        <v>2.1875421719907089</v>
      </c>
      <c r="I170" s="30">
        <f>IF(OR($A170="",$B170=""),"",'OddsRatio_working_2-way'!N169)</f>
        <v>1.8420753583206844</v>
      </c>
      <c r="J170" s="30">
        <f>IF('Log_working_2-way'!$D169="","",A170^('Log_working_2-way'!$D169))</f>
        <v>2.1909772182449698</v>
      </c>
      <c r="K170" s="32">
        <f>IF('Log_working_2-way'!$D169="","",B170^('Log_working_2-way'!$D169))</f>
        <v>1.8396466235294411</v>
      </c>
      <c r="L170" s="37">
        <f t="shared" si="27"/>
        <v>0.45876288659793807</v>
      </c>
      <c r="M170" s="37">
        <f t="shared" si="28"/>
        <v>0.54123711340206171</v>
      </c>
      <c r="N170" s="38">
        <v>266</v>
      </c>
      <c r="O170" s="38">
        <f t="shared" si="29"/>
        <v>139.33333333333334</v>
      </c>
      <c r="P170" s="38">
        <f t="shared" si="30"/>
        <v>116.56179775280901</v>
      </c>
      <c r="Q170" s="38">
        <f t="shared" si="31"/>
        <v>149.43820224719101</v>
      </c>
      <c r="R170" s="38">
        <f t="shared" si="32"/>
        <v>126.66666666666666</v>
      </c>
      <c r="S170" s="39">
        <f t="shared" si="33"/>
        <v>-10.104868913857672</v>
      </c>
      <c r="T170" s="39">
        <f t="shared" si="34"/>
        <v>-10.104868913857644</v>
      </c>
      <c r="U170" t="s">
        <v>423</v>
      </c>
      <c r="V170" t="s">
        <v>424</v>
      </c>
      <c r="W170" t="s">
        <v>471</v>
      </c>
      <c r="X170" s="48" t="s">
        <v>465</v>
      </c>
      <c r="Y170" s="41"/>
    </row>
    <row r="171" spans="1:25" ht="15" x14ac:dyDescent="0.25">
      <c r="A171">
        <v>1.76</v>
      </c>
      <c r="B171">
        <v>2.13</v>
      </c>
      <c r="C171" s="29">
        <f t="shared" si="26"/>
        <v>3.7665386256935607E-2</v>
      </c>
      <c r="D171" s="30">
        <f>IF(OR($A171="",$B171=""),"",A171*'MPTO_working_2-way'!$G170)</f>
        <v>1.8262910798122067</v>
      </c>
      <c r="E171" s="32">
        <f>IF(OR($A171="",$B171=""),"",B171*'MPTO_working_2-way'!$G170)</f>
        <v>2.2102272727272729</v>
      </c>
      <c r="F171" s="30">
        <f>IF(OR($A171="",$B171=""),"",'MPTO_working_2-way'!D170)</f>
        <v>1.8203360202000585</v>
      </c>
      <c r="G171" s="32">
        <f>IF(OR($A171="",$B171=""),"",'MPTO_working_2-way'!E170)</f>
        <v>2.2190126672191313</v>
      </c>
      <c r="H171" s="30">
        <f>IF(OR($A171="",$B171=""),"",'OddsRatio_working_2-way'!M170)</f>
        <v>1.8201014398727853</v>
      </c>
      <c r="I171" s="30">
        <f>IF(OR($A171="",$B171=""),"",'OddsRatio_working_2-way'!N170)</f>
        <v>2.2193613513897996</v>
      </c>
      <c r="J171" s="30">
        <f>IF('Log_working_2-way'!$D170="","",A171^('Log_working_2-way'!$D170))</f>
        <v>1.8173902621748135</v>
      </c>
      <c r="K171" s="32">
        <f>IF('Log_working_2-way'!$D170="","",B171^('Log_working_2-way'!$D170))</f>
        <v>2.2234058151600675</v>
      </c>
      <c r="L171" s="37">
        <f t="shared" si="27"/>
        <v>0.54755784061696655</v>
      </c>
      <c r="M171" s="37">
        <f t="shared" si="28"/>
        <v>0.45244215938303339</v>
      </c>
      <c r="N171" s="38">
        <v>267</v>
      </c>
      <c r="O171" s="38">
        <f t="shared" si="29"/>
        <v>115.29545454545456</v>
      </c>
      <c r="P171" s="38">
        <f t="shared" si="30"/>
        <v>141.64788732394362</v>
      </c>
      <c r="Q171" s="38">
        <f t="shared" si="31"/>
        <v>125.35211267605634</v>
      </c>
      <c r="R171" s="38">
        <f t="shared" si="32"/>
        <v>151.70454545454547</v>
      </c>
      <c r="S171" s="39">
        <f t="shared" si="33"/>
        <v>-10.056658130601775</v>
      </c>
      <c r="T171" s="39">
        <f t="shared" si="34"/>
        <v>-10.056658130601846</v>
      </c>
      <c r="U171" t="s">
        <v>425</v>
      </c>
      <c r="V171" t="s">
        <v>426</v>
      </c>
      <c r="W171" t="s">
        <v>471</v>
      </c>
      <c r="X171" s="48" t="s">
        <v>465</v>
      </c>
      <c r="Y171" s="41"/>
    </row>
    <row r="172" spans="1:25" ht="15" x14ac:dyDescent="0.25">
      <c r="A172">
        <v>2</v>
      </c>
      <c r="B172">
        <v>1.88</v>
      </c>
      <c r="C172" s="29">
        <f t="shared" si="26"/>
        <v>3.1914893617021267E-2</v>
      </c>
      <c r="D172" s="30">
        <f>IF(OR($A172="",$B172=""),"",A172*'MPTO_working_2-way'!$G171)</f>
        <v>2.0638297872340425</v>
      </c>
      <c r="E172" s="32">
        <f>IF(OR($A172="",$B172=""),"",B172*'MPTO_working_2-way'!$G171)</f>
        <v>1.94</v>
      </c>
      <c r="F172" s="30">
        <f>IF(OR($A172="",$B172=""),"",'MPTO_working_2-way'!D171)</f>
        <v>2.0659340659340657</v>
      </c>
      <c r="G172" s="32">
        <f>IF(OR($A172="",$B172=""),"",'MPTO_working_2-way'!E171)</f>
        <v>1.9381443298969072</v>
      </c>
      <c r="H172" s="30">
        <f>IF(OR($A172="",$B172=""),"",'OddsRatio_working_2-way'!M171)</f>
        <v>2.0660035817780522</v>
      </c>
      <c r="I172" s="30">
        <f>IF(OR($A172="",$B172=""),"",'OddsRatio_working_2-way'!N171)</f>
        <v>1.9380831519646857</v>
      </c>
      <c r="J172" s="30">
        <f>IF('Log_working_2-way'!$D171="","",A172^('Log_working_2-way'!$D171))</f>
        <v>2.0669618454035223</v>
      </c>
      <c r="K172" s="32">
        <f>IF('Log_working_2-way'!$D171="","",B172^('Log_working_2-way'!$D171))</f>
        <v>1.9372406373367297</v>
      </c>
      <c r="L172" s="37">
        <f t="shared" si="27"/>
        <v>0.4845360824742268</v>
      </c>
      <c r="M172" s="37">
        <f t="shared" si="28"/>
        <v>0.51546391752577325</v>
      </c>
      <c r="N172" s="38">
        <v>268</v>
      </c>
      <c r="O172" s="38">
        <f t="shared" si="29"/>
        <v>134</v>
      </c>
      <c r="P172" s="38">
        <f t="shared" si="30"/>
        <v>125.44680851063828</v>
      </c>
      <c r="Q172" s="38">
        <f t="shared" si="31"/>
        <v>142.55319148936169</v>
      </c>
      <c r="R172" s="38">
        <f t="shared" si="32"/>
        <v>134</v>
      </c>
      <c r="S172" s="39">
        <f t="shared" si="33"/>
        <v>-8.5531914893616943</v>
      </c>
      <c r="T172" s="39">
        <f t="shared" si="34"/>
        <v>-8.5531914893617227</v>
      </c>
      <c r="U172" t="s">
        <v>427</v>
      </c>
      <c r="V172" t="s">
        <v>428</v>
      </c>
      <c r="W172" t="s">
        <v>479</v>
      </c>
      <c r="X172" s="48" t="s">
        <v>465</v>
      </c>
      <c r="Y172" s="41"/>
    </row>
    <row r="173" spans="1:25" ht="15" x14ac:dyDescent="0.25">
      <c r="A173">
        <v>1.98</v>
      </c>
      <c r="B173">
        <v>1.92</v>
      </c>
      <c r="C173" s="29">
        <f t="shared" si="26"/>
        <v>2.5883838383838453E-2</v>
      </c>
      <c r="D173" s="30">
        <f>IF(OR($A173="",$B173=""),"",A173*'MPTO_working_2-way'!$G172)</f>
        <v>2.03125</v>
      </c>
      <c r="E173" s="32">
        <f>IF(OR($A173="",$B173=""),"",B173*'MPTO_working_2-way'!$G172)</f>
        <v>1.9696969696969697</v>
      </c>
      <c r="F173" s="30">
        <f>IF(OR($A173="",$B173=""),"",'MPTO_working_2-way'!D172)</f>
        <v>2.0320718409236691</v>
      </c>
      <c r="G173" s="32">
        <f>IF(OR($A173="",$B173=""),"",'MPTO_working_2-way'!E172)</f>
        <v>1.968924798011187</v>
      </c>
      <c r="H173" s="30">
        <f>IF(OR($A173="",$B173=""),"",'OddsRatio_working_2-way'!M172)</f>
        <v>2.0320936930842795</v>
      </c>
      <c r="I173" s="30">
        <f>IF(OR($A173="",$B173=""),"",'OddsRatio_working_2-way'!N172)</f>
        <v>1.9689042833036094</v>
      </c>
      <c r="J173" s="30">
        <f>IF('Log_working_2-way'!$D172="","",A173^('Log_working_2-way'!$D172))</f>
        <v>2.0324656453077439</v>
      </c>
      <c r="K173" s="32">
        <f>IF('Log_working_2-way'!$D172="","",B173^('Log_working_2-way'!$D172))</f>
        <v>1.9685552294594053</v>
      </c>
      <c r="L173" s="37">
        <f t="shared" si="27"/>
        <v>0.49230769230769234</v>
      </c>
      <c r="M173" s="37">
        <f t="shared" si="28"/>
        <v>0.50769230769230766</v>
      </c>
      <c r="N173" s="38">
        <v>269</v>
      </c>
      <c r="O173" s="38">
        <f t="shared" si="29"/>
        <v>133.14141414141415</v>
      </c>
      <c r="P173" s="38">
        <f t="shared" si="30"/>
        <v>128.89583333333334</v>
      </c>
      <c r="Q173" s="38">
        <f t="shared" si="31"/>
        <v>140.10416666666669</v>
      </c>
      <c r="R173" s="38">
        <f t="shared" si="32"/>
        <v>135.85858585858585</v>
      </c>
      <c r="S173" s="39">
        <f t="shared" si="33"/>
        <v>-6.9627525252525402</v>
      </c>
      <c r="T173" s="39">
        <f t="shared" si="34"/>
        <v>-6.9627525252525118</v>
      </c>
      <c r="U173" t="s">
        <v>134</v>
      </c>
      <c r="V173" t="s">
        <v>142</v>
      </c>
      <c r="W173" t="s">
        <v>169</v>
      </c>
      <c r="X173" s="48" t="s">
        <v>465</v>
      </c>
      <c r="Y173" s="41"/>
    </row>
    <row r="174" spans="1:25" ht="15" x14ac:dyDescent="0.25">
      <c r="A174">
        <v>2.04</v>
      </c>
      <c r="B174">
        <v>1.88</v>
      </c>
      <c r="C174" s="29">
        <f t="shared" si="26"/>
        <v>2.2110972048393851E-2</v>
      </c>
      <c r="D174" s="30">
        <f>IF(OR($A174="",$B174=""),"",A174*'MPTO_working_2-way'!$G173)</f>
        <v>2.0851063829787235</v>
      </c>
      <c r="E174" s="32">
        <f>IF(OR($A174="",$B174=""),"",B174*'MPTO_working_2-way'!$G173)</f>
        <v>1.9215686274509802</v>
      </c>
      <c r="F174" s="30">
        <f>IF(OR($A174="",$B174=""),"",'MPTO_working_2-way'!D173)</f>
        <v>2.087070091423596</v>
      </c>
      <c r="G174" s="32">
        <f>IF(OR($A174="",$B174=""),"",'MPTO_working_2-way'!E173)</f>
        <v>1.9199038846615937</v>
      </c>
      <c r="H174" s="30">
        <f>IF(OR($A174="",$B174=""),"",'OddsRatio_working_2-way'!M173)</f>
        <v>2.0871146130092182</v>
      </c>
      <c r="I174" s="30">
        <f>IF(OR($A174="",$B174=""),"",'OddsRatio_working_2-way'!N173)</f>
        <v>1.9198662110077995</v>
      </c>
      <c r="J174" s="30">
        <f>IF('Log_working_2-way'!$D173="","",A174^('Log_working_2-way'!$D173))</f>
        <v>2.0880014698245399</v>
      </c>
      <c r="K174" s="32">
        <f>IF('Log_working_2-way'!$D173="","",B174^('Log_working_2-way'!$D173))</f>
        <v>1.9191164053861676</v>
      </c>
      <c r="L174" s="37">
        <f t="shared" si="27"/>
        <v>0.47959183673469385</v>
      </c>
      <c r="M174" s="37">
        <f t="shared" si="28"/>
        <v>0.52040816326530615</v>
      </c>
      <c r="N174" s="38">
        <v>270</v>
      </c>
      <c r="O174" s="38">
        <f t="shared" si="29"/>
        <v>137.64705882352939</v>
      </c>
      <c r="P174" s="38">
        <f t="shared" si="30"/>
        <v>126.38297872340424</v>
      </c>
      <c r="Q174" s="38">
        <f t="shared" si="31"/>
        <v>143.61702127659575</v>
      </c>
      <c r="R174" s="38">
        <f t="shared" si="32"/>
        <v>132.35294117647058</v>
      </c>
      <c r="S174" s="39">
        <f t="shared" si="33"/>
        <v>-5.9699624530663584</v>
      </c>
      <c r="T174" s="39">
        <f t="shared" si="34"/>
        <v>-5.9699624530663442</v>
      </c>
      <c r="U174" t="s">
        <v>429</v>
      </c>
      <c r="V174" t="s">
        <v>430</v>
      </c>
      <c r="W174" t="s">
        <v>480</v>
      </c>
      <c r="X174" s="48" t="s">
        <v>465</v>
      </c>
      <c r="Y174" s="41"/>
    </row>
    <row r="175" spans="1:25" ht="15" x14ac:dyDescent="0.25">
      <c r="A175">
        <v>2.08</v>
      </c>
      <c r="B175">
        <v>1.84</v>
      </c>
      <c r="C175" s="29">
        <f t="shared" si="26"/>
        <v>2.4247491638795804E-2</v>
      </c>
      <c r="D175" s="30">
        <f>IF(OR($A175="",$B175=""),"",A175*'MPTO_working_2-way'!$G174)</f>
        <v>2.1304347826086953</v>
      </c>
      <c r="E175" s="32">
        <f>IF(OR($A175="",$B175=""),"",B175*'MPTO_working_2-way'!$G174)</f>
        <v>1.8846153846153844</v>
      </c>
      <c r="F175" s="30">
        <f>IF(OR($A175="",$B175=""),"",'MPTO_working_2-way'!D174)</f>
        <v>2.1338090990187331</v>
      </c>
      <c r="G175" s="32">
        <f>IF(OR($A175="",$B175=""),"",'MPTO_working_2-way'!E174)</f>
        <v>1.8819826907946497</v>
      </c>
      <c r="H175" s="30">
        <f>IF(OR($A175="",$B175=""),"",'OddsRatio_working_2-way'!M174)</f>
        <v>2.1338934190276815</v>
      </c>
      <c r="I175" s="30">
        <f>IF(OR($A175="",$B175=""),"",'OddsRatio_working_2-way'!N174)</f>
        <v>1.8819171036881968</v>
      </c>
      <c r="J175" s="30">
        <f>IF('Log_working_2-way'!$D174="","",A175^('Log_working_2-way'!$D174))</f>
        <v>2.1354221138982008</v>
      </c>
      <c r="K175" s="32">
        <f>IF('Log_working_2-way'!$D174="","",B175^('Log_working_2-way'!$D174))</f>
        <v>1.8807297195989381</v>
      </c>
      <c r="L175" s="37">
        <f t="shared" si="27"/>
        <v>0.46938775510204089</v>
      </c>
      <c r="M175" s="37">
        <f t="shared" si="28"/>
        <v>0.53061224489795922</v>
      </c>
      <c r="N175" s="38">
        <v>271</v>
      </c>
      <c r="O175" s="38">
        <f t="shared" si="29"/>
        <v>140.71153846153848</v>
      </c>
      <c r="P175" s="38">
        <f t="shared" si="30"/>
        <v>123.71739130434784</v>
      </c>
      <c r="Q175" s="38">
        <f t="shared" si="31"/>
        <v>147.28260869565216</v>
      </c>
      <c r="R175" s="38">
        <f t="shared" si="32"/>
        <v>130.28846153846152</v>
      </c>
      <c r="S175" s="39">
        <f t="shared" si="33"/>
        <v>-6.5710702341136766</v>
      </c>
      <c r="T175" s="39">
        <f t="shared" si="34"/>
        <v>-6.5710702341136766</v>
      </c>
      <c r="U175" t="s">
        <v>431</v>
      </c>
      <c r="V175" t="s">
        <v>432</v>
      </c>
      <c r="W175" t="s">
        <v>480</v>
      </c>
      <c r="X175" s="48" t="s">
        <v>465</v>
      </c>
      <c r="Y175" s="41"/>
    </row>
    <row r="176" spans="1:25" ht="15" x14ac:dyDescent="0.25">
      <c r="A176">
        <v>2.2999999999999998</v>
      </c>
      <c r="B176">
        <v>1.68</v>
      </c>
      <c r="C176" s="29">
        <f t="shared" si="26"/>
        <v>3.002070393374745E-2</v>
      </c>
      <c r="D176" s="30">
        <f>IF(OR($A176="",$B176=""),"",A176*'MPTO_working_2-way'!$G175)</f>
        <v>2.3690476190476191</v>
      </c>
      <c r="E176" s="32">
        <f>IF(OR($A176="",$B176=""),"",B176*'MPTO_working_2-way'!$G175)</f>
        <v>1.7304347826086957</v>
      </c>
      <c r="F176" s="30">
        <f>IF(OR($A176="",$B176=""),"",'MPTO_working_2-way'!D175)</f>
        <v>2.3822441430332923</v>
      </c>
      <c r="G176" s="32">
        <f>IF(OR($A176="",$B176=""),"",'MPTO_working_2-way'!E175)</f>
        <v>1.7234611953612846</v>
      </c>
      <c r="H176" s="30">
        <f>IF(OR($A176="",$B176=""),"",'OddsRatio_working_2-way'!M175)</f>
        <v>2.3826657968874305</v>
      </c>
      <c r="I176" s="30">
        <f>IF(OR($A176="",$B176=""),"",'OddsRatio_working_2-way'!N175)</f>
        <v>1.7232405706795793</v>
      </c>
      <c r="J176" s="30">
        <f>IF('Log_working_2-way'!$D175="","",A176^('Log_working_2-way'!$D175))</f>
        <v>2.3887319209255629</v>
      </c>
      <c r="K176" s="32">
        <f>IF('Log_working_2-way'!$D175="","",B176^('Log_working_2-way'!$D175))</f>
        <v>1.7200813813896441</v>
      </c>
      <c r="L176" s="37">
        <f t="shared" si="27"/>
        <v>0.42211055276381909</v>
      </c>
      <c r="M176" s="37">
        <f t="shared" si="28"/>
        <v>0.57788944723618085</v>
      </c>
      <c r="N176" s="38">
        <v>272</v>
      </c>
      <c r="O176" s="38">
        <f t="shared" si="29"/>
        <v>153.7391304347826</v>
      </c>
      <c r="P176" s="38">
        <f t="shared" si="30"/>
        <v>110.09523809523809</v>
      </c>
      <c r="Q176" s="38">
        <f t="shared" si="31"/>
        <v>161.9047619047619</v>
      </c>
      <c r="R176" s="38">
        <f t="shared" si="32"/>
        <v>118.2608695652174</v>
      </c>
      <c r="S176" s="39">
        <f t="shared" si="33"/>
        <v>-8.1656314699793029</v>
      </c>
      <c r="T176" s="39">
        <f t="shared" si="34"/>
        <v>-8.1656314699793171</v>
      </c>
      <c r="U176" t="s">
        <v>433</v>
      </c>
      <c r="V176" t="s">
        <v>434</v>
      </c>
      <c r="W176" t="s">
        <v>480</v>
      </c>
      <c r="X176" s="48" t="s">
        <v>465</v>
      </c>
      <c r="Y176" s="41"/>
    </row>
    <row r="177" spans="1:25" ht="15" x14ac:dyDescent="0.25">
      <c r="A177">
        <v>2.31</v>
      </c>
      <c r="B177">
        <v>1.68</v>
      </c>
      <c r="C177" s="29">
        <f t="shared" si="26"/>
        <v>2.813852813852824E-2</v>
      </c>
      <c r="D177" s="30">
        <f>IF(OR($A177="",$B177=""),"",A177*'MPTO_working_2-way'!$G176)</f>
        <v>2.3750000000000004</v>
      </c>
      <c r="E177" s="32">
        <f>IF(OR($A177="",$B177=""),"",B177*'MPTO_working_2-way'!$G176)</f>
        <v>1.7272727272727273</v>
      </c>
      <c r="F177" s="30">
        <f>IF(OR($A177="",$B177=""),"",'MPTO_working_2-way'!D176)</f>
        <v>2.3875968992248064</v>
      </c>
      <c r="G177" s="32">
        <f>IF(OR($A177="",$B177=""),"",'MPTO_working_2-way'!E176)</f>
        <v>1.7206703910614525</v>
      </c>
      <c r="H177" s="30">
        <f>IF(OR($A177="",$B177=""),"",'OddsRatio_working_2-way'!M176)</f>
        <v>2.3879735545878726</v>
      </c>
      <c r="I177" s="30">
        <f>IF(OR($A177="",$B177=""),"",'OddsRatio_working_2-way'!N176)</f>
        <v>1.7204748222288193</v>
      </c>
      <c r="J177" s="30">
        <f>IF('Log_working_2-way'!$D176="","",A177^('Log_working_2-way'!$D176))</f>
        <v>2.3937530589126359</v>
      </c>
      <c r="K177" s="32">
        <f>IF('Log_working_2-way'!$D176="","",B177^('Log_working_2-way'!$D176))</f>
        <v>1.7174872145429791</v>
      </c>
      <c r="L177" s="37">
        <f t="shared" si="27"/>
        <v>0.42105263157894729</v>
      </c>
      <c r="M177" s="37">
        <f t="shared" si="28"/>
        <v>0.57894736842105265</v>
      </c>
      <c r="N177" s="38">
        <v>273</v>
      </c>
      <c r="O177" s="38">
        <f t="shared" si="29"/>
        <v>154.81818181818181</v>
      </c>
      <c r="P177" s="38">
        <f t="shared" si="30"/>
        <v>110.49999999999999</v>
      </c>
      <c r="Q177" s="38">
        <f t="shared" si="31"/>
        <v>162.5</v>
      </c>
      <c r="R177" s="38">
        <f t="shared" si="32"/>
        <v>118.18181818181819</v>
      </c>
      <c r="S177" s="39">
        <f t="shared" si="33"/>
        <v>-7.681818181818187</v>
      </c>
      <c r="T177" s="39">
        <f t="shared" si="34"/>
        <v>-7.6818181818182012</v>
      </c>
      <c r="U177" t="s">
        <v>435</v>
      </c>
      <c r="V177" t="s">
        <v>436</v>
      </c>
      <c r="W177" t="s">
        <v>480</v>
      </c>
      <c r="X177" s="48" t="s">
        <v>465</v>
      </c>
      <c r="Y177" s="41"/>
    </row>
    <row r="178" spans="1:25" s="35" customFormat="1" ht="15" x14ac:dyDescent="0.25">
      <c r="A178">
        <v>1.85</v>
      </c>
      <c r="B178">
        <v>2.06</v>
      </c>
      <c r="C178" s="29">
        <f t="shared" si="26"/>
        <v>2.5977433744424072E-2</v>
      </c>
      <c r="D178" s="30">
        <f>IF(OR($A178="",$B178=""),"",A178*'MPTO_working_2-way'!$G177)</f>
        <v>1.8980582524271847</v>
      </c>
      <c r="E178" s="32">
        <f>IF(OR($A178="",$B178=""),"",B178*'MPTO_working_2-way'!$G177)</f>
        <v>2.1135135135135137</v>
      </c>
      <c r="F178" s="30">
        <f>IF(OR($A178="",$B178=""),"",'MPTO_working_2-way'!D177)</f>
        <v>1.8955483710519774</v>
      </c>
      <c r="G178" s="32">
        <f>IF(OR($A178="",$B178=""),"",'MPTO_working_2-way'!E177)</f>
        <v>2.1166342682588173</v>
      </c>
      <c r="H178" s="30">
        <f>IF(OR($A178="",$B178=""),"",'OddsRatio_working_2-way'!M177)</f>
        <v>1.8954813188742858</v>
      </c>
      <c r="I178" s="30">
        <f>IF(OR($A178="",$B178=""),"",'OddsRatio_working_2-way'!N177)</f>
        <v>2.1167178800079327</v>
      </c>
      <c r="J178" s="30">
        <f>IF('Log_working_2-way'!$D177="","",A178^('Log_working_2-way'!$D177))</f>
        <v>1.8943477245799318</v>
      </c>
      <c r="K178" s="32">
        <f>IF('Log_working_2-way'!$D177="","",B178^('Log_working_2-way'!$D177))</f>
        <v>2.1181333306010104</v>
      </c>
      <c r="L178" s="37">
        <f t="shared" si="27"/>
        <v>0.52685421994884907</v>
      </c>
      <c r="M178" s="37">
        <f t="shared" si="28"/>
        <v>0.47314578005115088</v>
      </c>
      <c r="N178" s="38">
        <v>274</v>
      </c>
      <c r="O178" s="38">
        <f t="shared" si="29"/>
        <v>125.89189189189189</v>
      </c>
      <c r="P178" s="38">
        <f t="shared" si="30"/>
        <v>140.99029126213594</v>
      </c>
      <c r="Q178" s="38">
        <f t="shared" si="31"/>
        <v>133.00970873786409</v>
      </c>
      <c r="R178" s="38">
        <f t="shared" si="32"/>
        <v>148.1081081081081</v>
      </c>
      <c r="S178" s="39">
        <f t="shared" si="33"/>
        <v>-7.1178168459722002</v>
      </c>
      <c r="T178" s="39">
        <f t="shared" si="34"/>
        <v>-7.1178168459721576</v>
      </c>
      <c r="U178" t="s">
        <v>437</v>
      </c>
      <c r="V178" t="s">
        <v>438</v>
      </c>
      <c r="W178" t="s">
        <v>480</v>
      </c>
      <c r="X178" s="48" t="s">
        <v>465</v>
      </c>
      <c r="Y178" s="41"/>
    </row>
    <row r="179" spans="1:25" ht="15" x14ac:dyDescent="0.25">
      <c r="A179">
        <v>2.2799999999999998</v>
      </c>
      <c r="B179">
        <v>1.65</v>
      </c>
      <c r="C179" s="29">
        <f t="shared" si="26"/>
        <v>4.4657097288676173E-2</v>
      </c>
      <c r="D179" s="30">
        <f>IF(OR($A179="",$B179=""),"",A179*'MPTO_working_2-way'!$G178)</f>
        <v>2.3818181818181814</v>
      </c>
      <c r="E179" s="32">
        <f>IF(OR($A179="",$B179=""),"",B179*'MPTO_working_2-way'!$G178)</f>
        <v>1.7236842105263155</v>
      </c>
      <c r="F179" s="30">
        <f>IF(OR($A179="",$B179=""),"",'MPTO_working_2-way'!D178)</f>
        <v>2.402298850574712</v>
      </c>
      <c r="G179" s="32">
        <f>IF(OR($A179="",$B179=""),"",'MPTO_working_2-way'!E178)</f>
        <v>1.7131147540983604</v>
      </c>
      <c r="H179" s="30">
        <f>IF(OR($A179="",$B179=""),"",'OddsRatio_working_2-way'!M178)</f>
        <v>2.4032928308912465</v>
      </c>
      <c r="I179" s="30">
        <f>IF(OR($A179="",$B179=""),"",'OddsRatio_working_2-way'!N178)</f>
        <v>1.7126096406869604</v>
      </c>
      <c r="J179" s="30">
        <f>IF('Log_working_2-way'!$D178="","",A179^('Log_working_2-way'!$D178))</f>
        <v>2.4128750224751347</v>
      </c>
      <c r="K179" s="32">
        <f>IF('Log_working_2-way'!$D178="","",B179^('Log_working_2-way'!$D178))</f>
        <v>1.7077766851929645</v>
      </c>
      <c r="L179" s="37">
        <f t="shared" si="27"/>
        <v>0.4198473282442749</v>
      </c>
      <c r="M179" s="37">
        <f t="shared" si="28"/>
        <v>0.58015267175572527</v>
      </c>
      <c r="N179" s="38">
        <v>275</v>
      </c>
      <c r="O179" s="38">
        <f t="shared" si="29"/>
        <v>154.38596491228071</v>
      </c>
      <c r="P179" s="38">
        <f t="shared" si="30"/>
        <v>108.33333333333334</v>
      </c>
      <c r="Q179" s="38">
        <f t="shared" si="31"/>
        <v>166.66666666666666</v>
      </c>
      <c r="R179" s="38">
        <f t="shared" si="32"/>
        <v>120.6140350877193</v>
      </c>
      <c r="S179" s="39">
        <f t="shared" si="33"/>
        <v>-12.280701754385944</v>
      </c>
      <c r="T179" s="39">
        <f t="shared" si="34"/>
        <v>-12.280701754385959</v>
      </c>
      <c r="U179" t="s">
        <v>149</v>
      </c>
      <c r="V179" t="s">
        <v>154</v>
      </c>
      <c r="W179" t="s">
        <v>168</v>
      </c>
      <c r="X179" s="48" t="s">
        <v>465</v>
      </c>
      <c r="Y179" s="41"/>
    </row>
    <row r="180" spans="1:25" ht="15" x14ac:dyDescent="0.25">
      <c r="A180">
        <v>2.5499999999999998</v>
      </c>
      <c r="B180">
        <v>1.53</v>
      </c>
      <c r="C180" s="29">
        <f t="shared" si="26"/>
        <v>4.5751633986928164E-2</v>
      </c>
      <c r="D180" s="30">
        <f>IF(OR($A180="",$B180=""),"",A180*'MPTO_working_2-way'!$G179)</f>
        <v>2.6666666666666665</v>
      </c>
      <c r="E180" s="32">
        <f>IF(OR($A180="",$B180=""),"",B180*'MPTO_working_2-way'!$G179)</f>
        <v>1.6</v>
      </c>
      <c r="F180" s="30">
        <f>IF(OR($A180="",$B180=""),"",'MPTO_working_2-way'!D179)</f>
        <v>2.7079646017699113</v>
      </c>
      <c r="G180" s="32">
        <f>IF(OR($A180="",$B180=""),"",'MPTO_working_2-way'!E179)</f>
        <v>1.5854922279792747</v>
      </c>
      <c r="H180" s="30">
        <f>IF(OR($A180="",$B180=""),"",'OddsRatio_working_2-way'!M179)</f>
        <v>2.7101252298842891</v>
      </c>
      <c r="I180" s="30">
        <f>IF(OR($A180="",$B180=""),"",'OddsRatio_working_2-way'!N179)</f>
        <v>1.5847524979604342</v>
      </c>
      <c r="J180" s="30">
        <f>IF('Log_working_2-way'!$D179="","",A180^('Log_working_2-way'!$D179))</f>
        <v>2.7298027853486841</v>
      </c>
      <c r="K180" s="32">
        <f>IF('Log_working_2-way'!$D179="","",B180^('Log_working_2-way'!$D179))</f>
        <v>1.5781005837593247</v>
      </c>
      <c r="L180" s="37">
        <f t="shared" si="27"/>
        <v>0.375</v>
      </c>
      <c r="M180" s="37">
        <f t="shared" si="28"/>
        <v>0.625</v>
      </c>
      <c r="N180" s="38">
        <v>276</v>
      </c>
      <c r="O180" s="38">
        <f t="shared" si="29"/>
        <v>167.76470588235296</v>
      </c>
      <c r="P180" s="38">
        <f t="shared" si="30"/>
        <v>95.607843137254918</v>
      </c>
      <c r="Q180" s="38">
        <f t="shared" si="31"/>
        <v>180.39215686274511</v>
      </c>
      <c r="R180" s="38">
        <f t="shared" si="32"/>
        <v>108.23529411764707</v>
      </c>
      <c r="S180" s="39">
        <f t="shared" si="33"/>
        <v>-12.627450980392155</v>
      </c>
      <c r="T180" s="39">
        <f t="shared" si="34"/>
        <v>-12.627450980392155</v>
      </c>
      <c r="U180" t="s">
        <v>111</v>
      </c>
      <c r="V180" t="s">
        <v>164</v>
      </c>
      <c r="W180" t="s">
        <v>168</v>
      </c>
      <c r="X180" s="48" t="s">
        <v>465</v>
      </c>
      <c r="Y180" s="41"/>
    </row>
    <row r="181" spans="1:25" s="35" customFormat="1" ht="15" x14ac:dyDescent="0.25">
      <c r="A181">
        <v>2.1800000000000002</v>
      </c>
      <c r="B181">
        <v>1.71</v>
      </c>
      <c r="C181" s="29">
        <f t="shared" si="26"/>
        <v>4.3510917967702012E-2</v>
      </c>
      <c r="D181" s="30">
        <f>IF(OR($A181="",$B181=""),"",A181*'MPTO_working_2-way'!$G180)</f>
        <v>2.2748538011695905</v>
      </c>
      <c r="E181" s="32">
        <f>IF(OR($A181="",$B181=""),"",B181*'MPTO_working_2-way'!$G180)</f>
        <v>1.7844036697247705</v>
      </c>
      <c r="F181" s="30">
        <f>IF(OR($A181="",$B181=""),"",'MPTO_working_2-way'!D180)</f>
        <v>2.2885382773650926</v>
      </c>
      <c r="G181" s="32">
        <f>IF(OR($A181="",$B181=""),"",'MPTO_working_2-way'!E180)</f>
        <v>1.7760731811901471</v>
      </c>
      <c r="H181" s="30">
        <f>IF(OR($A181="",$B181=""),"",'OddsRatio_working_2-way'!M180)</f>
        <v>2.2891748643942433</v>
      </c>
      <c r="I181" s="30">
        <f>IF(OR($A181="",$B181=""),"",'OddsRatio_working_2-way'!N180)</f>
        <v>1.7756899607795869</v>
      </c>
      <c r="J181" s="30">
        <f>IF('Log_working_2-way'!$D180="","",A181^('Log_working_2-way'!$D180))</f>
        <v>2.2955329814159455</v>
      </c>
      <c r="K181" s="32">
        <f>IF('Log_working_2-way'!$D180="","",B181^('Log_working_2-way'!$D180))</f>
        <v>1.7718830893109678</v>
      </c>
      <c r="L181" s="37">
        <f t="shared" si="27"/>
        <v>0.43958868894601544</v>
      </c>
      <c r="M181" s="37">
        <f t="shared" si="28"/>
        <v>0.56041131105398467</v>
      </c>
      <c r="N181" s="38">
        <v>277</v>
      </c>
      <c r="O181" s="38">
        <f t="shared" si="29"/>
        <v>149.93577981651376</v>
      </c>
      <c r="P181" s="38">
        <f t="shared" si="30"/>
        <v>115.01169590643275</v>
      </c>
      <c r="Q181" s="38">
        <f t="shared" si="31"/>
        <v>161.98830409356725</v>
      </c>
      <c r="R181" s="38">
        <f t="shared" si="32"/>
        <v>127.06422018348623</v>
      </c>
      <c r="S181" s="39">
        <f t="shared" si="33"/>
        <v>-12.052524277053493</v>
      </c>
      <c r="T181" s="39">
        <f t="shared" si="34"/>
        <v>-12.052524277053479</v>
      </c>
      <c r="U181" t="s">
        <v>161</v>
      </c>
      <c r="V181" t="s">
        <v>156</v>
      </c>
      <c r="W181" t="s">
        <v>168</v>
      </c>
      <c r="X181" s="48" t="s">
        <v>465</v>
      </c>
      <c r="Y181" s="41"/>
    </row>
    <row r="182" spans="1:25" s="50" customFormat="1" ht="15" x14ac:dyDescent="0.25">
      <c r="A182">
        <v>2</v>
      </c>
      <c r="B182">
        <v>1.86</v>
      </c>
      <c r="C182" s="29">
        <f t="shared" si="26"/>
        <v>3.7634408602150504E-2</v>
      </c>
      <c r="D182" s="30">
        <f>IF(OR($A182="",$B182=""),"",A182*'MPTO_working_2-way'!$G181)</f>
        <v>2.075268817204301</v>
      </c>
      <c r="E182" s="32">
        <f>IF(OR($A182="",$B182=""),"",B182*'MPTO_working_2-way'!$G181)</f>
        <v>1.93</v>
      </c>
      <c r="F182" s="30">
        <f>IF(OR($A182="",$B182=""),"",'MPTO_working_2-way'!D181)</f>
        <v>2.0782122905027931</v>
      </c>
      <c r="G182" s="32">
        <f>IF(OR($A182="",$B182=""),"",'MPTO_working_2-way'!E181)</f>
        <v>1.927461139896373</v>
      </c>
      <c r="H182" s="30">
        <f>IF(OR($A182="",$B182=""),"",'OddsRatio_working_2-way'!M181)</f>
        <v>2.078327732034384</v>
      </c>
      <c r="I182" s="30">
        <f>IF(OR($A182="",$B182=""),"",'OddsRatio_working_2-way'!N181)</f>
        <v>1.9273618495495706</v>
      </c>
      <c r="J182" s="30">
        <f>IF('Log_working_2-way'!$D181="","",A182^('Log_working_2-way'!$D181))</f>
        <v>2.079675649103816</v>
      </c>
      <c r="K182" s="32">
        <f>IF('Log_working_2-way'!$D181="","",B182^('Log_working_2-way'!$D181))</f>
        <v>1.9262040880795479</v>
      </c>
      <c r="L182" s="37">
        <f t="shared" si="27"/>
        <v>0.48186528497409326</v>
      </c>
      <c r="M182" s="37">
        <f t="shared" si="28"/>
        <v>0.5181347150259068</v>
      </c>
      <c r="N182" s="38">
        <v>278</v>
      </c>
      <c r="O182" s="38">
        <f t="shared" si="29"/>
        <v>139</v>
      </c>
      <c r="P182" s="38">
        <f t="shared" si="30"/>
        <v>128.53763440860217</v>
      </c>
      <c r="Q182" s="38">
        <f t="shared" si="31"/>
        <v>149.46236559139783</v>
      </c>
      <c r="R182" s="38">
        <f t="shared" si="32"/>
        <v>139</v>
      </c>
      <c r="S182" s="39">
        <f t="shared" si="33"/>
        <v>-10.462365591397827</v>
      </c>
      <c r="T182" s="39">
        <f t="shared" si="34"/>
        <v>-10.462365591397827</v>
      </c>
      <c r="U182" t="s">
        <v>162</v>
      </c>
      <c r="V182" t="s">
        <v>148</v>
      </c>
      <c r="W182" t="s">
        <v>168</v>
      </c>
      <c r="X182" s="48" t="s">
        <v>465</v>
      </c>
      <c r="Y182" s="52"/>
    </row>
    <row r="183" spans="1:25" ht="15" x14ac:dyDescent="0.25">
      <c r="A183">
        <v>2.23</v>
      </c>
      <c r="B183">
        <v>1.68</v>
      </c>
      <c r="C183" s="29">
        <f t="shared" si="26"/>
        <v>4.3668588511637907E-2</v>
      </c>
      <c r="D183" s="30">
        <f>IF(OR($A183="",$B183=""),"",A183*'MPTO_working_2-way'!$G182)</f>
        <v>2.3273809523809526</v>
      </c>
      <c r="E183" s="32">
        <f>IF(OR($A183="",$B183=""),"",B183*'MPTO_working_2-way'!$G182)</f>
        <v>1.7533632286995515</v>
      </c>
      <c r="F183" s="30">
        <f>IF(OR($A183="",$B183=""),"",'MPTO_working_2-way'!D182)</f>
        <v>2.3441371542985863</v>
      </c>
      <c r="G183" s="32">
        <f>IF(OR($A183="",$B183=""),"",'MPTO_working_2-way'!E182)</f>
        <v>1.7439716972348942</v>
      </c>
      <c r="H183" s="30">
        <f>IF(OR($A183="",$B183=""),"",'OddsRatio_working_2-way'!M182)</f>
        <v>2.3449251017851385</v>
      </c>
      <c r="I183" s="30">
        <f>IF(OR($A183="",$B183=""),"",'OddsRatio_working_2-way'!N182)</f>
        <v>1.743535828629182</v>
      </c>
      <c r="J183" s="30">
        <f>IF('Log_working_2-way'!$D182="","",A183^('Log_working_2-way'!$D182))</f>
        <v>2.3527328444015367</v>
      </c>
      <c r="K183" s="32">
        <f>IF('Log_working_2-way'!$D182="","",B183^('Log_working_2-way'!$D182))</f>
        <v>1.7392442669948964</v>
      </c>
      <c r="L183" s="37">
        <f t="shared" si="27"/>
        <v>0.42966751918158563</v>
      </c>
      <c r="M183" s="37">
        <f t="shared" si="28"/>
        <v>0.57033248081841437</v>
      </c>
      <c r="N183" s="38">
        <v>279</v>
      </c>
      <c r="O183" s="38">
        <f t="shared" si="29"/>
        <v>153.88789237668161</v>
      </c>
      <c r="P183" s="38">
        <f t="shared" si="30"/>
        <v>112.92857142857142</v>
      </c>
      <c r="Q183" s="38">
        <f t="shared" si="31"/>
        <v>166.07142857142858</v>
      </c>
      <c r="R183" s="38">
        <f t="shared" si="32"/>
        <v>125.11210762331839</v>
      </c>
      <c r="S183" s="39">
        <f t="shared" si="33"/>
        <v>-12.183536194746978</v>
      </c>
      <c r="T183" s="39">
        <f t="shared" si="34"/>
        <v>-12.183536194746978</v>
      </c>
      <c r="U183" t="s">
        <v>110</v>
      </c>
      <c r="V183" t="s">
        <v>166</v>
      </c>
      <c r="W183" t="s">
        <v>168</v>
      </c>
      <c r="X183" s="48" t="s">
        <v>465</v>
      </c>
      <c r="Y183" s="41"/>
    </row>
    <row r="184" spans="1:25" ht="15" x14ac:dyDescent="0.25">
      <c r="A184">
        <v>1.76</v>
      </c>
      <c r="B184">
        <v>2.15</v>
      </c>
      <c r="C184" s="29">
        <f t="shared" si="26"/>
        <v>3.3298097251585723E-2</v>
      </c>
      <c r="D184" s="30">
        <f>IF(OR($A184="",$B184=""),"",A184*'MPTO_working_2-way'!$G183)</f>
        <v>1.8186046511627909</v>
      </c>
      <c r="E184" s="32">
        <f>IF(OR($A184="",$B184=""),"",B184*'MPTO_working_2-way'!$G183)</f>
        <v>2.2215909090909092</v>
      </c>
      <c r="F184" s="30">
        <f>IF(OR($A184="",$B184=""),"",'MPTO_working_2-way'!D183)</f>
        <v>1.8131288931480596</v>
      </c>
      <c r="G184" s="32">
        <f>IF(OR($A184="",$B184=""),"",'MPTO_working_2-way'!E183)</f>
        <v>2.2298173246906305</v>
      </c>
      <c r="H184" s="30">
        <f>IF(OR($A184="",$B184=""),"",'OddsRatio_working_2-way'!M183)</f>
        <v>1.8129388446970602</v>
      </c>
      <c r="I184" s="30">
        <f>IF(OR($A184="",$B184=""),"",'OddsRatio_working_2-way'!N183)</f>
        <v>2.2301048307916052</v>
      </c>
      <c r="J184" s="30">
        <f>IF('Log_working_2-way'!$D183="","",A184^('Log_working_2-way'!$D183))</f>
        <v>1.8104537322239227</v>
      </c>
      <c r="K184" s="32">
        <f>IF('Log_working_2-way'!$D183="","",B184^('Log_working_2-way'!$D183))</f>
        <v>2.2338767288490446</v>
      </c>
      <c r="L184" s="37">
        <f t="shared" si="27"/>
        <v>0.54987212276214825</v>
      </c>
      <c r="M184" s="37">
        <f t="shared" si="28"/>
        <v>0.45012787723785164</v>
      </c>
      <c r="N184" s="38">
        <v>280</v>
      </c>
      <c r="O184" s="38">
        <f t="shared" si="29"/>
        <v>120.90909090909092</v>
      </c>
      <c r="P184" s="38">
        <f t="shared" si="30"/>
        <v>149.76744186046511</v>
      </c>
      <c r="Q184" s="38">
        <f t="shared" si="31"/>
        <v>130.23255813953489</v>
      </c>
      <c r="R184" s="38">
        <f t="shared" si="32"/>
        <v>159.09090909090909</v>
      </c>
      <c r="S184" s="39">
        <f t="shared" si="33"/>
        <v>-9.323467230443967</v>
      </c>
      <c r="T184" s="39">
        <f t="shared" si="34"/>
        <v>-9.3234672304439812</v>
      </c>
      <c r="U184" t="s">
        <v>439</v>
      </c>
      <c r="V184" t="s">
        <v>440</v>
      </c>
      <c r="W184" t="s">
        <v>481</v>
      </c>
      <c r="X184" s="48" t="s">
        <v>465</v>
      </c>
      <c r="Y184" s="41"/>
    </row>
    <row r="185" spans="1:25" ht="15" x14ac:dyDescent="0.25">
      <c r="A185">
        <v>1.62</v>
      </c>
      <c r="B185">
        <v>2.4</v>
      </c>
      <c r="C185" s="29">
        <f t="shared" si="26"/>
        <v>3.3950617283950546E-2</v>
      </c>
      <c r="D185" s="30">
        <f>IF(OR($A185="",$B185=""),"",A185*'MPTO_working_2-way'!$G184)</f>
        <v>1.675</v>
      </c>
      <c r="E185" s="32">
        <f>IF(OR($A185="",$B185=""),"",B185*'MPTO_working_2-way'!$G184)</f>
        <v>2.4814814814814814</v>
      </c>
      <c r="F185" s="30">
        <f>IF(OR($A185="",$B185=""),"",'MPTO_working_2-way'!D184)</f>
        <v>1.6658097686375322</v>
      </c>
      <c r="G185" s="32">
        <f>IF(OR($A185="",$B185=""),"",'MPTO_working_2-way'!E184)</f>
        <v>2.5019305019305014</v>
      </c>
      <c r="H185" s="30">
        <f>IF(OR($A185="",$B185=""),"",'OddsRatio_working_2-way'!M184)</f>
        <v>1.6654751256486924</v>
      </c>
      <c r="I185" s="30">
        <f>IF(OR($A185="",$B185=""),"",'OddsRatio_working_2-way'!N184)</f>
        <v>2.502685767593821</v>
      </c>
      <c r="J185" s="30">
        <f>IF('Log_working_2-way'!$D184="","",A185^('Log_working_2-way'!$D184))</f>
        <v>1.6612975476246807</v>
      </c>
      <c r="K185" s="32">
        <f>IF('Log_working_2-way'!$D184="","",B185^('Log_working_2-way'!$D184))</f>
        <v>2.5121786003771214</v>
      </c>
      <c r="L185" s="37">
        <f t="shared" si="27"/>
        <v>0.59701492537313428</v>
      </c>
      <c r="M185" s="37">
        <f t="shared" si="28"/>
        <v>0.40298507462686567</v>
      </c>
      <c r="N185" s="38">
        <v>281</v>
      </c>
      <c r="O185" s="38">
        <f t="shared" si="29"/>
        <v>107.54320987654322</v>
      </c>
      <c r="P185" s="38">
        <f t="shared" si="30"/>
        <v>163.91666666666666</v>
      </c>
      <c r="Q185" s="38">
        <f t="shared" si="31"/>
        <v>117.08333333333334</v>
      </c>
      <c r="R185" s="38">
        <f t="shared" si="32"/>
        <v>173.45679012345678</v>
      </c>
      <c r="S185" s="39">
        <f t="shared" si="33"/>
        <v>-9.540123456790127</v>
      </c>
      <c r="T185" s="39">
        <f t="shared" si="34"/>
        <v>-9.540123456790127</v>
      </c>
      <c r="U185" t="s">
        <v>441</v>
      </c>
      <c r="V185" t="s">
        <v>442</v>
      </c>
      <c r="W185" t="s">
        <v>481</v>
      </c>
      <c r="X185" s="48" t="s">
        <v>465</v>
      </c>
      <c r="Y185" s="41"/>
    </row>
    <row r="186" spans="1:25" s="35" customFormat="1" ht="15" x14ac:dyDescent="0.25">
      <c r="A186">
        <v>1.8</v>
      </c>
      <c r="B186">
        <v>2.09</v>
      </c>
      <c r="C186" s="29">
        <f t="shared" si="26"/>
        <v>3.4024455077086735E-2</v>
      </c>
      <c r="D186" s="30">
        <f>IF(OR($A186="",$B186=""),"",A186*'MPTO_working_2-way'!$G185)</f>
        <v>1.8612440191387563</v>
      </c>
      <c r="E186" s="32">
        <f>IF(OR($A186="",$B186=""),"",B186*'MPTO_working_2-way'!$G185)</f>
        <v>2.161111111111111</v>
      </c>
      <c r="F186" s="30">
        <f>IF(OR($A186="",$B186=""),"",'MPTO_working_2-way'!D185)</f>
        <v>1.8568608094768018</v>
      </c>
      <c r="G186" s="32">
        <f>IF(OR($A186="",$B186=""),"",'MPTO_working_2-way'!E185)</f>
        <v>2.1670506912442398</v>
      </c>
      <c r="H186" s="30">
        <f>IF(OR($A186="",$B186=""),"",'OddsRatio_working_2-way'!M185)</f>
        <v>1.8567058737562385</v>
      </c>
      <c r="I186" s="30">
        <f>IF(OR($A186="",$B186=""),"",'OddsRatio_working_2-way'!N185)</f>
        <v>2.1672617529928755</v>
      </c>
      <c r="J186" s="30">
        <f>IF('Log_working_2-way'!$D185="","",A186^('Log_working_2-way'!$D185))</f>
        <v>1.8547149010332622</v>
      </c>
      <c r="K186" s="32">
        <f>IF('Log_working_2-way'!$D185="","",B186^('Log_working_2-way'!$D185))</f>
        <v>2.1699807722915003</v>
      </c>
      <c r="L186" s="37">
        <f t="shared" si="27"/>
        <v>0.53727506426735205</v>
      </c>
      <c r="M186" s="37">
        <f t="shared" si="28"/>
        <v>0.46272493573264784</v>
      </c>
      <c r="N186" s="38">
        <v>282</v>
      </c>
      <c r="O186" s="38">
        <f t="shared" si="29"/>
        <v>125.33333333333336</v>
      </c>
      <c r="P186" s="38">
        <f t="shared" si="30"/>
        <v>147.07177033492823</v>
      </c>
      <c r="Q186" s="38">
        <f t="shared" si="31"/>
        <v>134.9282296650718</v>
      </c>
      <c r="R186" s="38">
        <f t="shared" si="32"/>
        <v>156.66666666666669</v>
      </c>
      <c r="S186" s="39">
        <f t="shared" si="33"/>
        <v>-9.5948963317384397</v>
      </c>
      <c r="T186" s="39">
        <f t="shared" si="34"/>
        <v>-9.5948963317384539</v>
      </c>
      <c r="U186" t="s">
        <v>443</v>
      </c>
      <c r="V186" t="s">
        <v>444</v>
      </c>
      <c r="W186" t="s">
        <v>481</v>
      </c>
      <c r="X186" s="48" t="s">
        <v>465</v>
      </c>
      <c r="Y186" s="41"/>
    </row>
    <row r="187" spans="1:25" ht="15" x14ac:dyDescent="0.25">
      <c r="A187">
        <v>1.78</v>
      </c>
      <c r="B187">
        <v>2.12</v>
      </c>
      <c r="C187" s="29">
        <f t="shared" si="26"/>
        <v>3.3495866016535869E-2</v>
      </c>
      <c r="D187" s="30">
        <f>IF(OR($A187="",$B187=""),"",A187*'MPTO_working_2-way'!$G186)</f>
        <v>1.8396226415094339</v>
      </c>
      <c r="E187" s="32">
        <f>IF(OR($A187="",$B187=""),"",B187*'MPTO_working_2-way'!$G186)</f>
        <v>2.191011235955056</v>
      </c>
      <c r="F187" s="30">
        <f>IF(OR($A187="",$B187=""),"",'MPTO_working_2-way'!D186)</f>
        <v>1.8346946713341112</v>
      </c>
      <c r="G187" s="32">
        <f>IF(OR($A187="",$B187=""),"",'MPTO_working_2-way'!E186)</f>
        <v>2.1980428704566637</v>
      </c>
      <c r="H187" s="30">
        <f>IF(OR($A187="",$B187=""),"",'OddsRatio_working_2-way'!M186)</f>
        <v>1.83452296039628</v>
      </c>
      <c r="I187" s="30">
        <f>IF(OR($A187="",$B187=""),"",'OddsRatio_working_2-way'!N186)</f>
        <v>2.1982893790305562</v>
      </c>
      <c r="J187" s="30">
        <f>IF('Log_working_2-way'!$D186="","",A187^('Log_working_2-way'!$D186))</f>
        <v>1.8322858584832242</v>
      </c>
      <c r="K187" s="32">
        <f>IF('Log_working_2-way'!$D186="","",B187^('Log_working_2-way'!$D186))</f>
        <v>2.2015102621380289</v>
      </c>
      <c r="L187" s="37">
        <f t="shared" si="27"/>
        <v>0.54358974358974366</v>
      </c>
      <c r="M187" s="37">
        <f t="shared" si="28"/>
        <v>0.45641025641025645</v>
      </c>
      <c r="N187" s="38">
        <v>283</v>
      </c>
      <c r="O187" s="38">
        <f t="shared" si="29"/>
        <v>124.01123595505619</v>
      </c>
      <c r="P187" s="38">
        <f t="shared" si="30"/>
        <v>149.50943396226415</v>
      </c>
      <c r="Q187" s="38">
        <f t="shared" si="31"/>
        <v>133.49056603773585</v>
      </c>
      <c r="R187" s="38">
        <f t="shared" si="32"/>
        <v>158.98876404494382</v>
      </c>
      <c r="S187" s="39">
        <f t="shared" si="33"/>
        <v>-9.4793300826796525</v>
      </c>
      <c r="T187" s="39">
        <f t="shared" si="34"/>
        <v>-9.4793300826796667</v>
      </c>
      <c r="U187" t="s">
        <v>445</v>
      </c>
      <c r="V187" t="s">
        <v>446</v>
      </c>
      <c r="W187" t="s">
        <v>481</v>
      </c>
      <c r="X187" s="48" t="s">
        <v>465</v>
      </c>
      <c r="Y187" s="41"/>
    </row>
    <row r="188" spans="1:25" s="35" customFormat="1" ht="15" x14ac:dyDescent="0.25">
      <c r="A188">
        <v>2.1800000000000002</v>
      </c>
      <c r="B188">
        <v>1.75</v>
      </c>
      <c r="C188" s="29">
        <f t="shared" si="26"/>
        <v>3.0144167758846541E-2</v>
      </c>
      <c r="D188" s="30">
        <f>IF(OR($A188="",$B188=""),"",A188*'MPTO_working_2-way'!$G187)</f>
        <v>2.2457142857142856</v>
      </c>
      <c r="E188" s="32">
        <f>IF(OR($A188="",$B188=""),"",B188*'MPTO_working_2-way'!$G187)</f>
        <v>1.8027522935779814</v>
      </c>
      <c r="F188" s="30">
        <f>IF(OR($A188="",$B188=""),"",'MPTO_working_2-way'!D187)</f>
        <v>2.2540620384047267</v>
      </c>
      <c r="G188" s="32">
        <f>IF(OR($A188="",$B188=""),"",'MPTO_working_2-way'!E187)</f>
        <v>1.797408716136631</v>
      </c>
      <c r="H188" s="30">
        <f>IF(OR($A188="",$B188=""),"",'OddsRatio_working_2-way'!M187)</f>
        <v>2.2543258481484516</v>
      </c>
      <c r="I188" s="30">
        <f>IF(OR($A188="",$B188=""),"",'OddsRatio_working_2-way'!N187)</f>
        <v>1.797241005179101</v>
      </c>
      <c r="J188" s="30">
        <f>IF('Log_working_2-way'!$D187="","",A188^('Log_working_2-way'!$D187))</f>
        <v>2.2581444657647705</v>
      </c>
      <c r="K188" s="32">
        <f>IF('Log_working_2-way'!$D187="","",B188^('Log_working_2-way'!$D187))</f>
        <v>1.7948212842092994</v>
      </c>
      <c r="L188" s="37">
        <f t="shared" si="27"/>
        <v>0.44529262086513999</v>
      </c>
      <c r="M188" s="37">
        <f t="shared" si="28"/>
        <v>0.55470737913486012</v>
      </c>
      <c r="N188" s="38">
        <v>284</v>
      </c>
      <c r="O188" s="38">
        <f t="shared" si="29"/>
        <v>153.72477064220183</v>
      </c>
      <c r="P188" s="38">
        <f t="shared" si="30"/>
        <v>121.71428571428571</v>
      </c>
      <c r="Q188" s="38">
        <f t="shared" si="31"/>
        <v>162.28571428571428</v>
      </c>
      <c r="R188" s="38">
        <f t="shared" si="32"/>
        <v>130.27522935779817</v>
      </c>
      <c r="S188" s="39">
        <f t="shared" si="33"/>
        <v>-8.5609436435124451</v>
      </c>
      <c r="T188" s="39">
        <f t="shared" si="34"/>
        <v>-8.5609436435124593</v>
      </c>
      <c r="U188" t="s">
        <v>447</v>
      </c>
      <c r="V188" t="s">
        <v>448</v>
      </c>
      <c r="W188" t="s">
        <v>472</v>
      </c>
      <c r="X188" s="48" t="s">
        <v>466</v>
      </c>
      <c r="Y188" s="41"/>
    </row>
    <row r="189" spans="1:25" s="35" customFormat="1" ht="15" x14ac:dyDescent="0.25">
      <c r="A189">
        <v>2.74</v>
      </c>
      <c r="B189">
        <v>1.46</v>
      </c>
      <c r="C189" s="29">
        <f t="shared" si="26"/>
        <v>4.9895010498949954E-2</v>
      </c>
      <c r="D189" s="30">
        <f>IF(OR($A189="",$B189=""),"",A189*'MPTO_working_2-way'!$G188)</f>
        <v>2.8767123287671232</v>
      </c>
      <c r="E189" s="32">
        <f>IF(OR($A189="",$B189=""),"",B189*'MPTO_working_2-way'!$G188)</f>
        <v>1.5328467153284668</v>
      </c>
      <c r="F189" s="30">
        <f>IF(OR($A189="",$B189=""),"",'MPTO_working_2-way'!D188)</f>
        <v>2.9410380826349063</v>
      </c>
      <c r="G189" s="32">
        <f>IF(OR($A189="",$B189=""),"",'MPTO_working_2-way'!E188)</f>
        <v>1.5151882433149002</v>
      </c>
      <c r="H189" s="30">
        <f>IF(OR($A189="",$B189=""),"",'OddsRatio_working_2-way'!M188)</f>
        <v>2.9448929779430464</v>
      </c>
      <c r="I189" s="30">
        <f>IF(OR($A189="",$B189=""),"",'OddsRatio_working_2-way'!N188)</f>
        <v>1.5141671091113797</v>
      </c>
      <c r="J189" s="30">
        <f>IF('Log_working_2-way'!$D188="","",A189^('Log_working_2-way'!$D188))</f>
        <v>2.9761643854921895</v>
      </c>
      <c r="K189" s="32">
        <f>IF('Log_working_2-way'!$D188="","",B189^('Log_working_2-way'!$D188))</f>
        <v>1.5060307772655603</v>
      </c>
      <c r="L189" s="37">
        <f t="shared" si="27"/>
        <v>0.34761904761904761</v>
      </c>
      <c r="M189" s="37">
        <f t="shared" si="28"/>
        <v>0.65238095238095251</v>
      </c>
      <c r="N189" s="38">
        <v>285</v>
      </c>
      <c r="O189" s="38">
        <f t="shared" si="29"/>
        <v>180.98540145985405</v>
      </c>
      <c r="P189" s="38">
        <f t="shared" si="30"/>
        <v>89.794520547945183</v>
      </c>
      <c r="Q189" s="38">
        <f t="shared" si="31"/>
        <v>195.20547945205479</v>
      </c>
      <c r="R189" s="38">
        <f t="shared" si="32"/>
        <v>104.01459854014598</v>
      </c>
      <c r="S189" s="39">
        <f t="shared" si="33"/>
        <v>-14.220077992200743</v>
      </c>
      <c r="T189" s="39">
        <f t="shared" si="34"/>
        <v>-14.2200779922008</v>
      </c>
      <c r="U189" t="s">
        <v>449</v>
      </c>
      <c r="V189" t="s">
        <v>450</v>
      </c>
      <c r="W189" t="s">
        <v>474</v>
      </c>
      <c r="X189" s="48" t="s">
        <v>466</v>
      </c>
      <c r="Y189" s="41"/>
    </row>
    <row r="190" spans="1:25" s="35" customFormat="1" ht="15" x14ac:dyDescent="0.25">
      <c r="A190">
        <v>2.0499999999999998</v>
      </c>
      <c r="B190">
        <v>1.86</v>
      </c>
      <c r="C190" s="29">
        <f t="shared" si="26"/>
        <v>2.5439286650930981E-2</v>
      </c>
      <c r="D190" s="30">
        <f>IF(OR($A190="",$B190=""),"",A190*'MPTO_working_2-way'!$G189)</f>
        <v>2.1021505376344085</v>
      </c>
      <c r="E190" s="32">
        <f>IF(OR($A190="",$B190=""),"",B190*'MPTO_working_2-way'!$G189)</f>
        <v>1.9073170731707316</v>
      </c>
      <c r="F190" s="30">
        <f>IF(OR($A190="",$B190=""),"",'MPTO_working_2-way'!D189)</f>
        <v>2.1048854540436102</v>
      </c>
      <c r="G190" s="32">
        <f>IF(OR($A190="",$B190=""),"",'MPTO_working_2-way'!E189)</f>
        <v>1.905071196602548</v>
      </c>
      <c r="H190" s="30">
        <f>IF(OR($A190="",$B190=""),"",'OddsRatio_working_2-way'!M189)</f>
        <v>2.1049571179725204</v>
      </c>
      <c r="I190" s="30">
        <f>IF(OR($A190="",$B190=""),"",'OddsRatio_working_2-way'!N189)</f>
        <v>1.9050124966251125</v>
      </c>
      <c r="J190" s="30">
        <f>IF('Log_working_2-way'!$D189="","",A190^('Log_working_2-way'!$D189))</f>
        <v>2.1061965618695773</v>
      </c>
      <c r="K190" s="32">
        <f>IF('Log_working_2-way'!$D189="","",B190^('Log_working_2-way'!$D189))</f>
        <v>1.9039984704977753</v>
      </c>
      <c r="L190" s="37">
        <f t="shared" si="27"/>
        <v>0.47570332480818417</v>
      </c>
      <c r="M190" s="37">
        <f t="shared" si="28"/>
        <v>0.52429667519181589</v>
      </c>
      <c r="N190" s="38">
        <v>286</v>
      </c>
      <c r="O190" s="38">
        <f t="shared" si="29"/>
        <v>146.48780487804876</v>
      </c>
      <c r="P190" s="38">
        <f t="shared" si="30"/>
        <v>132.23655913978496</v>
      </c>
      <c r="Q190" s="38">
        <f t="shared" si="31"/>
        <v>153.76344086021504</v>
      </c>
      <c r="R190" s="38">
        <f t="shared" si="32"/>
        <v>139.51219512195124</v>
      </c>
      <c r="S190" s="39">
        <f t="shared" si="33"/>
        <v>-7.2756359821662784</v>
      </c>
      <c r="T190" s="39">
        <f t="shared" si="34"/>
        <v>-7.2756359821662784</v>
      </c>
      <c r="U190" t="s">
        <v>451</v>
      </c>
      <c r="V190" t="s">
        <v>452</v>
      </c>
      <c r="W190" t="s">
        <v>476</v>
      </c>
      <c r="X190" s="48" t="s">
        <v>466</v>
      </c>
      <c r="Y190" s="41"/>
    </row>
    <row r="191" spans="1:25" ht="15" x14ac:dyDescent="0.25">
      <c r="A191">
        <v>1.74</v>
      </c>
      <c r="B191">
        <v>2.2000000000000002</v>
      </c>
      <c r="C191" s="29">
        <f t="shared" si="26"/>
        <v>2.925809822361547E-2</v>
      </c>
      <c r="D191" s="30">
        <f>IF(OR($A191="",$B191=""),"",A191*'MPTO_working_2-way'!$G190)</f>
        <v>1.790909090909091</v>
      </c>
      <c r="E191" s="32">
        <f>IF(OR($A191="",$B191=""),"",B191*'MPTO_working_2-way'!$G190)</f>
        <v>2.264367816091954</v>
      </c>
      <c r="F191" s="30">
        <f>IF(OR($A191="",$B191=""),"",'MPTO_working_2-way'!D190)</f>
        <v>1.78544776119403</v>
      </c>
      <c r="G191" s="32">
        <f>IF(OR($A191="",$B191=""),"",'MPTO_working_2-way'!E190)</f>
        <v>2.2731591448931119</v>
      </c>
      <c r="H191" s="30">
        <f>IF(OR($A191="",$B191=""),"",'OddsRatio_working_2-way'!M190)</f>
        <v>1.7852812659593167</v>
      </c>
      <c r="I191" s="30">
        <f>IF(OR($A191="",$B191=""),"",'OddsRatio_working_2-way'!N190)</f>
        <v>2.2734290799340271</v>
      </c>
      <c r="J191" s="30">
        <f>IF('Log_working_2-way'!$D190="","",A191^('Log_working_2-way'!$D190))</f>
        <v>1.7828096647750074</v>
      </c>
      <c r="K191" s="32">
        <f>IF('Log_working_2-way'!$D190="","",B191^('Log_working_2-way'!$D190))</f>
        <v>2.2774497365044657</v>
      </c>
      <c r="L191" s="37">
        <f t="shared" si="27"/>
        <v>0.55837563451776651</v>
      </c>
      <c r="M191" s="37">
        <f t="shared" si="28"/>
        <v>0.44162436548223349</v>
      </c>
      <c r="N191" s="38">
        <v>287</v>
      </c>
      <c r="O191" s="38">
        <f t="shared" si="29"/>
        <v>122.05747126436781</v>
      </c>
      <c r="P191" s="38">
        <f t="shared" si="30"/>
        <v>156.54545454545459</v>
      </c>
      <c r="Q191" s="38">
        <f t="shared" si="31"/>
        <v>130.45454545454544</v>
      </c>
      <c r="R191" s="38">
        <f t="shared" si="32"/>
        <v>164.94252873563218</v>
      </c>
      <c r="S191" s="39">
        <f t="shared" si="33"/>
        <v>-8.3970741901776336</v>
      </c>
      <c r="T191" s="39">
        <f t="shared" si="34"/>
        <v>-8.3970741901775909</v>
      </c>
      <c r="U191" t="s">
        <v>453</v>
      </c>
      <c r="V191" t="s">
        <v>454</v>
      </c>
      <c r="W191" t="s">
        <v>476</v>
      </c>
      <c r="X191" s="48" t="s">
        <v>466</v>
      </c>
      <c r="Y191" s="41"/>
    </row>
    <row r="192" spans="1:25" s="35" customFormat="1" ht="15" x14ac:dyDescent="0.25">
      <c r="A192">
        <v>1.67</v>
      </c>
      <c r="B192">
        <v>2.25</v>
      </c>
      <c r="C192" s="29">
        <f t="shared" si="26"/>
        <v>4.3246839654025315E-2</v>
      </c>
      <c r="D192" s="30">
        <f>IF(OR($A192="",$B192=""),"",A192*'MPTO_working_2-way'!$G191)</f>
        <v>1.7422222222222221</v>
      </c>
      <c r="E192" s="32">
        <f>IF(OR($A192="",$B192=""),"",B192*'MPTO_working_2-way'!$G191)</f>
        <v>2.3473053892215567</v>
      </c>
      <c r="F192" s="30">
        <f>IF(OR($A192="",$B192=""),"",'MPTO_working_2-way'!D191)</f>
        <v>1.732564841498559</v>
      </c>
      <c r="G192" s="32">
        <f>IF(OR($A192="",$B192=""),"",'MPTO_working_2-way'!E191)</f>
        <v>2.3650668764752165</v>
      </c>
      <c r="H192" s="30">
        <f>IF(OR($A192="",$B192=""),"",'OddsRatio_working_2-way'!M191)</f>
        <v>1.7321202087089249</v>
      </c>
      <c r="I192" s="30">
        <f>IF(OR($A192="",$B192=""),"",'OddsRatio_working_2-way'!N191)</f>
        <v>2.3658959117703833</v>
      </c>
      <c r="J192" s="30">
        <f>IF('Log_working_2-way'!$D191="","",A192^('Log_working_2-way'!$D191))</f>
        <v>1.7277084220437684</v>
      </c>
      <c r="K192" s="32">
        <f>IF('Log_working_2-way'!$D191="","",B192^('Log_working_2-way'!$D191))</f>
        <v>2.3741767577611035</v>
      </c>
      <c r="L192" s="37">
        <f t="shared" si="27"/>
        <v>0.57397959183673475</v>
      </c>
      <c r="M192" s="37">
        <f t="shared" si="28"/>
        <v>0.42602040816326531</v>
      </c>
      <c r="N192" s="38">
        <v>288</v>
      </c>
      <c r="O192" s="38">
        <f t="shared" si="29"/>
        <v>115.54491017964072</v>
      </c>
      <c r="P192" s="38">
        <f t="shared" si="30"/>
        <v>160</v>
      </c>
      <c r="Q192" s="38">
        <f t="shared" si="31"/>
        <v>128</v>
      </c>
      <c r="R192" s="38">
        <f t="shared" si="32"/>
        <v>172.45508982035929</v>
      </c>
      <c r="S192" s="39">
        <f t="shared" si="33"/>
        <v>-12.455089820359277</v>
      </c>
      <c r="T192" s="39">
        <f t="shared" si="34"/>
        <v>-12.455089820359291</v>
      </c>
      <c r="U192" t="s">
        <v>455</v>
      </c>
      <c r="V192" t="s">
        <v>456</v>
      </c>
      <c r="W192" t="s">
        <v>471</v>
      </c>
      <c r="X192" s="48" t="s">
        <v>466</v>
      </c>
      <c r="Y192" s="41"/>
    </row>
    <row r="193" spans="1:25" s="35" customFormat="1" ht="15" x14ac:dyDescent="0.25">
      <c r="A193">
        <v>2.08</v>
      </c>
      <c r="B193">
        <v>1.84</v>
      </c>
      <c r="C193" s="29">
        <f t="shared" si="26"/>
        <v>2.4247491638795804E-2</v>
      </c>
      <c r="D193" s="30">
        <f>IF(OR($A193="",$B193=""),"",A193*'MPTO_working_2-way'!$G192)</f>
        <v>2.1304347826086953</v>
      </c>
      <c r="E193" s="32">
        <f>IF(OR($A193="",$B193=""),"",B193*'MPTO_working_2-way'!$G192)</f>
        <v>1.8846153846153844</v>
      </c>
      <c r="F193" s="30">
        <f>IF(OR($A193="",$B193=""),"",'MPTO_working_2-way'!D192)</f>
        <v>2.1338090990187331</v>
      </c>
      <c r="G193" s="32">
        <f>IF(OR($A193="",$B193=""),"",'MPTO_working_2-way'!E192)</f>
        <v>1.8819826907946497</v>
      </c>
      <c r="H193" s="30">
        <f>IF(OR($A193="",$B193=""),"",'OddsRatio_working_2-way'!M192)</f>
        <v>2.1338934190276815</v>
      </c>
      <c r="I193" s="30">
        <f>IF(OR($A193="",$B193=""),"",'OddsRatio_working_2-way'!N192)</f>
        <v>1.8819171036881968</v>
      </c>
      <c r="J193" s="30">
        <f>IF('Log_working_2-way'!$D192="","",A193^('Log_working_2-way'!$D192))</f>
        <v>2.1354221138982008</v>
      </c>
      <c r="K193" s="32">
        <f>IF('Log_working_2-way'!$D192="","",B193^('Log_working_2-way'!$D192))</f>
        <v>1.8807297195989381</v>
      </c>
      <c r="L193" s="37">
        <f t="shared" si="27"/>
        <v>0.46938775510204089</v>
      </c>
      <c r="M193" s="37">
        <f t="shared" si="28"/>
        <v>0.53061224489795922</v>
      </c>
      <c r="N193" s="38">
        <v>289</v>
      </c>
      <c r="O193" s="38">
        <f t="shared" si="29"/>
        <v>150.05769230769229</v>
      </c>
      <c r="P193" s="38">
        <f t="shared" si="30"/>
        <v>131.93478260869563</v>
      </c>
      <c r="Q193" s="38">
        <f t="shared" si="31"/>
        <v>157.06521739130434</v>
      </c>
      <c r="R193" s="38">
        <f t="shared" si="32"/>
        <v>138.94230769230768</v>
      </c>
      <c r="S193" s="39">
        <f t="shared" si="33"/>
        <v>-7.0075250836120517</v>
      </c>
      <c r="T193" s="39">
        <f t="shared" si="34"/>
        <v>-7.0075250836120517</v>
      </c>
      <c r="U193" t="s">
        <v>457</v>
      </c>
      <c r="V193" t="s">
        <v>458</v>
      </c>
      <c r="W193" t="s">
        <v>480</v>
      </c>
      <c r="X193" s="48" t="s">
        <v>466</v>
      </c>
      <c r="Y193" s="41"/>
    </row>
    <row r="194" spans="1:25" s="50" customFormat="1" ht="15" x14ac:dyDescent="0.25">
      <c r="A194">
        <v>2.39</v>
      </c>
      <c r="B194">
        <v>1.6</v>
      </c>
      <c r="C194" s="29">
        <f t="shared" si="26"/>
        <v>4.3410041841004166E-2</v>
      </c>
      <c r="D194" s="30">
        <f>IF(OR($A194="",$B194=""),"",A194*'MPTO_working_2-way'!$G193)</f>
        <v>2.4937499999999999</v>
      </c>
      <c r="E194" s="32">
        <f>IF(OR($A194="",$B194=""),"",B194*'MPTO_working_2-way'!$G193)</f>
        <v>1.6694560669456067</v>
      </c>
      <c r="F194" s="30">
        <f>IF(OR($A194="",$B194=""),"",'MPTO_working_2-way'!D193)</f>
        <v>2.5207646671061306</v>
      </c>
      <c r="G194" s="32">
        <f>IF(OR($A194="",$B194=""),"",'MPTO_working_2-way'!E193)</f>
        <v>1.6575639358474208</v>
      </c>
      <c r="H194" s="30">
        <f>IF(OR($A194="",$B194=""),"",'OddsRatio_working_2-way'!M193)</f>
        <v>2.52206000757745</v>
      </c>
      <c r="I194" s="30">
        <f>IF(OR($A194="",$B194=""),"",'OddsRatio_working_2-way'!N193)</f>
        <v>1.6570043198176039</v>
      </c>
      <c r="J194" s="30">
        <f>IF('Log_working_2-way'!$D193="","",A194^('Log_working_2-way'!$D193))</f>
        <v>2.5347593326332167</v>
      </c>
      <c r="K194" s="32">
        <f>IF('Log_working_2-way'!$D193="","",B194^('Log_working_2-way'!$D193))</f>
        <v>1.6515679551422944</v>
      </c>
      <c r="L194" s="37">
        <f t="shared" si="27"/>
        <v>0.40100250626566419</v>
      </c>
      <c r="M194" s="37">
        <f t="shared" si="28"/>
        <v>0.59899749373433586</v>
      </c>
      <c r="N194" s="38">
        <v>290</v>
      </c>
      <c r="O194" s="38">
        <f t="shared" si="29"/>
        <v>168.6610878661088</v>
      </c>
      <c r="P194" s="38">
        <f t="shared" si="30"/>
        <v>108.75</v>
      </c>
      <c r="Q194" s="38">
        <f t="shared" si="31"/>
        <v>181.25</v>
      </c>
      <c r="R194" s="38">
        <f t="shared" si="32"/>
        <v>121.33891213389121</v>
      </c>
      <c r="S194" s="39">
        <f t="shared" si="33"/>
        <v>-12.588912133891199</v>
      </c>
      <c r="T194" s="39">
        <f t="shared" si="34"/>
        <v>-12.588912133891213</v>
      </c>
      <c r="U194" t="s">
        <v>163</v>
      </c>
      <c r="V194" t="s">
        <v>151</v>
      </c>
      <c r="W194" t="s">
        <v>168</v>
      </c>
      <c r="X194" s="48" t="s">
        <v>466</v>
      </c>
      <c r="Y194" s="52"/>
    </row>
    <row r="195" spans="1:25" ht="15" x14ac:dyDescent="0.25">
      <c r="A195">
        <v>1.75</v>
      </c>
      <c r="B195">
        <v>2.14</v>
      </c>
      <c r="C195" s="29">
        <f t="shared" ref="C195:C232" si="35">IF(OR($A195="",$B195=""),"",(1/A195)+(1/B195)-1)</f>
        <v>3.8718291054739673E-2</v>
      </c>
      <c r="D195" s="30">
        <f>IF(OR($A195="",$B195=""),"",A195*'MPTO_working_2-way'!$G194)</f>
        <v>1.8177570093457944</v>
      </c>
      <c r="E195" s="32">
        <f>IF(OR($A195="",$B195=""),"",B195*'MPTO_working_2-way'!$G194)</f>
        <v>2.2228571428571429</v>
      </c>
      <c r="F195" s="30">
        <f>IF(OR($A195="",$B195=""),"",'MPTO_working_2-way'!D194)</f>
        <v>1.81136638452237</v>
      </c>
      <c r="G195" s="32">
        <f>IF(OR($A195="",$B195=""),"",'MPTO_working_2-way'!E194)</f>
        <v>2.2324888226527575</v>
      </c>
      <c r="H195" s="30">
        <f>IF(OR($A195="",$B195=""),"",'OddsRatio_working_2-way'!M194)</f>
        <v>1.8111071056538131</v>
      </c>
      <c r="I195" s="30">
        <f>IF(OR($A195="",$B195=""),"",'OddsRatio_working_2-way'!N194)</f>
        <v>2.2328828005937953</v>
      </c>
      <c r="J195" s="30">
        <f>IF('Log_working_2-way'!$D194="","",A195^('Log_working_2-way'!$D194))</f>
        <v>1.8081956651086979</v>
      </c>
      <c r="K195" s="32">
        <f>IF('Log_working_2-way'!$D194="","",B195^('Log_working_2-way'!$D194))</f>
        <v>2.2373241322265098</v>
      </c>
      <c r="L195" s="37">
        <f t="shared" si="27"/>
        <v>0.55012853470437018</v>
      </c>
      <c r="M195" s="37">
        <f t="shared" si="28"/>
        <v>0.44987146529562982</v>
      </c>
      <c r="N195" s="38">
        <v>291</v>
      </c>
      <c r="O195" s="38">
        <f t="shared" si="29"/>
        <v>124.71428571428571</v>
      </c>
      <c r="P195" s="38">
        <f t="shared" si="30"/>
        <v>155.01869158878506</v>
      </c>
      <c r="Q195" s="38">
        <f t="shared" si="31"/>
        <v>135.98130841121494</v>
      </c>
      <c r="R195" s="38">
        <f t="shared" si="32"/>
        <v>166.28571428571428</v>
      </c>
      <c r="S195" s="39">
        <f t="shared" si="33"/>
        <v>-11.267022696929232</v>
      </c>
      <c r="T195" s="39">
        <f t="shared" si="34"/>
        <v>-11.267022696929217</v>
      </c>
      <c r="U195" t="s">
        <v>459</v>
      </c>
      <c r="V195" t="s">
        <v>460</v>
      </c>
      <c r="W195" t="s">
        <v>481</v>
      </c>
      <c r="X195" s="48" t="s">
        <v>466</v>
      </c>
      <c r="Y195" s="41"/>
    </row>
    <row r="196" spans="1:25" s="50" customFormat="1" ht="15" x14ac:dyDescent="0.25">
      <c r="A196" s="58">
        <v>1.78</v>
      </c>
      <c r="B196" s="58">
        <v>2.1</v>
      </c>
      <c r="C196" s="59">
        <f t="shared" si="35"/>
        <v>3.7988228999465079E-2</v>
      </c>
      <c r="D196" s="60">
        <f>IF(OR($A196="",$B196=""),"",A196*'MPTO_working_2-way'!$G195)</f>
        <v>1.8476190476190479</v>
      </c>
      <c r="E196" s="62">
        <f>IF(OR($A196="",$B196=""),"",B196*'MPTO_working_2-way'!$G195)</f>
        <v>2.1797752808988768</v>
      </c>
      <c r="F196" s="60">
        <f>IF(OR($A196="",$B196=""),"",'MPTO_working_2-way'!D195)</f>
        <v>1.8422868408082802</v>
      </c>
      <c r="G196" s="62">
        <f>IF(OR($A196="",$B196=""),"",'MPTO_working_2-way'!E195)</f>
        <v>2.1872440023405506</v>
      </c>
      <c r="H196" s="60">
        <f>IF(OR($A196="",$B196=""),"",'OddsRatio_working_2-way'!M195)</f>
        <v>1.8420753583206844</v>
      </c>
      <c r="I196" s="60">
        <f>IF(OR($A196="",$B196=""),"",'OddsRatio_working_2-way'!N195)</f>
        <v>2.1875421719907089</v>
      </c>
      <c r="J196" s="60">
        <f>IF('Log_working_2-way'!$D195="","",A196^('Log_working_2-way'!$D195))</f>
        <v>1.8396466235294411</v>
      </c>
      <c r="K196" s="62">
        <f>IF('Log_working_2-way'!$D195="","",B196^('Log_working_2-way'!$D195))</f>
        <v>2.1909772182449698</v>
      </c>
      <c r="L196" s="66">
        <f t="shared" si="27"/>
        <v>0.54123711340206171</v>
      </c>
      <c r="M196" s="66">
        <f t="shared" si="28"/>
        <v>0.45876288659793807</v>
      </c>
      <c r="N196" s="67">
        <v>292</v>
      </c>
      <c r="O196" s="67">
        <f t="shared" si="29"/>
        <v>127.95505617977528</v>
      </c>
      <c r="P196" s="67">
        <f t="shared" si="30"/>
        <v>152.95238095238096</v>
      </c>
      <c r="Q196" s="67">
        <f t="shared" si="31"/>
        <v>139.04761904761904</v>
      </c>
      <c r="R196" s="67">
        <f t="shared" si="32"/>
        <v>164.04494382022472</v>
      </c>
      <c r="S196" s="68">
        <f t="shared" si="33"/>
        <v>-11.092562867843753</v>
      </c>
      <c r="T196" s="68">
        <f t="shared" si="34"/>
        <v>-11.092562867843753</v>
      </c>
      <c r="U196" s="58" t="s">
        <v>461</v>
      </c>
      <c r="V196" s="58" t="s">
        <v>462</v>
      </c>
      <c r="W196" s="58" t="s">
        <v>481</v>
      </c>
      <c r="X196" s="65" t="s">
        <v>466</v>
      </c>
      <c r="Y196" s="52"/>
    </row>
    <row r="197" spans="1:25" ht="15" x14ac:dyDescent="0.25">
      <c r="A197">
        <v>1.44</v>
      </c>
      <c r="B197">
        <v>2.89</v>
      </c>
      <c r="C197" s="29">
        <f t="shared" si="35"/>
        <v>4.0465205690119133E-2</v>
      </c>
      <c r="D197" s="30">
        <f>IF(OR($A197="",$B197=""),"",A197*'MPTO_working_2-way'!$G196)</f>
        <v>1.4982698961937715</v>
      </c>
      <c r="E197" s="32">
        <f>IF(OR($A197="",$B197=""),"",B197*'MPTO_working_2-way'!$G196)</f>
        <v>3.0069444444444446</v>
      </c>
      <c r="F197" s="30">
        <f>IF(OR($A197="",$B197=""),"",'MPTO_working_2-way'!D196)</f>
        <v>1.4832133437878678</v>
      </c>
      <c r="G197" s="32">
        <f>IF(OR($A197="",$B197=""),"",'MPTO_working_2-way'!E196)</f>
        <v>3.0694792742292374</v>
      </c>
      <c r="H197" s="30">
        <f>IF(OR($A197="",$B197=""),"",'OddsRatio_working_2-way'!M196)</f>
        <v>1.4824979096371642</v>
      </c>
      <c r="I197" s="30">
        <f>IF(OR($A197="",$B197=""),"",'OddsRatio_working_2-way'!N196)</f>
        <v>3.0725478391232723</v>
      </c>
      <c r="J197" s="30">
        <f>IF('Log_working_2-way'!$D196="","",A197^('Log_working_2-way'!$D196))</f>
        <v>1.4755734518168881</v>
      </c>
      <c r="K197" s="32">
        <f>IF('Log_working_2-way'!$D196="","",B197^('Log_working_2-way'!$D196))</f>
        <v>3.1027246078987192</v>
      </c>
      <c r="L197" s="37">
        <f t="shared" ref="L197:L232" si="36">(1/D197)</f>
        <v>0.66743648960739033</v>
      </c>
      <c r="M197" s="37">
        <f t="shared" ref="M197:M232" si="37">(1/E197)</f>
        <v>0.33256351039260967</v>
      </c>
      <c r="N197" s="38">
        <v>293</v>
      </c>
      <c r="O197" s="38">
        <f t="shared" ref="O197:O232" si="38">(1/A197)*((N197*A197)-N197)</f>
        <v>89.527777777777743</v>
      </c>
      <c r="P197" s="38">
        <f t="shared" ref="P197:P232" si="39">(1/B197)*((N197*B197)-N197)</f>
        <v>191.61591695501727</v>
      </c>
      <c r="Q197" s="38">
        <f t="shared" ref="Q197:Q232" si="40">(1/B197)*N197</f>
        <v>101.38408304498269</v>
      </c>
      <c r="R197" s="38">
        <f t="shared" ref="R197:R232" si="41">(1/A197)*N197</f>
        <v>203.47222222222223</v>
      </c>
      <c r="S197" s="39">
        <f t="shared" ref="S197:S232" si="42">O197-Q197</f>
        <v>-11.856305267204945</v>
      </c>
      <c r="T197" s="39">
        <f t="shared" ref="T197:T232" si="43">P197-R197</f>
        <v>-11.856305267204959</v>
      </c>
      <c r="U197" t="s">
        <v>204</v>
      </c>
      <c r="V197" t="s">
        <v>177</v>
      </c>
      <c r="W197" t="s">
        <v>469</v>
      </c>
      <c r="X197" s="48" t="s">
        <v>488</v>
      </c>
      <c r="Y197" s="41"/>
    </row>
    <row r="198" spans="1:25" s="35" customFormat="1" ht="15" x14ac:dyDescent="0.25">
      <c r="A198">
        <v>2.4</v>
      </c>
      <c r="B198">
        <v>1.62</v>
      </c>
      <c r="C198" s="29">
        <f t="shared" si="35"/>
        <v>3.3950617283950546E-2</v>
      </c>
      <c r="D198" s="30">
        <f>IF(OR($A198="",$B198=""),"",A198*'MPTO_working_2-way'!$G197)</f>
        <v>2.4814814814814814</v>
      </c>
      <c r="E198" s="32">
        <f>IF(OR($A198="",$B198=""),"",B198*'MPTO_working_2-way'!$G197)</f>
        <v>1.675</v>
      </c>
      <c r="F198" s="30">
        <f>IF(OR($A198="",$B198=""),"",'MPTO_working_2-way'!D197)</f>
        <v>2.5019305019305014</v>
      </c>
      <c r="G198" s="32">
        <f>IF(OR($A198="",$B198=""),"",'MPTO_working_2-way'!E197)</f>
        <v>1.6658097686375322</v>
      </c>
      <c r="H198" s="30">
        <f>IF(OR($A198="",$B198=""),"",'OddsRatio_working_2-way'!M197)</f>
        <v>2.502685767593821</v>
      </c>
      <c r="I198" s="30">
        <f>IF(OR($A198="",$B198=""),"",'OddsRatio_working_2-way'!N197)</f>
        <v>1.6654751256486924</v>
      </c>
      <c r="J198" s="30">
        <f>IF('Log_working_2-way'!$D197="","",A198^('Log_working_2-way'!$D197))</f>
        <v>2.5121786003771214</v>
      </c>
      <c r="K198" s="32">
        <f>IF('Log_working_2-way'!$D197="","",B198^('Log_working_2-way'!$D197))</f>
        <v>1.6612975476246807</v>
      </c>
      <c r="L198" s="37">
        <f t="shared" si="36"/>
        <v>0.40298507462686567</v>
      </c>
      <c r="M198" s="37">
        <f t="shared" si="37"/>
        <v>0.59701492537313428</v>
      </c>
      <c r="N198" s="38">
        <v>294</v>
      </c>
      <c r="O198" s="38">
        <f t="shared" si="38"/>
        <v>171.50000000000003</v>
      </c>
      <c r="P198" s="38">
        <f t="shared" si="39"/>
        <v>112.51851851851853</v>
      </c>
      <c r="Q198" s="38">
        <f t="shared" si="40"/>
        <v>181.48148148148147</v>
      </c>
      <c r="R198" s="38">
        <f t="shared" si="41"/>
        <v>122.5</v>
      </c>
      <c r="S198" s="39">
        <f t="shared" si="42"/>
        <v>-9.9814814814814383</v>
      </c>
      <c r="T198" s="39">
        <f t="shared" si="43"/>
        <v>-9.9814814814814667</v>
      </c>
      <c r="U198" t="s">
        <v>237</v>
      </c>
      <c r="V198" t="s">
        <v>231</v>
      </c>
      <c r="W198" t="s">
        <v>470</v>
      </c>
      <c r="X198" s="48" t="s">
        <v>488</v>
      </c>
      <c r="Y198" s="41"/>
    </row>
    <row r="199" spans="1:25" ht="15" x14ac:dyDescent="0.25">
      <c r="A199">
        <v>2.02</v>
      </c>
      <c r="B199">
        <v>1.88</v>
      </c>
      <c r="C199" s="29">
        <f t="shared" si="35"/>
        <v>2.6964398567516312E-2</v>
      </c>
      <c r="D199" s="30">
        <f>IF(OR($A199="",$B199=""),"",A199*'MPTO_working_2-way'!$G198)</f>
        <v>2.0744680851063828</v>
      </c>
      <c r="E199" s="32">
        <f>IF(OR($A199="",$B199=""),"",B199*'MPTO_working_2-way'!$G198)</f>
        <v>1.9306930693069306</v>
      </c>
      <c r="F199" s="30">
        <f>IF(OR($A199="",$B199=""),"",'MPTO_working_2-way'!D198)</f>
        <v>2.0765529308836395</v>
      </c>
      <c r="G199" s="32">
        <f>IF(OR($A199="",$B199=""),"",'MPTO_working_2-way'!E198)</f>
        <v>1.9288906948394962</v>
      </c>
      <c r="H199" s="30">
        <f>IF(OR($A199="",$B199=""),"",'OddsRatio_working_2-way'!M198)</f>
        <v>2.0766108438479098</v>
      </c>
      <c r="I199" s="30">
        <f>IF(OR($A199="",$B199=""),"",'OddsRatio_working_2-way'!N198)</f>
        <v>1.9288407280256479</v>
      </c>
      <c r="J199" s="30">
        <f>IF('Log_working_2-way'!$D198="","",A199^('Log_working_2-way'!$D198))</f>
        <v>2.0775563029751076</v>
      </c>
      <c r="K199" s="32">
        <f>IF('Log_working_2-way'!$D198="","",B199^('Log_working_2-way'!$D198))</f>
        <v>1.9280257534933587</v>
      </c>
      <c r="L199" s="37">
        <f t="shared" si="36"/>
        <v>0.48205128205128212</v>
      </c>
      <c r="M199" s="37">
        <f t="shared" si="37"/>
        <v>0.517948717948718</v>
      </c>
      <c r="N199" s="38">
        <v>295</v>
      </c>
      <c r="O199" s="38">
        <f t="shared" si="38"/>
        <v>148.96039603960395</v>
      </c>
      <c r="P199" s="38">
        <f t="shared" si="39"/>
        <v>138.08510638297872</v>
      </c>
      <c r="Q199" s="38">
        <f t="shared" si="40"/>
        <v>156.91489361702128</v>
      </c>
      <c r="R199" s="38">
        <f t="shared" si="41"/>
        <v>146.03960396039605</v>
      </c>
      <c r="S199" s="39">
        <f t="shared" si="42"/>
        <v>-7.9544975774173281</v>
      </c>
      <c r="T199" s="39">
        <f t="shared" si="43"/>
        <v>-7.9544975774173281</v>
      </c>
      <c r="U199" t="s">
        <v>238</v>
      </c>
      <c r="V199" t="s">
        <v>236</v>
      </c>
      <c r="W199" t="s">
        <v>470</v>
      </c>
      <c r="X199" s="48" t="s">
        <v>488</v>
      </c>
      <c r="Y199" s="41"/>
    </row>
    <row r="200" spans="1:25" s="35" customFormat="1" ht="15" x14ac:dyDescent="0.25">
      <c r="A200">
        <v>2.38</v>
      </c>
      <c r="B200">
        <v>1.63</v>
      </c>
      <c r="C200" s="29">
        <f t="shared" si="35"/>
        <v>3.3664999742228252E-2</v>
      </c>
      <c r="D200" s="30">
        <f>IF(OR($A200="",$B200=""),"",A200*'MPTO_working_2-way'!$G199)</f>
        <v>2.4601226993865031</v>
      </c>
      <c r="E200" s="32">
        <f>IF(OR($A200="",$B200=""),"",B200*'MPTO_working_2-way'!$G199)</f>
        <v>1.6848739495798319</v>
      </c>
      <c r="F200" s="30">
        <f>IF(OR($A200="",$B200=""),"",'MPTO_working_2-way'!D199)</f>
        <v>2.4793251102447753</v>
      </c>
      <c r="G200" s="32">
        <f>IF(OR($A200="",$B200=""),"",'MPTO_working_2-way'!E199)</f>
        <v>1.6759839288028686</v>
      </c>
      <c r="H200" s="30">
        <f>IF(OR($A200="",$B200=""),"",'OddsRatio_working_2-way'!M199)</f>
        <v>2.4800257398019103</v>
      </c>
      <c r="I200" s="30">
        <f>IF(OR($A200="",$B200=""),"",'OddsRatio_working_2-way'!N199)</f>
        <v>1.6756639246921761</v>
      </c>
      <c r="J200" s="30">
        <f>IF('Log_working_2-way'!$D199="","",A200^('Log_working_2-way'!$D199))</f>
        <v>2.4889275111820632</v>
      </c>
      <c r="K200" s="32">
        <f>IF('Log_working_2-way'!$D199="","",B200^('Log_working_2-way'!$D199))</f>
        <v>1.6716243688761041</v>
      </c>
      <c r="L200" s="37">
        <f t="shared" si="36"/>
        <v>0.40648379052369077</v>
      </c>
      <c r="M200" s="37">
        <f t="shared" si="37"/>
        <v>0.59351620947630923</v>
      </c>
      <c r="N200" s="38">
        <v>296</v>
      </c>
      <c r="O200" s="38">
        <f t="shared" si="38"/>
        <v>171.63025210084035</v>
      </c>
      <c r="P200" s="38">
        <f t="shared" si="39"/>
        <v>114.40490797546011</v>
      </c>
      <c r="Q200" s="38">
        <f t="shared" si="40"/>
        <v>181.59509202453989</v>
      </c>
      <c r="R200" s="38">
        <f t="shared" si="41"/>
        <v>124.36974789915966</v>
      </c>
      <c r="S200" s="39">
        <f t="shared" si="42"/>
        <v>-9.9648399236995431</v>
      </c>
      <c r="T200" s="39">
        <f t="shared" si="43"/>
        <v>-9.9648399236995573</v>
      </c>
      <c r="U200" t="s">
        <v>235</v>
      </c>
      <c r="V200" t="s">
        <v>224</v>
      </c>
      <c r="W200" t="s">
        <v>470</v>
      </c>
      <c r="X200" s="48" t="s">
        <v>488</v>
      </c>
      <c r="Y200" s="41"/>
    </row>
    <row r="201" spans="1:25" s="35" customFormat="1" ht="15" x14ac:dyDescent="0.25">
      <c r="A201">
        <v>2.38</v>
      </c>
      <c r="B201">
        <v>1.63</v>
      </c>
      <c r="C201" s="29">
        <f t="shared" si="35"/>
        <v>3.3664999742228252E-2</v>
      </c>
      <c r="D201" s="30">
        <f>IF(OR($A201="",$B201=""),"",A201*'MPTO_working_2-way'!$G200)</f>
        <v>2.4601226993865031</v>
      </c>
      <c r="E201" s="32">
        <f>IF(OR($A201="",$B201=""),"",B201*'MPTO_working_2-way'!$G200)</f>
        <v>1.6848739495798319</v>
      </c>
      <c r="F201" s="30">
        <f>IF(OR($A201="",$B201=""),"",'MPTO_working_2-way'!D200)</f>
        <v>2.4793251102447753</v>
      </c>
      <c r="G201" s="32">
        <f>IF(OR($A201="",$B201=""),"",'MPTO_working_2-way'!E200)</f>
        <v>1.6759839288028686</v>
      </c>
      <c r="H201" s="30">
        <f>IF(OR($A201="",$B201=""),"",'OddsRatio_working_2-way'!M200)</f>
        <v>2.4800257398019103</v>
      </c>
      <c r="I201" s="30">
        <f>IF(OR($A201="",$B201=""),"",'OddsRatio_working_2-way'!N200)</f>
        <v>1.6756639246921761</v>
      </c>
      <c r="J201" s="30">
        <f>IF('Log_working_2-way'!$D200="","",A201^('Log_working_2-way'!$D200))</f>
        <v>2.4889275111820632</v>
      </c>
      <c r="K201" s="32">
        <f>IF('Log_working_2-way'!$D200="","",B201^('Log_working_2-way'!$D200))</f>
        <v>1.6716243688761041</v>
      </c>
      <c r="L201" s="37">
        <f t="shared" si="36"/>
        <v>0.40648379052369077</v>
      </c>
      <c r="M201" s="37">
        <f t="shared" si="37"/>
        <v>0.59351620947630923</v>
      </c>
      <c r="N201" s="38">
        <v>297</v>
      </c>
      <c r="O201" s="38">
        <f t="shared" si="38"/>
        <v>172.21008403361344</v>
      </c>
      <c r="P201" s="38">
        <f t="shared" si="39"/>
        <v>114.79141104294476</v>
      </c>
      <c r="Q201" s="38">
        <f t="shared" si="40"/>
        <v>182.20858895705521</v>
      </c>
      <c r="R201" s="38">
        <f t="shared" si="41"/>
        <v>124.78991596638656</v>
      </c>
      <c r="S201" s="39">
        <f t="shared" si="42"/>
        <v>-9.9985049234417716</v>
      </c>
      <c r="T201" s="39">
        <f t="shared" si="43"/>
        <v>-9.9985049234418</v>
      </c>
      <c r="U201" t="s">
        <v>227</v>
      </c>
      <c r="V201" t="s">
        <v>242</v>
      </c>
      <c r="W201" t="s">
        <v>470</v>
      </c>
      <c r="X201" s="48" t="s">
        <v>488</v>
      </c>
      <c r="Y201" s="41"/>
    </row>
    <row r="202" spans="1:25" s="35" customFormat="1" ht="15" x14ac:dyDescent="0.25">
      <c r="A202">
        <v>2.0099999999999998</v>
      </c>
      <c r="B202">
        <v>1.88</v>
      </c>
      <c r="C202" s="29">
        <f t="shared" si="35"/>
        <v>2.9427331427966497E-2</v>
      </c>
      <c r="D202" s="30">
        <f>IF(OR($A202="",$B202=""),"",A202*'MPTO_working_2-way'!$G201)</f>
        <v>2.0691489361702122</v>
      </c>
      <c r="E202" s="32">
        <f>IF(OR($A202="",$B202=""),"",B202*'MPTO_working_2-way'!$G201)</f>
        <v>1.9353233830845769</v>
      </c>
      <c r="F202" s="30">
        <f>IF(OR($A202="",$B202=""),"",'MPTO_working_2-way'!D201)</f>
        <v>2.0712563034422273</v>
      </c>
      <c r="G202" s="32">
        <f>IF(OR($A202="",$B202=""),"",'MPTO_working_2-way'!E201)</f>
        <v>1.9334834220221038</v>
      </c>
      <c r="H202" s="30">
        <f>IF(OR($A202="",$B202=""),"",'OddsRatio_working_2-way'!M201)</f>
        <v>2.0713203408538785</v>
      </c>
      <c r="I202" s="30">
        <f>IF(OR($A202="",$B202=""),"",'OddsRatio_working_2-way'!N201)</f>
        <v>1.9334276237142709</v>
      </c>
      <c r="J202" s="30">
        <f>IF('Log_working_2-way'!$D201="","",A202^('Log_working_2-way'!$D201))</f>
        <v>2.0722780043286777</v>
      </c>
      <c r="K202" s="32">
        <f>IF('Log_working_2-way'!$D201="","",B202^('Log_working_2-way'!$D201))</f>
        <v>1.9325939690668699</v>
      </c>
      <c r="L202" s="37">
        <f t="shared" si="36"/>
        <v>0.48329048843187672</v>
      </c>
      <c r="M202" s="37">
        <f t="shared" si="37"/>
        <v>0.5167095115681235</v>
      </c>
      <c r="N202" s="38">
        <v>298</v>
      </c>
      <c r="O202" s="38">
        <f t="shared" si="38"/>
        <v>149.74129353233829</v>
      </c>
      <c r="P202" s="38">
        <f t="shared" si="39"/>
        <v>139.48936170212767</v>
      </c>
      <c r="Q202" s="38">
        <f t="shared" si="40"/>
        <v>158.51063829787233</v>
      </c>
      <c r="R202" s="38">
        <f t="shared" si="41"/>
        <v>148.25870646766171</v>
      </c>
      <c r="S202" s="39">
        <f t="shared" si="42"/>
        <v>-8.7693447655340435</v>
      </c>
      <c r="T202" s="39">
        <f t="shared" si="43"/>
        <v>-8.7693447655340435</v>
      </c>
      <c r="U202" t="s">
        <v>243</v>
      </c>
      <c r="V202" t="s">
        <v>240</v>
      </c>
      <c r="W202" t="s">
        <v>470</v>
      </c>
      <c r="X202" s="48" t="s">
        <v>488</v>
      </c>
      <c r="Y202" s="41"/>
    </row>
    <row r="203" spans="1:25" ht="15" x14ac:dyDescent="0.25">
      <c r="A203">
        <v>2.42</v>
      </c>
      <c r="B203">
        <v>1.6</v>
      </c>
      <c r="C203" s="29">
        <f t="shared" si="35"/>
        <v>3.8223140495867725E-2</v>
      </c>
      <c r="D203" s="30">
        <f>IF(OR($A203="",$B203=""),"",A203*'MPTO_working_2-way'!$G202)</f>
        <v>2.5124999999999997</v>
      </c>
      <c r="E203" s="32">
        <f>IF(OR($A203="",$B203=""),"",B203*'MPTO_working_2-way'!$G202)</f>
        <v>1.6611570247933884</v>
      </c>
      <c r="F203" s="30">
        <f>IF(OR($A203="",$B203=""),"",'MPTO_working_2-way'!D202)</f>
        <v>2.5373525557011791</v>
      </c>
      <c r="G203" s="32">
        <f>IF(OR($A203="",$B203=""),"",'MPTO_working_2-way'!E202)</f>
        <v>1.6504688832054561</v>
      </c>
      <c r="H203" s="30">
        <f>IF(OR($A203="",$B203=""),"",'OddsRatio_working_2-way'!M202)</f>
        <v>2.5383974345619098</v>
      </c>
      <c r="I203" s="30">
        <f>IF(OR($A203="",$B203=""),"",'OddsRatio_working_2-way'!N202)</f>
        <v>1.6500270850261594</v>
      </c>
      <c r="J203" s="30">
        <f>IF('Log_working_2-way'!$D202="","",A203^('Log_working_2-way'!$D202))</f>
        <v>2.5500151185411704</v>
      </c>
      <c r="K203" s="32">
        <f>IF('Log_working_2-way'!$D202="","",B203^('Log_working_2-way'!$D202))</f>
        <v>1.6451549975466908</v>
      </c>
      <c r="L203" s="37">
        <f t="shared" si="36"/>
        <v>0.39800995024875624</v>
      </c>
      <c r="M203" s="37">
        <f t="shared" si="37"/>
        <v>0.60199004975124382</v>
      </c>
      <c r="N203" s="38">
        <v>299</v>
      </c>
      <c r="O203" s="38">
        <f t="shared" si="38"/>
        <v>175.44628099173551</v>
      </c>
      <c r="P203" s="38">
        <f t="shared" si="39"/>
        <v>112.12500000000003</v>
      </c>
      <c r="Q203" s="38">
        <f t="shared" si="40"/>
        <v>186.875</v>
      </c>
      <c r="R203" s="38">
        <f t="shared" si="41"/>
        <v>123.55371900826447</v>
      </c>
      <c r="S203" s="39">
        <f t="shared" si="42"/>
        <v>-11.428719008264494</v>
      </c>
      <c r="T203" s="39">
        <f t="shared" si="43"/>
        <v>-11.428719008264437</v>
      </c>
      <c r="U203" t="s">
        <v>114</v>
      </c>
      <c r="V203" t="s">
        <v>86</v>
      </c>
      <c r="W203" t="s">
        <v>70</v>
      </c>
      <c r="X203" s="48" t="s">
        <v>488</v>
      </c>
      <c r="Y203" s="41"/>
    </row>
    <row r="204" spans="1:25" ht="15" x14ac:dyDescent="0.25">
      <c r="A204">
        <v>2.14</v>
      </c>
      <c r="B204">
        <v>1.75</v>
      </c>
      <c r="C204" s="29">
        <f t="shared" si="35"/>
        <v>3.8718291054739673E-2</v>
      </c>
      <c r="D204" s="30">
        <f>IF(OR($A204="",$B204=""),"",A204*'MPTO_working_2-way'!$G203)</f>
        <v>2.2228571428571429</v>
      </c>
      <c r="E204" s="32">
        <f>IF(OR($A204="",$B204=""),"",B204*'MPTO_working_2-way'!$G203)</f>
        <v>1.8177570093457944</v>
      </c>
      <c r="F204" s="30">
        <f>IF(OR($A204="",$B204=""),"",'MPTO_working_2-way'!D203)</f>
        <v>2.2324888226527575</v>
      </c>
      <c r="G204" s="32">
        <f>IF(OR($A204="",$B204=""),"",'MPTO_working_2-way'!E203)</f>
        <v>1.81136638452237</v>
      </c>
      <c r="H204" s="30">
        <f>IF(OR($A204="",$B204=""),"",'OddsRatio_working_2-way'!M203)</f>
        <v>2.2328828005937953</v>
      </c>
      <c r="I204" s="30">
        <f>IF(OR($A204="",$B204=""),"",'OddsRatio_working_2-way'!N203)</f>
        <v>1.8111071056538131</v>
      </c>
      <c r="J204" s="30">
        <f>IF('Log_working_2-way'!$D203="","",A204^('Log_working_2-way'!$D203))</f>
        <v>2.2373241322265098</v>
      </c>
      <c r="K204" s="32">
        <f>IF('Log_working_2-way'!$D203="","",B204^('Log_working_2-way'!$D203))</f>
        <v>1.8081956651086979</v>
      </c>
      <c r="L204" s="37">
        <f t="shared" si="36"/>
        <v>0.44987146529562982</v>
      </c>
      <c r="M204" s="37">
        <f t="shared" si="37"/>
        <v>0.55012853470437018</v>
      </c>
      <c r="N204" s="38">
        <v>300</v>
      </c>
      <c r="O204" s="38">
        <f t="shared" si="38"/>
        <v>159.81308411214954</v>
      </c>
      <c r="P204" s="38">
        <f t="shared" si="39"/>
        <v>128.57142857142856</v>
      </c>
      <c r="Q204" s="38">
        <f t="shared" si="40"/>
        <v>171.42857142857142</v>
      </c>
      <c r="R204" s="38">
        <f t="shared" si="41"/>
        <v>140.18691588785046</v>
      </c>
      <c r="S204" s="39">
        <f t="shared" si="42"/>
        <v>-11.615487316421877</v>
      </c>
      <c r="T204" s="39">
        <f t="shared" si="43"/>
        <v>-11.615487316421905</v>
      </c>
      <c r="U204" t="s">
        <v>245</v>
      </c>
      <c r="V204" t="s">
        <v>482</v>
      </c>
      <c r="W204" t="s">
        <v>70</v>
      </c>
      <c r="X204" s="48" t="s">
        <v>488</v>
      </c>
      <c r="Y204" s="41"/>
    </row>
    <row r="205" spans="1:25" s="35" customFormat="1" ht="15" x14ac:dyDescent="0.25">
      <c r="A205">
        <v>2.06</v>
      </c>
      <c r="B205">
        <v>1.82</v>
      </c>
      <c r="C205" s="29">
        <f t="shared" si="35"/>
        <v>3.4887442654432999E-2</v>
      </c>
      <c r="D205" s="30">
        <f>IF(OR($A205="",$B205=""),"",A205*'MPTO_working_2-way'!$G204)</f>
        <v>2.1318681318681318</v>
      </c>
      <c r="E205" s="32">
        <f>IF(OR($A205="",$B205=""),"",B205*'MPTO_working_2-way'!$G204)</f>
        <v>1.883495145631068</v>
      </c>
      <c r="F205" s="30">
        <f>IF(OR($A205="",$B205=""),"",'MPTO_working_2-way'!D204)</f>
        <v>2.1367833124358828</v>
      </c>
      <c r="G205" s="32">
        <f>IF(OR($A205="",$B205=""),"",'MPTO_working_2-way'!E204)</f>
        <v>1.8796751228316457</v>
      </c>
      <c r="H205" s="30">
        <f>IF(OR($A205="",$B205=""),"",'OddsRatio_working_2-way'!M204)</f>
        <v>2.1369621483713819</v>
      </c>
      <c r="I205" s="30">
        <f>IF(OR($A205="",$B205=""),"",'OddsRatio_working_2-way'!N204)</f>
        <v>1.8795367562872962</v>
      </c>
      <c r="J205" s="30">
        <f>IF('Log_working_2-way'!$D204="","",A205^('Log_working_2-way'!$D204))</f>
        <v>2.139211690905316</v>
      </c>
      <c r="K205" s="32">
        <f>IF('Log_working_2-way'!$D204="","",B205^('Log_working_2-way'!$D204))</f>
        <v>1.8777999804454721</v>
      </c>
      <c r="L205" s="37">
        <f t="shared" si="36"/>
        <v>0.46907216494845361</v>
      </c>
      <c r="M205" s="37">
        <f t="shared" si="37"/>
        <v>0.53092783505154639</v>
      </c>
      <c r="N205" s="38">
        <v>301</v>
      </c>
      <c r="O205" s="38">
        <f t="shared" si="38"/>
        <v>154.88349514563109</v>
      </c>
      <c r="P205" s="38">
        <f t="shared" si="39"/>
        <v>135.61538461538461</v>
      </c>
      <c r="Q205" s="38">
        <f t="shared" si="40"/>
        <v>165.38461538461536</v>
      </c>
      <c r="R205" s="38">
        <f t="shared" si="41"/>
        <v>146.11650485436894</v>
      </c>
      <c r="S205" s="39">
        <f t="shared" si="42"/>
        <v>-10.501120238984271</v>
      </c>
      <c r="T205" s="39">
        <f t="shared" si="43"/>
        <v>-10.501120238984328</v>
      </c>
      <c r="U205" t="s">
        <v>112</v>
      </c>
      <c r="V205" t="s">
        <v>253</v>
      </c>
      <c r="W205" t="s">
        <v>70</v>
      </c>
      <c r="X205" s="48" t="s">
        <v>488</v>
      </c>
      <c r="Y205" s="41"/>
    </row>
    <row r="206" spans="1:25" ht="15" x14ac:dyDescent="0.25">
      <c r="A206">
        <v>2.12</v>
      </c>
      <c r="B206">
        <v>1.77</v>
      </c>
      <c r="C206" s="29">
        <f t="shared" si="35"/>
        <v>3.6669864619976567E-2</v>
      </c>
      <c r="D206" s="30">
        <f>IF(OR($A206="",$B206=""),"",A206*'MPTO_working_2-way'!$G205)</f>
        <v>2.1977401129943503</v>
      </c>
      <c r="E206" s="32">
        <f>IF(OR($A206="",$B206=""),"",B206*'MPTO_working_2-way'!$G205)</f>
        <v>1.8349056603773586</v>
      </c>
      <c r="F206" s="30">
        <f>IF(OR($A206="",$B206=""),"",'MPTO_working_2-way'!D205)</f>
        <v>2.20573712673407</v>
      </c>
      <c r="G206" s="32">
        <f>IF(OR($A206="",$B206=""),"",'MPTO_working_2-way'!E205)</f>
        <v>1.8293681747269892</v>
      </c>
      <c r="H206" s="30">
        <f>IF(OR($A206="",$B206=""),"",'OddsRatio_working_2-way'!M205)</f>
        <v>2.2060453783110545</v>
      </c>
      <c r="I206" s="30">
        <f>IF(OR($A206="",$B206=""),"",'OddsRatio_working_2-way'!N205)</f>
        <v>1.8291561975888497</v>
      </c>
      <c r="J206" s="30">
        <f>IF('Log_working_2-way'!$D205="","",A206^('Log_working_2-way'!$D205))</f>
        <v>2.2097212265507746</v>
      </c>
      <c r="K206" s="32">
        <f>IF('Log_working_2-way'!$D205="","",B206^('Log_working_2-way'!$D205))</f>
        <v>1.8266367308864699</v>
      </c>
      <c r="L206" s="37">
        <f t="shared" si="36"/>
        <v>0.45501285347043702</v>
      </c>
      <c r="M206" s="37">
        <f t="shared" si="37"/>
        <v>0.54498714652956293</v>
      </c>
      <c r="N206" s="38">
        <v>302</v>
      </c>
      <c r="O206" s="38">
        <f t="shared" si="38"/>
        <v>159.54716981132074</v>
      </c>
      <c r="P206" s="38">
        <f t="shared" si="39"/>
        <v>131.37853107344631</v>
      </c>
      <c r="Q206" s="38">
        <f t="shared" si="40"/>
        <v>170.62146892655369</v>
      </c>
      <c r="R206" s="38">
        <f t="shared" si="41"/>
        <v>142.45283018867923</v>
      </c>
      <c r="S206" s="39">
        <f t="shared" si="42"/>
        <v>-11.074299115232947</v>
      </c>
      <c r="T206" s="39">
        <f t="shared" si="43"/>
        <v>-11.074299115232918</v>
      </c>
      <c r="U206" t="s">
        <v>247</v>
      </c>
      <c r="V206" t="s">
        <v>87</v>
      </c>
      <c r="W206" t="s">
        <v>70</v>
      </c>
      <c r="X206" s="48" t="s">
        <v>488</v>
      </c>
      <c r="Y206" s="41"/>
    </row>
    <row r="207" spans="1:25" ht="15" x14ac:dyDescent="0.25">
      <c r="A207">
        <v>1.7</v>
      </c>
      <c r="B207">
        <v>2.23</v>
      </c>
      <c r="C207" s="29">
        <f t="shared" si="35"/>
        <v>3.6665787391189752E-2</v>
      </c>
      <c r="D207" s="30">
        <f>IF(OR($A207="",$B207=""),"",A207*'MPTO_working_2-way'!$G206)</f>
        <v>1.7623318385650226</v>
      </c>
      <c r="E207" s="32">
        <f>IF(OR($A207="",$B207=""),"",B207*'MPTO_working_2-way'!$G206)</f>
        <v>2.3117647058823532</v>
      </c>
      <c r="F207" s="30">
        <f>IF(OR($A207="",$B207=""),"",'MPTO_working_2-way'!D206)</f>
        <v>1.754686415181671</v>
      </c>
      <c r="G207" s="32">
        <f>IF(OR($A207="",$B207=""),"",'MPTO_working_2-way'!E206)</f>
        <v>2.3250536645200861</v>
      </c>
      <c r="H207" s="30">
        <f>IF(OR($A207="",$B207=""),"",'OddsRatio_working_2-way'!M206)</f>
        <v>1.7543909404658247</v>
      </c>
      <c r="I207" s="30">
        <f>IF(OR($A207="",$B207=""),"",'OddsRatio_working_2-way'!N206)</f>
        <v>2.3255726525328053</v>
      </c>
      <c r="J207" s="30">
        <f>IF('Log_working_2-way'!$D206="","",A207^('Log_working_2-way'!$D206))</f>
        <v>1.7509133848191525</v>
      </c>
      <c r="K207" s="32">
        <f>IF('Log_working_2-way'!$D206="","",B207^('Log_working_2-way'!$D206))</f>
        <v>2.3317115132269501</v>
      </c>
      <c r="L207" s="37">
        <f t="shared" si="36"/>
        <v>0.56743002544529253</v>
      </c>
      <c r="M207" s="37">
        <f t="shared" si="37"/>
        <v>0.43256997455470736</v>
      </c>
      <c r="N207" s="38">
        <v>303</v>
      </c>
      <c r="O207" s="38">
        <f t="shared" si="38"/>
        <v>124.76470588235296</v>
      </c>
      <c r="P207" s="38">
        <f t="shared" si="39"/>
        <v>167.12556053811656</v>
      </c>
      <c r="Q207" s="38">
        <f t="shared" si="40"/>
        <v>135.87443946188341</v>
      </c>
      <c r="R207" s="38">
        <f t="shared" si="41"/>
        <v>178.23529411764707</v>
      </c>
      <c r="S207" s="39">
        <f t="shared" si="42"/>
        <v>-11.109733579530456</v>
      </c>
      <c r="T207" s="39">
        <f t="shared" si="43"/>
        <v>-11.109733579530513</v>
      </c>
      <c r="U207" t="s">
        <v>248</v>
      </c>
      <c r="V207" t="s">
        <v>246</v>
      </c>
      <c r="W207" t="s">
        <v>70</v>
      </c>
      <c r="X207" s="48" t="s">
        <v>488</v>
      </c>
      <c r="Y207" s="41"/>
    </row>
    <row r="208" spans="1:25" ht="15" x14ac:dyDescent="0.25">
      <c r="A208">
        <v>1.78</v>
      </c>
      <c r="B208">
        <v>2.11</v>
      </c>
      <c r="C208" s="29">
        <f t="shared" si="35"/>
        <v>3.5731402098088338E-2</v>
      </c>
      <c r="D208" s="30">
        <f>IF(OR($A208="",$B208=""),"",A208*'MPTO_working_2-way'!$G207)</f>
        <v>1.8436018957345972</v>
      </c>
      <c r="E208" s="32">
        <f>IF(OR($A208="",$B208=""),"",B208*'MPTO_working_2-way'!$G207)</f>
        <v>2.1853932584269664</v>
      </c>
      <c r="F208" s="30">
        <f>IF(OR($A208="",$B208=""),"",'MPTO_working_2-way'!D207)</f>
        <v>1.8384649273092173</v>
      </c>
      <c r="G208" s="32">
        <f>IF(OR($A208="",$B208=""),"",'MPTO_working_2-way'!E207)</f>
        <v>2.1926557300484557</v>
      </c>
      <c r="H208" s="30">
        <f>IF(OR($A208="",$B208=""),"",'OddsRatio_working_2-way'!M207)</f>
        <v>1.838273644284909</v>
      </c>
      <c r="I208" s="30">
        <f>IF(OR($A208="",$B208=""),"",'OddsRatio_working_2-way'!N207)</f>
        <v>2.192927878405448</v>
      </c>
      <c r="J208" s="30">
        <f>IF('Log_working_2-way'!$D207="","",A208^('Log_working_2-way'!$D207))</f>
        <v>1.8359377980310738</v>
      </c>
      <c r="K208" s="32">
        <f>IF('Log_working_2-way'!$D207="","",B208^('Log_working_2-way'!$D207))</f>
        <v>2.1962612557480616</v>
      </c>
      <c r="L208" s="37">
        <f t="shared" si="36"/>
        <v>0.54241645244215941</v>
      </c>
      <c r="M208" s="37">
        <f t="shared" si="37"/>
        <v>0.45758354755784059</v>
      </c>
      <c r="N208" s="38">
        <v>304</v>
      </c>
      <c r="O208" s="38">
        <f t="shared" si="38"/>
        <v>133.21348314606743</v>
      </c>
      <c r="P208" s="38">
        <f t="shared" si="39"/>
        <v>159.92417061611371</v>
      </c>
      <c r="Q208" s="38">
        <f t="shared" si="40"/>
        <v>144.07582938388626</v>
      </c>
      <c r="R208" s="38">
        <f t="shared" si="41"/>
        <v>170.7865168539326</v>
      </c>
      <c r="S208" s="39">
        <f t="shared" si="42"/>
        <v>-10.862346237818826</v>
      </c>
      <c r="T208" s="39">
        <f t="shared" si="43"/>
        <v>-10.862346237818883</v>
      </c>
      <c r="U208" t="s">
        <v>249</v>
      </c>
      <c r="V208" t="s">
        <v>251</v>
      </c>
      <c r="W208" t="s">
        <v>70</v>
      </c>
      <c r="X208" s="48" t="s">
        <v>488</v>
      </c>
      <c r="Y208" s="41"/>
    </row>
    <row r="209" spans="1:25" ht="15" x14ac:dyDescent="0.25">
      <c r="A209">
        <v>1.96</v>
      </c>
      <c r="B209">
        <v>1.91</v>
      </c>
      <c r="C209" s="29">
        <f t="shared" si="35"/>
        <v>3.3764291056736839E-2</v>
      </c>
      <c r="D209" s="30">
        <f>IF(OR($A209="",$B209=""),"",A209*'MPTO_working_2-way'!$G208)</f>
        <v>2.0261780104712042</v>
      </c>
      <c r="E209" s="32">
        <f>IF(OR($A209="",$B209=""),"",B209*'MPTO_working_2-way'!$G208)</f>
        <v>1.9744897959183674</v>
      </c>
      <c r="F209" s="30">
        <f>IF(OR($A209="",$B209=""),"",'MPTO_working_2-way'!D208)</f>
        <v>2.0270738574832143</v>
      </c>
      <c r="G209" s="32">
        <f>IF(OR($A209="",$B209=""),"",'MPTO_working_2-way'!E208)</f>
        <v>1.9736398144242935</v>
      </c>
      <c r="H209" s="30">
        <f>IF(OR($A209="",$B209=""),"",'OddsRatio_working_2-way'!M208)</f>
        <v>2.0271051820261912</v>
      </c>
      <c r="I209" s="30">
        <f>IF(OR($A209="",$B209=""),"",'OddsRatio_working_2-way'!N208)</f>
        <v>1.9736101204623264</v>
      </c>
      <c r="J209" s="30">
        <f>IF('Log_working_2-way'!$D208="","",A209^('Log_working_2-way'!$D208))</f>
        <v>2.0275133700590602</v>
      </c>
      <c r="K209" s="32">
        <f>IF('Log_working_2-way'!$D208="","",B209^('Log_working_2-way'!$D208))</f>
        <v>1.9732233459331785</v>
      </c>
      <c r="L209" s="37">
        <f t="shared" si="36"/>
        <v>0.49354005167958659</v>
      </c>
      <c r="M209" s="37">
        <f t="shared" si="37"/>
        <v>0.50645994832041341</v>
      </c>
      <c r="N209" s="38">
        <v>305</v>
      </c>
      <c r="O209" s="38">
        <f t="shared" si="38"/>
        <v>149.38775510204079</v>
      </c>
      <c r="P209" s="38">
        <f t="shared" si="39"/>
        <v>145.31413612565441</v>
      </c>
      <c r="Q209" s="38">
        <f t="shared" si="40"/>
        <v>159.68586387434556</v>
      </c>
      <c r="R209" s="38">
        <f t="shared" si="41"/>
        <v>155.61224489795919</v>
      </c>
      <c r="S209" s="39">
        <f t="shared" si="42"/>
        <v>-10.298108772304772</v>
      </c>
      <c r="T209" s="39">
        <f t="shared" si="43"/>
        <v>-10.298108772304772</v>
      </c>
      <c r="U209" t="s">
        <v>244</v>
      </c>
      <c r="V209" t="s">
        <v>88</v>
      </c>
      <c r="W209" t="s">
        <v>70</v>
      </c>
      <c r="X209" s="48" t="s">
        <v>488</v>
      </c>
      <c r="Y209" s="41"/>
    </row>
    <row r="210" spans="1:25" ht="15" x14ac:dyDescent="0.25">
      <c r="A210">
        <v>2.12</v>
      </c>
      <c r="B210">
        <v>1.76</v>
      </c>
      <c r="C210" s="29">
        <f t="shared" si="35"/>
        <v>3.9879931389365408E-2</v>
      </c>
      <c r="D210" s="30">
        <f>IF(OR($A210="",$B210=""),"",A210*'MPTO_working_2-way'!$G209)</f>
        <v>2.2045454545454546</v>
      </c>
      <c r="E210" s="32">
        <f>IF(OR($A210="",$B210=""),"",B210*'MPTO_working_2-way'!$G209)</f>
        <v>1.8301886792452831</v>
      </c>
      <c r="F210" s="30">
        <f>IF(OR($A210="",$B210=""),"",'MPTO_working_2-way'!D209)</f>
        <v>2.213573801613669</v>
      </c>
      <c r="G210" s="32">
        <f>IF(OR($A210="",$B210=""),"",'MPTO_working_2-way'!E209)</f>
        <v>1.8240125146656239</v>
      </c>
      <c r="H210" s="30">
        <f>IF(OR($A210="",$B210=""),"",'OddsRatio_working_2-way'!M209)</f>
        <v>2.2139539573337679</v>
      </c>
      <c r="I210" s="30">
        <f>IF(OR($A210="",$B210=""),"",'OddsRatio_working_2-way'!N209)</f>
        <v>1.8237544710479137</v>
      </c>
      <c r="J210" s="30">
        <f>IF('Log_working_2-way'!$D209="","",A210^('Log_working_2-way'!$D209))</f>
        <v>2.2181187217362539</v>
      </c>
      <c r="K210" s="32">
        <f>IF('Log_working_2-way'!$D209="","",B210^('Log_working_2-way'!$D209))</f>
        <v>1.8209380433579214</v>
      </c>
      <c r="L210" s="37">
        <f t="shared" si="36"/>
        <v>0.45360824742268041</v>
      </c>
      <c r="M210" s="37">
        <f t="shared" si="37"/>
        <v>0.54639175257731953</v>
      </c>
      <c r="N210" s="38">
        <v>306</v>
      </c>
      <c r="O210" s="38">
        <f t="shared" si="38"/>
        <v>161.66037735849056</v>
      </c>
      <c r="P210" s="38">
        <f t="shared" si="39"/>
        <v>132.13636363636368</v>
      </c>
      <c r="Q210" s="38">
        <f t="shared" si="40"/>
        <v>173.86363636363637</v>
      </c>
      <c r="R210" s="38">
        <f t="shared" si="41"/>
        <v>144.33962264150941</v>
      </c>
      <c r="S210" s="39">
        <f t="shared" si="42"/>
        <v>-12.20325900514581</v>
      </c>
      <c r="T210" s="39">
        <f t="shared" si="43"/>
        <v>-12.203259005145725</v>
      </c>
      <c r="U210" t="s">
        <v>254</v>
      </c>
      <c r="V210" t="s">
        <v>80</v>
      </c>
      <c r="W210" t="s">
        <v>71</v>
      </c>
      <c r="X210" s="48" t="s">
        <v>488</v>
      </c>
      <c r="Y210" s="41"/>
    </row>
    <row r="211" spans="1:25" ht="15" x14ac:dyDescent="0.25">
      <c r="A211">
        <v>2.19</v>
      </c>
      <c r="B211">
        <v>1.72</v>
      </c>
      <c r="C211" s="29">
        <f t="shared" si="35"/>
        <v>3.8016353403419467E-2</v>
      </c>
      <c r="D211" s="30">
        <f>IF(OR($A211="",$B211=""),"",A211*'MPTO_working_2-way'!$G210)</f>
        <v>2.2732558139534884</v>
      </c>
      <c r="E211" s="32">
        <f>IF(OR($A211="",$B211=""),"",B211*'MPTO_working_2-way'!$G210)</f>
        <v>1.7853881278538815</v>
      </c>
      <c r="F211" s="30">
        <f>IF(OR($A211="",$B211=""),"",'MPTO_working_2-way'!D210)</f>
        <v>2.2851249696675566</v>
      </c>
      <c r="G211" s="32">
        <f>IF(OR($A211="",$B211=""),"",'MPTO_working_2-way'!E210)</f>
        <v>1.7781344410876134</v>
      </c>
      <c r="H211" s="30">
        <f>IF(OR($A211="",$B211=""),"",'OddsRatio_working_2-way'!M210)</f>
        <v>2.2856040517117928</v>
      </c>
      <c r="I211" s="30">
        <f>IF(OR($A211="",$B211=""),"",'OddsRatio_working_2-way'!N210)</f>
        <v>1.7778444682625973</v>
      </c>
      <c r="J211" s="30">
        <f>IF('Log_working_2-way'!$D210="","",A211^('Log_working_2-way'!$D210))</f>
        <v>2.291085448482058</v>
      </c>
      <c r="K211" s="32">
        <f>IF('Log_working_2-way'!$D210="","",B211^('Log_working_2-way'!$D210))</f>
        <v>1.7745420732419892</v>
      </c>
      <c r="L211" s="37">
        <f t="shared" si="36"/>
        <v>0.43989769820971864</v>
      </c>
      <c r="M211" s="37">
        <f t="shared" si="37"/>
        <v>0.56010230179028131</v>
      </c>
      <c r="N211" s="38">
        <v>307</v>
      </c>
      <c r="O211" s="38">
        <f t="shared" si="38"/>
        <v>166.8173515981735</v>
      </c>
      <c r="P211" s="38">
        <f t="shared" si="39"/>
        <v>128.51162790697674</v>
      </c>
      <c r="Q211" s="38">
        <f t="shared" si="40"/>
        <v>178.48837209302326</v>
      </c>
      <c r="R211" s="38">
        <f t="shared" si="41"/>
        <v>140.1826484018265</v>
      </c>
      <c r="S211" s="39">
        <f t="shared" si="42"/>
        <v>-11.671020494849756</v>
      </c>
      <c r="T211" s="39">
        <f t="shared" si="43"/>
        <v>-11.671020494849756</v>
      </c>
      <c r="U211" t="s">
        <v>79</v>
      </c>
      <c r="V211" t="s">
        <v>84</v>
      </c>
      <c r="W211" t="s">
        <v>71</v>
      </c>
      <c r="X211" s="48" t="s">
        <v>488</v>
      </c>
      <c r="Y211" s="41"/>
    </row>
    <row r="212" spans="1:25" ht="15" x14ac:dyDescent="0.25">
      <c r="A212">
        <v>2.2200000000000002</v>
      </c>
      <c r="B212">
        <v>1.68</v>
      </c>
      <c r="C212" s="29">
        <f t="shared" si="35"/>
        <v>4.5688545688545634E-2</v>
      </c>
      <c r="D212" s="30">
        <f>IF(OR($A212="",$B212=""),"",A212*'MPTO_working_2-way'!$G211)</f>
        <v>2.3214285714285716</v>
      </c>
      <c r="E212" s="32">
        <f>IF(OR($A212="",$B212=""),"",B212*'MPTO_working_2-way'!$G211)</f>
        <v>1.7567567567567566</v>
      </c>
      <c r="F212" s="30">
        <f>IF(OR($A212="",$B212=""),"",'MPTO_working_2-way'!D211)</f>
        <v>2.3386004514672689</v>
      </c>
      <c r="G212" s="32">
        <f>IF(OR($A212="",$B212=""),"",'MPTO_working_2-way'!E211)</f>
        <v>1.7470489038785832</v>
      </c>
      <c r="H212" s="30">
        <f>IF(OR($A212="",$B212=""),"",'OddsRatio_working_2-way'!M211)</f>
        <v>2.3394467690277296</v>
      </c>
      <c r="I212" s="30">
        <f>IF(OR($A212="",$B212=""),"",'OddsRatio_working_2-way'!N211)</f>
        <v>1.7465768876547993</v>
      </c>
      <c r="J212" s="30">
        <f>IF('Log_working_2-way'!$D211="","",A212^('Log_working_2-way'!$D211))</f>
        <v>2.3474640771287958</v>
      </c>
      <c r="K212" s="32">
        <f>IF('Log_working_2-way'!$D211="","",B212^('Log_working_2-way'!$D211))</f>
        <v>1.7421348123284788</v>
      </c>
      <c r="L212" s="37">
        <f t="shared" si="36"/>
        <v>0.43076923076923074</v>
      </c>
      <c r="M212" s="37">
        <f t="shared" si="37"/>
        <v>0.56923076923076932</v>
      </c>
      <c r="N212" s="38">
        <v>308</v>
      </c>
      <c r="O212" s="38">
        <f t="shared" si="38"/>
        <v>169.2612612612613</v>
      </c>
      <c r="P212" s="38">
        <f t="shared" si="39"/>
        <v>124.66666666666663</v>
      </c>
      <c r="Q212" s="38">
        <f t="shared" si="40"/>
        <v>183.33333333333334</v>
      </c>
      <c r="R212" s="38">
        <f t="shared" si="41"/>
        <v>138.73873873873873</v>
      </c>
      <c r="S212" s="39">
        <f t="shared" si="42"/>
        <v>-14.072072072072046</v>
      </c>
      <c r="T212" s="39">
        <f t="shared" si="43"/>
        <v>-14.072072072072103</v>
      </c>
      <c r="U212" t="s">
        <v>483</v>
      </c>
      <c r="V212" t="s">
        <v>256</v>
      </c>
      <c r="W212" t="s">
        <v>72</v>
      </c>
      <c r="X212" s="48" t="s">
        <v>488</v>
      </c>
      <c r="Y212" s="41"/>
    </row>
    <row r="213" spans="1:25" ht="15" x14ac:dyDescent="0.25">
      <c r="A213">
        <v>2.0499999999999998</v>
      </c>
      <c r="B213">
        <v>1.81</v>
      </c>
      <c r="C213" s="29">
        <f t="shared" si="35"/>
        <v>4.0291065894084488E-2</v>
      </c>
      <c r="D213" s="30">
        <f>IF(OR($A213="",$B213=""),"",A213*'MPTO_working_2-way'!$G212)</f>
        <v>2.132596685082873</v>
      </c>
      <c r="E213" s="32">
        <f>IF(OR($A213="",$B213=""),"",B213*'MPTO_working_2-way'!$G212)</f>
        <v>1.882926829268293</v>
      </c>
      <c r="F213" s="30">
        <f>IF(OR($A213="",$B213=""),"",'MPTO_working_2-way'!D212)</f>
        <v>2.1383086010661287</v>
      </c>
      <c r="G213" s="32">
        <f>IF(OR($A213="",$B213=""),"",'MPTO_working_2-way'!E212)</f>
        <v>1.8784963928616634</v>
      </c>
      <c r="H213" s="30">
        <f>IF(OR($A213="",$B213=""),"",'OddsRatio_working_2-way'!M212)</f>
        <v>2.1385500851066221</v>
      </c>
      <c r="I213" s="30">
        <f>IF(OR($A213="",$B213=""),"",'OddsRatio_working_2-way'!N212)</f>
        <v>1.8783100656536802</v>
      </c>
      <c r="J213" s="30">
        <f>IF('Log_working_2-way'!$D212="","",A213^('Log_working_2-way'!$D212))</f>
        <v>2.1411780217081708</v>
      </c>
      <c r="K213" s="32">
        <f>IF('Log_working_2-way'!$D212="","",B213^('Log_working_2-way'!$D212))</f>
        <v>1.8762874687184776</v>
      </c>
      <c r="L213" s="37">
        <f t="shared" si="36"/>
        <v>0.4689119170984456</v>
      </c>
      <c r="M213" s="37">
        <f t="shared" si="37"/>
        <v>0.53108808290155429</v>
      </c>
      <c r="N213" s="38">
        <v>309</v>
      </c>
      <c r="O213" s="38">
        <f t="shared" si="38"/>
        <v>158.26829268292681</v>
      </c>
      <c r="P213" s="38">
        <f t="shared" si="39"/>
        <v>138.28176795580109</v>
      </c>
      <c r="Q213" s="38">
        <f t="shared" si="40"/>
        <v>170.71823204419891</v>
      </c>
      <c r="R213" s="38">
        <f t="shared" si="41"/>
        <v>150.73170731707319</v>
      </c>
      <c r="S213" s="39">
        <f t="shared" si="42"/>
        <v>-12.449939361272101</v>
      </c>
      <c r="T213" s="39">
        <f t="shared" si="43"/>
        <v>-12.449939361272101</v>
      </c>
      <c r="U213" t="s">
        <v>103</v>
      </c>
      <c r="V213" t="s">
        <v>125</v>
      </c>
      <c r="W213" t="s">
        <v>72</v>
      </c>
      <c r="X213" s="48" t="s">
        <v>488</v>
      </c>
      <c r="Y213" s="41"/>
    </row>
    <row r="214" spans="1:25" ht="15" x14ac:dyDescent="0.25">
      <c r="A214">
        <v>1.84</v>
      </c>
      <c r="B214">
        <v>2.0099999999999998</v>
      </c>
      <c r="C214" s="29">
        <f t="shared" si="35"/>
        <v>4.099069868051064E-2</v>
      </c>
      <c r="D214" s="30">
        <f>IF(OR($A214="",$B214=""),"",A214*'MPTO_working_2-way'!$G213)</f>
        <v>1.9154228855721396</v>
      </c>
      <c r="E214" s="32">
        <f>IF(OR($A214="",$B214=""),"",B214*'MPTO_working_2-way'!$G213)</f>
        <v>2.0923913043478262</v>
      </c>
      <c r="F214" s="30">
        <f>IF(OR($A214="",$B214=""),"",'MPTO_working_2-way'!D213)</f>
        <v>1.9121083652155932</v>
      </c>
      <c r="G214" s="32">
        <f>IF(OR($A214="",$B214=""),"",'MPTO_working_2-way'!E213)</f>
        <v>2.0963609568076182</v>
      </c>
      <c r="H214" s="30">
        <f>IF(OR($A214="",$B214=""),"",'OddsRatio_working_2-way'!M213)</f>
        <v>1.9119666486866893</v>
      </c>
      <c r="I214" s="30">
        <f>IF(OR($A214="",$B214=""),"",'OddsRatio_working_2-way'!N213)</f>
        <v>2.096531327587567</v>
      </c>
      <c r="J214" s="30">
        <f>IF('Log_working_2-way'!$D213="","",A214^('Log_working_2-way'!$D213))</f>
        <v>1.910451628812909</v>
      </c>
      <c r="K214" s="32">
        <f>IF('Log_working_2-way'!$D213="","",B214^('Log_working_2-way'!$D213))</f>
        <v>2.0983559898768491</v>
      </c>
      <c r="L214" s="37">
        <f t="shared" si="36"/>
        <v>0.52207792207792203</v>
      </c>
      <c r="M214" s="37">
        <f t="shared" si="37"/>
        <v>0.47792207792207791</v>
      </c>
      <c r="N214" s="38">
        <v>310</v>
      </c>
      <c r="O214" s="38">
        <f t="shared" si="38"/>
        <v>141.52173913043475</v>
      </c>
      <c r="P214" s="38">
        <f t="shared" si="39"/>
        <v>155.77114427860695</v>
      </c>
      <c r="Q214" s="38">
        <f t="shared" si="40"/>
        <v>154.22885572139305</v>
      </c>
      <c r="R214" s="38">
        <f t="shared" si="41"/>
        <v>168.47826086956522</v>
      </c>
      <c r="S214" s="39">
        <f t="shared" si="42"/>
        <v>-12.707116590958293</v>
      </c>
      <c r="T214" s="39">
        <f t="shared" si="43"/>
        <v>-12.707116590958265</v>
      </c>
      <c r="U214" t="s">
        <v>118</v>
      </c>
      <c r="V214" t="s">
        <v>484</v>
      </c>
      <c r="W214" t="s">
        <v>72</v>
      </c>
      <c r="X214" s="48" t="s">
        <v>488</v>
      </c>
      <c r="Y214" s="41"/>
    </row>
    <row r="215" spans="1:25" ht="15" x14ac:dyDescent="0.25">
      <c r="A215">
        <v>2.06</v>
      </c>
      <c r="B215">
        <v>1.78</v>
      </c>
      <c r="C215" s="29">
        <f t="shared" si="35"/>
        <v>4.7234646012872306E-2</v>
      </c>
      <c r="D215" s="30">
        <f>IF(OR($A215="",$B215=""),"",A215*'MPTO_working_2-way'!$G214)</f>
        <v>2.1573033707865168</v>
      </c>
      <c r="E215" s="32">
        <f>IF(OR($A215="",$B215=""),"",B215*'MPTO_working_2-way'!$G214)</f>
        <v>1.8640776699029127</v>
      </c>
      <c r="F215" s="30">
        <f>IF(OR($A215="",$B215=""),"",'MPTO_working_2-way'!D214)</f>
        <v>2.165347820951931</v>
      </c>
      <c r="G215" s="32">
        <f>IF(OR($A215="",$B215=""),"",'MPTO_working_2-way'!E214)</f>
        <v>1.8581129015911626</v>
      </c>
      <c r="H215" s="30">
        <f>IF(OR($A215="",$B215=""),"",'OddsRatio_working_2-way'!M214)</f>
        <v>2.1657505560686463</v>
      </c>
      <c r="I215" s="30">
        <f>IF(OR($A215="",$B215=""),"",'OddsRatio_working_2-way'!N214)</f>
        <v>1.8578164469184384</v>
      </c>
      <c r="J215" s="30">
        <f>IF('Log_working_2-way'!$D214="","",A215^('Log_working_2-way'!$D214))</f>
        <v>2.169481150379414</v>
      </c>
      <c r="K215" s="32">
        <f>IF('Log_working_2-way'!$D214="","",B215^('Log_working_2-way'!$D214))</f>
        <v>1.855080049537273</v>
      </c>
      <c r="L215" s="37">
        <f t="shared" si="36"/>
        <v>0.46354166666666669</v>
      </c>
      <c r="M215" s="37">
        <f t="shared" si="37"/>
        <v>0.53645833333333337</v>
      </c>
      <c r="N215" s="38">
        <v>311</v>
      </c>
      <c r="O215" s="38">
        <f t="shared" si="38"/>
        <v>160.02912621359221</v>
      </c>
      <c r="P215" s="38">
        <f t="shared" si="39"/>
        <v>136.28089887640454</v>
      </c>
      <c r="Q215" s="38">
        <f t="shared" si="40"/>
        <v>174.71910112359552</v>
      </c>
      <c r="R215" s="38">
        <f t="shared" si="41"/>
        <v>150.97087378640776</v>
      </c>
      <c r="S215" s="39">
        <f t="shared" si="42"/>
        <v>-14.689974910003315</v>
      </c>
      <c r="T215" s="39">
        <f t="shared" si="43"/>
        <v>-14.68997491000323</v>
      </c>
      <c r="U215" t="s">
        <v>127</v>
      </c>
      <c r="V215" t="s">
        <v>122</v>
      </c>
      <c r="W215" t="s">
        <v>72</v>
      </c>
      <c r="X215" s="48" t="s">
        <v>488</v>
      </c>
      <c r="Y215" s="41"/>
    </row>
    <row r="216" spans="1:25" ht="15" x14ac:dyDescent="0.25">
      <c r="A216">
        <v>1.75</v>
      </c>
      <c r="B216">
        <v>2.1</v>
      </c>
      <c r="C216" s="29">
        <f t="shared" si="35"/>
        <v>4.761904761904745E-2</v>
      </c>
      <c r="D216" s="30">
        <f>IF(OR($A216="",$B216=""),"",A216*'MPTO_working_2-way'!$G215)</f>
        <v>1.833333333333333</v>
      </c>
      <c r="E216" s="32">
        <f>IF(OR($A216="",$B216=""),"",B216*'MPTO_working_2-way'!$G215)</f>
        <v>2.1999999999999997</v>
      </c>
      <c r="F216" s="30">
        <f>IF(OR($A216="",$B216=""),"",'MPTO_working_2-way'!D215)</f>
        <v>1.8260869565217388</v>
      </c>
      <c r="G216" s="32">
        <f>IF(OR($A216="",$B216=""),"",'MPTO_working_2-way'!E215)</f>
        <v>2.2105263157894735</v>
      </c>
      <c r="H216" s="30">
        <f>IF(OR($A216="",$B216=""),"",'OddsRatio_working_2-way'!M215)</f>
        <v>1.8257228238447702</v>
      </c>
      <c r="I216" s="30">
        <f>IF(OR($A216="",$B216=""),"",'OddsRatio_working_2-way'!N215)</f>
        <v>2.2110601416389968</v>
      </c>
      <c r="J216" s="30">
        <f>IF('Log_working_2-way'!$D215="","",A216^('Log_working_2-way'!$D215))</f>
        <v>1.8223996182512778</v>
      </c>
      <c r="K216" s="32">
        <f>IF('Log_working_2-way'!$D215="","",B216^('Log_working_2-way'!$D215))</f>
        <v>2.2159538718240408</v>
      </c>
      <c r="L216" s="37">
        <f t="shared" si="36"/>
        <v>0.54545454545454553</v>
      </c>
      <c r="M216" s="37">
        <f t="shared" si="37"/>
        <v>0.45454545454545459</v>
      </c>
      <c r="N216" s="38">
        <v>312</v>
      </c>
      <c r="O216" s="38">
        <f t="shared" si="38"/>
        <v>133.71428571428569</v>
      </c>
      <c r="P216" s="38">
        <f t="shared" si="39"/>
        <v>163.42857142857144</v>
      </c>
      <c r="Q216" s="38">
        <f t="shared" si="40"/>
        <v>148.57142857142856</v>
      </c>
      <c r="R216" s="38">
        <f t="shared" si="41"/>
        <v>178.28571428571428</v>
      </c>
      <c r="S216" s="39">
        <f t="shared" si="42"/>
        <v>-14.857142857142861</v>
      </c>
      <c r="T216" s="39">
        <f t="shared" si="43"/>
        <v>-14.857142857142833</v>
      </c>
      <c r="U216" t="s">
        <v>485</v>
      </c>
      <c r="V216" t="s">
        <v>104</v>
      </c>
      <c r="W216" t="s">
        <v>72</v>
      </c>
      <c r="X216" s="48" t="s">
        <v>488</v>
      </c>
      <c r="Y216" s="41"/>
    </row>
    <row r="217" spans="1:25" ht="15" x14ac:dyDescent="0.25">
      <c r="A217">
        <v>1.97</v>
      </c>
      <c r="B217">
        <v>1.92</v>
      </c>
      <c r="C217" s="29">
        <f t="shared" si="35"/>
        <v>2.844754653130277E-2</v>
      </c>
      <c r="D217" s="30">
        <f>IF(OR($A217="",$B217=""),"",A217*'MPTO_working_2-way'!$G216)</f>
        <v>2.0260416666666665</v>
      </c>
      <c r="E217" s="32">
        <f>IF(OR($A217="",$B217=""),"",B217*'MPTO_working_2-way'!$G216)</f>
        <v>1.9746192893401013</v>
      </c>
      <c r="F217" s="30">
        <f>IF(OR($A217="",$B217=""),"",'MPTO_working_2-way'!D216)</f>
        <v>2.0267924123888115</v>
      </c>
      <c r="G217" s="32">
        <f>IF(OR($A217="",$B217=""),"",'MPTO_working_2-way'!E216)</f>
        <v>1.9739066903246005</v>
      </c>
      <c r="H217" s="30">
        <f>IF(OR($A217="",$B217=""),"",'OddsRatio_working_2-way'!M216)</f>
        <v>2.0268144068364817</v>
      </c>
      <c r="I217" s="30">
        <f>IF(OR($A217="",$B217=""),"",'OddsRatio_working_2-way'!N216)</f>
        <v>1.9738858291644976</v>
      </c>
      <c r="J217" s="30">
        <f>IF('Log_working_2-way'!$D216="","",A217^('Log_working_2-way'!$D216))</f>
        <v>2.0271548987306875</v>
      </c>
      <c r="K217" s="32">
        <f>IF('Log_working_2-way'!$D216="","",B217^('Log_working_2-way'!$D216))</f>
        <v>1.9735629954505829</v>
      </c>
      <c r="L217" s="37">
        <f t="shared" si="36"/>
        <v>0.49357326478149105</v>
      </c>
      <c r="M217" s="37">
        <f t="shared" si="37"/>
        <v>0.50642673521850901</v>
      </c>
      <c r="N217" s="38">
        <v>313</v>
      </c>
      <c r="O217" s="38">
        <f t="shared" si="38"/>
        <v>154.11675126903552</v>
      </c>
      <c r="P217" s="38">
        <f t="shared" si="39"/>
        <v>149.97916666666663</v>
      </c>
      <c r="Q217" s="38">
        <f t="shared" si="40"/>
        <v>163.02083333333334</v>
      </c>
      <c r="R217" s="38">
        <f t="shared" si="41"/>
        <v>158.88324873096445</v>
      </c>
      <c r="S217" s="39">
        <f t="shared" si="42"/>
        <v>-8.9040820642978247</v>
      </c>
      <c r="T217" s="39">
        <f t="shared" si="43"/>
        <v>-8.9040820642978247</v>
      </c>
      <c r="U217" t="s">
        <v>303</v>
      </c>
      <c r="V217" t="s">
        <v>295</v>
      </c>
      <c r="W217" t="s">
        <v>477</v>
      </c>
      <c r="X217" s="48" t="s">
        <v>488</v>
      </c>
      <c r="Y217" s="41"/>
    </row>
    <row r="218" spans="1:25" ht="15" x14ac:dyDescent="0.25">
      <c r="A218">
        <v>2.15</v>
      </c>
      <c r="B218">
        <v>1.76</v>
      </c>
      <c r="C218" s="29">
        <f t="shared" si="35"/>
        <v>3.3298097251585723E-2</v>
      </c>
      <c r="D218" s="30">
        <f>IF(OR($A218="",$B218=""),"",A218*'MPTO_working_2-way'!$G217)</f>
        <v>2.2215909090909092</v>
      </c>
      <c r="E218" s="32">
        <f>IF(OR($A218="",$B218=""),"",B218*'MPTO_working_2-way'!$G217)</f>
        <v>1.8186046511627909</v>
      </c>
      <c r="F218" s="30">
        <f>IF(OR($A218="",$B218=""),"",'MPTO_working_2-way'!D217)</f>
        <v>2.2298173246906305</v>
      </c>
      <c r="G218" s="32">
        <f>IF(OR($A218="",$B218=""),"",'MPTO_working_2-way'!E217)</f>
        <v>1.8131288931480596</v>
      </c>
      <c r="H218" s="30">
        <f>IF(OR($A218="",$B218=""),"",'OddsRatio_working_2-way'!M217)</f>
        <v>2.2301048307916052</v>
      </c>
      <c r="I218" s="30">
        <f>IF(OR($A218="",$B218=""),"",'OddsRatio_working_2-way'!N217)</f>
        <v>1.8129388446970602</v>
      </c>
      <c r="J218" s="30">
        <f>IF('Log_working_2-way'!$D217="","",A218^('Log_working_2-way'!$D217))</f>
        <v>2.2338767288490446</v>
      </c>
      <c r="K218" s="32">
        <f>IF('Log_working_2-way'!$D217="","",B218^('Log_working_2-way'!$D217))</f>
        <v>1.8104537322239227</v>
      </c>
      <c r="L218" s="37">
        <f t="shared" si="36"/>
        <v>0.45012787723785164</v>
      </c>
      <c r="M218" s="37">
        <f t="shared" si="37"/>
        <v>0.54987212276214825</v>
      </c>
      <c r="N218" s="38">
        <v>314</v>
      </c>
      <c r="O218" s="38">
        <f t="shared" si="38"/>
        <v>167.95348837209303</v>
      </c>
      <c r="P218" s="38">
        <f t="shared" si="39"/>
        <v>135.59090909090909</v>
      </c>
      <c r="Q218" s="38">
        <f t="shared" si="40"/>
        <v>178.40909090909093</v>
      </c>
      <c r="R218" s="38">
        <f t="shared" si="41"/>
        <v>146.04651162790697</v>
      </c>
      <c r="S218" s="39">
        <f t="shared" si="42"/>
        <v>-10.455602536997901</v>
      </c>
      <c r="T218" s="39">
        <f t="shared" si="43"/>
        <v>-10.455602536997873</v>
      </c>
      <c r="U218" t="s">
        <v>298</v>
      </c>
      <c r="V218" t="s">
        <v>306</v>
      </c>
      <c r="W218" t="s">
        <v>477</v>
      </c>
      <c r="X218" s="48" t="s">
        <v>488</v>
      </c>
      <c r="Y218" s="41"/>
    </row>
    <row r="219" spans="1:25" ht="15" x14ac:dyDescent="0.25">
      <c r="A219">
        <v>2.35</v>
      </c>
      <c r="B219">
        <v>1.65</v>
      </c>
      <c r="C219" s="29">
        <f t="shared" si="35"/>
        <v>3.1592520954223158E-2</v>
      </c>
      <c r="D219" s="30">
        <f>IF(OR($A219="",$B219=""),"",A219*'MPTO_working_2-way'!$G218)</f>
        <v>2.4242424242424243</v>
      </c>
      <c r="E219" s="32">
        <f>IF(OR($A219="",$B219=""),"",B219*'MPTO_working_2-way'!$G218)</f>
        <v>1.7021276595744681</v>
      </c>
      <c r="F219" s="30">
        <f>IF(OR($A219="",$B219=""),"",'MPTO_working_2-way'!D218)</f>
        <v>2.4405979543666407</v>
      </c>
      <c r="G219" s="32">
        <f>IF(OR($A219="",$B219=""),"",'MPTO_working_2-way'!E218)</f>
        <v>1.6941561987984708</v>
      </c>
      <c r="H219" s="30">
        <f>IF(OR($A219="",$B219=""),"",'OddsRatio_working_2-way'!M218)</f>
        <v>2.4411533842457849</v>
      </c>
      <c r="I219" s="30">
        <f>IF(OR($A219="",$B219=""),"",'OddsRatio_working_2-way'!N218)</f>
        <v>1.6938886664887112</v>
      </c>
      <c r="J219" s="30">
        <f>IF('Log_working_2-way'!$D218="","",A219^('Log_working_2-way'!$D218))</f>
        <v>2.4487037782009757</v>
      </c>
      <c r="K219" s="32">
        <f>IF('Log_working_2-way'!$D218="","",B219^('Log_working_2-way'!$D218))</f>
        <v>1.6902722385674813</v>
      </c>
      <c r="L219" s="37">
        <f t="shared" si="36"/>
        <v>0.41249999999999998</v>
      </c>
      <c r="M219" s="37">
        <f t="shared" si="37"/>
        <v>0.58750000000000002</v>
      </c>
      <c r="N219" s="38">
        <v>315</v>
      </c>
      <c r="O219" s="38">
        <f t="shared" si="38"/>
        <v>180.95744680851064</v>
      </c>
      <c r="P219" s="38">
        <f t="shared" si="39"/>
        <v>124.09090909090909</v>
      </c>
      <c r="Q219" s="38">
        <f t="shared" si="40"/>
        <v>190.90909090909091</v>
      </c>
      <c r="R219" s="38">
        <f t="shared" si="41"/>
        <v>134.04255319148936</v>
      </c>
      <c r="S219" s="39">
        <f t="shared" si="42"/>
        <v>-9.9516441005802676</v>
      </c>
      <c r="T219" s="39">
        <f t="shared" si="43"/>
        <v>-9.9516441005802676</v>
      </c>
      <c r="U219" t="s">
        <v>304</v>
      </c>
      <c r="V219" t="s">
        <v>307</v>
      </c>
      <c r="W219" t="s">
        <v>477</v>
      </c>
      <c r="X219" s="48" t="s">
        <v>488</v>
      </c>
      <c r="Y219" s="41"/>
    </row>
    <row r="220" spans="1:25" ht="15" x14ac:dyDescent="0.25">
      <c r="A220">
        <v>2.13</v>
      </c>
      <c r="B220">
        <v>1.78</v>
      </c>
      <c r="C220" s="29">
        <f t="shared" si="35"/>
        <v>3.128132088410629E-2</v>
      </c>
      <c r="D220" s="30">
        <f>IF(OR($A220="",$B220=""),"",A220*'MPTO_working_2-way'!$G219)</f>
        <v>2.1966292134831464</v>
      </c>
      <c r="E220" s="32">
        <f>IF(OR($A220="",$B220=""),"",B220*'MPTO_working_2-way'!$G219)</f>
        <v>1.8356807511737092</v>
      </c>
      <c r="F220" s="30">
        <f>IF(OR($A220="",$B220=""),"",'MPTO_working_2-way'!D219)</f>
        <v>2.2034055907479515</v>
      </c>
      <c r="G220" s="32">
        <f>IF(OR($A220="",$B220=""),"",'MPTO_working_2-way'!E219)</f>
        <v>1.8309750325976726</v>
      </c>
      <c r="H220" s="30">
        <f>IF(OR($A220="",$B220=""),"",'OddsRatio_working_2-way'!M219)</f>
        <v>2.2036269973367788</v>
      </c>
      <c r="I220" s="30">
        <f>IF(OR($A220="",$B220=""),"",'OddsRatio_working_2-way'!N219)</f>
        <v>1.8308221751528204</v>
      </c>
      <c r="J220" s="30">
        <f>IF('Log_working_2-way'!$D219="","",A220^('Log_working_2-way'!$D219))</f>
        <v>2.2067247005110642</v>
      </c>
      <c r="K220" s="32">
        <f>IF('Log_working_2-way'!$D219="","",B220^('Log_working_2-way'!$D219))</f>
        <v>1.8286894264917752</v>
      </c>
      <c r="L220" s="37">
        <f t="shared" si="36"/>
        <v>0.45524296675191805</v>
      </c>
      <c r="M220" s="37">
        <f t="shared" si="37"/>
        <v>0.54475703324808178</v>
      </c>
      <c r="N220" s="38">
        <v>316</v>
      </c>
      <c r="O220" s="38">
        <f t="shared" si="38"/>
        <v>167.64319248826288</v>
      </c>
      <c r="P220" s="38">
        <f t="shared" si="39"/>
        <v>138.47191011235958</v>
      </c>
      <c r="Q220" s="38">
        <f t="shared" si="40"/>
        <v>177.52808988764048</v>
      </c>
      <c r="R220" s="38">
        <f t="shared" si="41"/>
        <v>148.35680751173709</v>
      </c>
      <c r="S220" s="39">
        <f t="shared" si="42"/>
        <v>-9.8848973993775928</v>
      </c>
      <c r="T220" s="39">
        <f t="shared" si="43"/>
        <v>-9.8848973993775076</v>
      </c>
      <c r="U220" t="s">
        <v>296</v>
      </c>
      <c r="V220" t="s">
        <v>301</v>
      </c>
      <c r="W220" t="s">
        <v>477</v>
      </c>
      <c r="X220" s="48" t="s">
        <v>488</v>
      </c>
      <c r="Y220" s="41"/>
    </row>
    <row r="221" spans="1:25" ht="15" x14ac:dyDescent="0.25">
      <c r="A221">
        <v>1.94</v>
      </c>
      <c r="B221">
        <v>1.94</v>
      </c>
      <c r="C221" s="29">
        <f t="shared" si="35"/>
        <v>3.0927835051546504E-2</v>
      </c>
      <c r="D221" s="30">
        <f>IF(OR($A221="",$B221=""),"",A221*'MPTO_working_2-way'!$G220)</f>
        <v>2</v>
      </c>
      <c r="E221" s="32">
        <f>IF(OR($A221="",$B221=""),"",B221*'MPTO_working_2-way'!$G220)</f>
        <v>2</v>
      </c>
      <c r="F221" s="30">
        <f>IF(OR($A221="",$B221=""),"",'MPTO_working_2-way'!D220)</f>
        <v>2.0000000000000004</v>
      </c>
      <c r="G221" s="32">
        <f>IF(OR($A221="",$B221=""),"",'MPTO_working_2-way'!E220)</f>
        <v>2.0000000000000004</v>
      </c>
      <c r="H221" s="30">
        <f>IF(OR($A221="",$B221=""),"",'OddsRatio_working_2-way'!M220)</f>
        <v>2.0000000000000004</v>
      </c>
      <c r="I221" s="30">
        <f>IF(OR($A221="",$B221=""),"",'OddsRatio_working_2-way'!N220)</f>
        <v>2.0000000000000004</v>
      </c>
      <c r="J221" s="30">
        <f>IF('Log_working_2-way'!$D220="","",A221^('Log_working_2-way'!$D220))</f>
        <v>1.9999999999999891</v>
      </c>
      <c r="K221" s="32">
        <f>IF('Log_working_2-way'!$D220="","",B221^('Log_working_2-way'!$D220))</f>
        <v>1.9999999999999891</v>
      </c>
      <c r="L221" s="37">
        <f t="shared" si="36"/>
        <v>0.5</v>
      </c>
      <c r="M221" s="37">
        <f t="shared" si="37"/>
        <v>0.5</v>
      </c>
      <c r="N221" s="38">
        <v>317</v>
      </c>
      <c r="O221" s="38">
        <f t="shared" si="38"/>
        <v>153.59793814432993</v>
      </c>
      <c r="P221" s="38">
        <f t="shared" si="39"/>
        <v>153.59793814432993</v>
      </c>
      <c r="Q221" s="38">
        <f t="shared" si="40"/>
        <v>163.40206185567013</v>
      </c>
      <c r="R221" s="38">
        <f t="shared" si="41"/>
        <v>163.40206185567013</v>
      </c>
      <c r="S221" s="39">
        <f t="shared" si="42"/>
        <v>-9.8041237113401962</v>
      </c>
      <c r="T221" s="39">
        <f t="shared" si="43"/>
        <v>-9.8041237113401962</v>
      </c>
      <c r="U221" t="s">
        <v>300</v>
      </c>
      <c r="V221" t="s">
        <v>305</v>
      </c>
      <c r="W221" t="s">
        <v>477</v>
      </c>
      <c r="X221" s="48" t="s">
        <v>488</v>
      </c>
      <c r="Y221" s="41"/>
    </row>
    <row r="222" spans="1:25" ht="15" x14ac:dyDescent="0.25">
      <c r="A222">
        <v>2.0699999999999998</v>
      </c>
      <c r="B222">
        <v>1.85</v>
      </c>
      <c r="C222" s="29">
        <f t="shared" si="35"/>
        <v>2.3632327980154022E-2</v>
      </c>
      <c r="D222" s="30">
        <f>IF(OR($A222="",$B222=""),"",A222*'MPTO_working_2-way'!$G221)</f>
        <v>2.1189189189189186</v>
      </c>
      <c r="E222" s="32">
        <f>IF(OR($A222="",$B222=""),"",B222*'MPTO_working_2-way'!$G221)</f>
        <v>1.893719806763285</v>
      </c>
      <c r="F222" s="30">
        <f>IF(OR($A222="",$B222=""),"",'MPTO_working_2-way'!D221)</f>
        <v>2.1219005402410303</v>
      </c>
      <c r="G222" s="32">
        <f>IF(OR($A222="",$B222=""),"",'MPTO_working_2-way'!E221)</f>
        <v>1.8913446104457341</v>
      </c>
      <c r="H222" s="30">
        <f>IF(OR($A222="",$B222=""),"",'OddsRatio_working_2-way'!M221)</f>
        <v>2.1219730519989164</v>
      </c>
      <c r="I222" s="30">
        <f>IF(OR($A222="",$B222=""),"",'OddsRatio_working_2-way'!N221)</f>
        <v>1.8912870039243732</v>
      </c>
      <c r="J222" s="30">
        <f>IF('Log_working_2-way'!$D221="","",A222^('Log_working_2-way'!$D221))</f>
        <v>2.1233226399853709</v>
      </c>
      <c r="K222" s="32">
        <f>IF('Log_working_2-way'!$D221="","",B222^('Log_working_2-way'!$D221))</f>
        <v>1.8902161893692622</v>
      </c>
      <c r="L222" s="37">
        <f t="shared" si="36"/>
        <v>0.47193877551020413</v>
      </c>
      <c r="M222" s="37">
        <f t="shared" si="37"/>
        <v>0.52806122448979598</v>
      </c>
      <c r="N222" s="38">
        <v>318</v>
      </c>
      <c r="O222" s="38">
        <f t="shared" si="38"/>
        <v>164.37681159420291</v>
      </c>
      <c r="P222" s="38">
        <f t="shared" si="39"/>
        <v>146.10810810810813</v>
      </c>
      <c r="Q222" s="38">
        <f t="shared" si="40"/>
        <v>171.89189189189187</v>
      </c>
      <c r="R222" s="38">
        <f t="shared" si="41"/>
        <v>153.62318840579712</v>
      </c>
      <c r="S222" s="39">
        <f t="shared" si="42"/>
        <v>-7.5150802976889679</v>
      </c>
      <c r="T222" s="39">
        <f t="shared" si="43"/>
        <v>-7.5150802976889963</v>
      </c>
      <c r="U222" t="s">
        <v>361</v>
      </c>
      <c r="V222" t="s">
        <v>364</v>
      </c>
      <c r="W222" t="s">
        <v>468</v>
      </c>
      <c r="X222" s="48" t="s">
        <v>489</v>
      </c>
      <c r="Y222" s="41"/>
    </row>
    <row r="223" spans="1:25" ht="15" x14ac:dyDescent="0.25">
      <c r="A223">
        <v>2.31</v>
      </c>
      <c r="B223">
        <v>1.68</v>
      </c>
      <c r="C223" s="29">
        <f t="shared" si="35"/>
        <v>2.813852813852824E-2</v>
      </c>
      <c r="D223" s="30">
        <f>IF(OR($A223="",$B223=""),"",A223*'MPTO_working_2-way'!$G222)</f>
        <v>2.3750000000000004</v>
      </c>
      <c r="E223" s="32">
        <f>IF(OR($A223="",$B223=""),"",B223*'MPTO_working_2-way'!$G222)</f>
        <v>1.7272727272727273</v>
      </c>
      <c r="F223" s="30">
        <f>IF(OR($A223="",$B223=""),"",'MPTO_working_2-way'!D222)</f>
        <v>2.3875968992248064</v>
      </c>
      <c r="G223" s="32">
        <f>IF(OR($A223="",$B223=""),"",'MPTO_working_2-way'!E222)</f>
        <v>1.7206703910614525</v>
      </c>
      <c r="H223" s="30">
        <f>IF(OR($A223="",$B223=""),"",'OddsRatio_working_2-way'!M222)</f>
        <v>2.3879735545878726</v>
      </c>
      <c r="I223" s="30">
        <f>IF(OR($A223="",$B223=""),"",'OddsRatio_working_2-way'!N222)</f>
        <v>1.7204748222288193</v>
      </c>
      <c r="J223" s="30">
        <f>IF('Log_working_2-way'!$D222="","",A223^('Log_working_2-way'!$D222))</f>
        <v>2.3937530589126359</v>
      </c>
      <c r="K223" s="32">
        <f>IF('Log_working_2-way'!$D222="","",B223^('Log_working_2-way'!$D222))</f>
        <v>1.7174872145429791</v>
      </c>
      <c r="L223" s="37">
        <f t="shared" si="36"/>
        <v>0.42105263157894729</v>
      </c>
      <c r="M223" s="37">
        <f t="shared" si="37"/>
        <v>0.57894736842105265</v>
      </c>
      <c r="N223" s="38">
        <v>319</v>
      </c>
      <c r="O223" s="38">
        <f t="shared" si="38"/>
        <v>180.9047619047619</v>
      </c>
      <c r="P223" s="38">
        <f t="shared" si="39"/>
        <v>129.11904761904759</v>
      </c>
      <c r="Q223" s="38">
        <f t="shared" si="40"/>
        <v>189.88095238095238</v>
      </c>
      <c r="R223" s="38">
        <f t="shared" si="41"/>
        <v>138.0952380952381</v>
      </c>
      <c r="S223" s="39">
        <f t="shared" si="42"/>
        <v>-8.9761904761904816</v>
      </c>
      <c r="T223" s="39">
        <f t="shared" si="43"/>
        <v>-8.97619047619051</v>
      </c>
      <c r="U223" t="s">
        <v>214</v>
      </c>
      <c r="V223" t="s">
        <v>372</v>
      </c>
      <c r="W223" t="s">
        <v>472</v>
      </c>
      <c r="X223" s="48" t="s">
        <v>489</v>
      </c>
      <c r="Y223" s="41"/>
    </row>
    <row r="224" spans="1:25" ht="15" x14ac:dyDescent="0.25">
      <c r="A224">
        <v>2.0499999999999998</v>
      </c>
      <c r="B224">
        <v>1.85</v>
      </c>
      <c r="C224" s="29">
        <f t="shared" si="35"/>
        <v>2.8345418589321048E-2</v>
      </c>
      <c r="D224" s="30">
        <f>IF(OR($A224="",$B224=""),"",A224*'MPTO_working_2-way'!$G223)</f>
        <v>2.1081081081081079</v>
      </c>
      <c r="E224" s="32">
        <f>IF(OR($A224="",$B224=""),"",B224*'MPTO_working_2-way'!$G223)</f>
        <v>1.902439024390244</v>
      </c>
      <c r="F224" s="30">
        <f>IF(OR($A224="",$B224=""),"",'MPTO_working_2-way'!D223)</f>
        <v>2.1113430758524703</v>
      </c>
      <c r="G224" s="32">
        <f>IF(OR($A224="",$B224=""),"",'MPTO_working_2-way'!E223)</f>
        <v>1.8998121477770822</v>
      </c>
      <c r="H224" s="30">
        <f>IF(OR($A224="",$B224=""),"",'OddsRatio_working_2-way'!M223)</f>
        <v>2.1114378604524222</v>
      </c>
      <c r="I224" s="30">
        <f>IF(OR($A224="",$B224=""),"",'OddsRatio_working_2-way'!N223)</f>
        <v>1.8997354108424378</v>
      </c>
      <c r="J224" s="30">
        <f>IF('Log_working_2-way'!$D223="","",A224^('Log_working_2-way'!$D223))</f>
        <v>2.1129081281913611</v>
      </c>
      <c r="K224" s="32">
        <f>IF('Log_working_2-way'!$D223="","",B224^('Log_working_2-way'!$D223))</f>
        <v>1.8985467665018629</v>
      </c>
      <c r="L224" s="37">
        <f t="shared" si="36"/>
        <v>0.47435897435897439</v>
      </c>
      <c r="M224" s="37">
        <f t="shared" si="37"/>
        <v>0.52564102564102555</v>
      </c>
      <c r="N224" s="38">
        <v>320</v>
      </c>
      <c r="O224" s="38">
        <f t="shared" si="38"/>
        <v>163.90243902439025</v>
      </c>
      <c r="P224" s="38">
        <f t="shared" si="39"/>
        <v>147.027027027027</v>
      </c>
      <c r="Q224" s="38">
        <f t="shared" si="40"/>
        <v>172.97297297297294</v>
      </c>
      <c r="R224" s="38">
        <f t="shared" si="41"/>
        <v>156.09756097560978</v>
      </c>
      <c r="S224" s="39">
        <f t="shared" si="42"/>
        <v>-9.0705339485826926</v>
      </c>
      <c r="T224" s="39">
        <f t="shared" si="43"/>
        <v>-9.0705339485827778</v>
      </c>
      <c r="U224" t="s">
        <v>239</v>
      </c>
      <c r="V224" t="s">
        <v>241</v>
      </c>
      <c r="W224" t="s">
        <v>470</v>
      </c>
      <c r="X224" s="48" t="s">
        <v>489</v>
      </c>
      <c r="Y224" s="41"/>
    </row>
    <row r="225" spans="1:25" ht="15" x14ac:dyDescent="0.25">
      <c r="A225">
        <v>2.0299999999999998</v>
      </c>
      <c r="B225">
        <v>1.87</v>
      </c>
      <c r="C225" s="29">
        <f t="shared" si="35"/>
        <v>2.737019572719368E-2</v>
      </c>
      <c r="D225" s="30">
        <f>IF(OR($A225="",$B225=""),"",A225*'MPTO_working_2-way'!$G224)</f>
        <v>2.0855614973262031</v>
      </c>
      <c r="E225" s="32">
        <f>IF(OR($A225="",$B225=""),"",B225*'MPTO_working_2-way'!$G224)</f>
        <v>1.9211822660098523</v>
      </c>
      <c r="F225" s="30">
        <f>IF(OR($A225="",$B225=""),"",'MPTO_working_2-way'!D224)</f>
        <v>2.0880063804625832</v>
      </c>
      <c r="G225" s="32">
        <f>IF(OR($A225="",$B225=""),"",'MPTO_working_2-way'!E224)</f>
        <v>1.9191122570208035</v>
      </c>
      <c r="H225" s="30">
        <f>IF(OR($A225="",$B225=""),"",'OddsRatio_working_2-way'!M224)</f>
        <v>2.0880753861644932</v>
      </c>
      <c r="I225" s="30">
        <f>IF(OR($A225="",$B225=""),"",'OddsRatio_working_2-way'!N224)</f>
        <v>1.9190539669544755</v>
      </c>
      <c r="J225" s="30">
        <f>IF('Log_working_2-way'!$D224="","",A225^('Log_working_2-way'!$D224))</f>
        <v>2.0891848566626599</v>
      </c>
      <c r="K225" s="32">
        <f>IF('Log_working_2-way'!$D224="","",B225^('Log_working_2-way'!$D224))</f>
        <v>1.9181177959672178</v>
      </c>
      <c r="L225" s="37">
        <f t="shared" si="36"/>
        <v>0.4794871794871795</v>
      </c>
      <c r="M225" s="37">
        <f t="shared" si="37"/>
        <v>0.52051282051282044</v>
      </c>
      <c r="N225" s="38">
        <v>321</v>
      </c>
      <c r="O225" s="38">
        <f t="shared" si="38"/>
        <v>162.87192118226596</v>
      </c>
      <c r="P225" s="38">
        <f t="shared" si="39"/>
        <v>149.34224598930479</v>
      </c>
      <c r="Q225" s="38">
        <f t="shared" si="40"/>
        <v>171.65775401069516</v>
      </c>
      <c r="R225" s="38">
        <f t="shared" si="41"/>
        <v>158.12807881773401</v>
      </c>
      <c r="S225" s="39">
        <f t="shared" si="42"/>
        <v>-8.7858328284291929</v>
      </c>
      <c r="T225" s="39">
        <f t="shared" si="43"/>
        <v>-8.7858328284292213</v>
      </c>
      <c r="U225" t="s">
        <v>225</v>
      </c>
      <c r="V225" t="s">
        <v>232</v>
      </c>
      <c r="W225" t="s">
        <v>470</v>
      </c>
      <c r="X225" s="48" t="s">
        <v>489</v>
      </c>
      <c r="Y225" s="41"/>
    </row>
    <row r="226" spans="1:25" ht="15" x14ac:dyDescent="0.25">
      <c r="A226">
        <v>2.15</v>
      </c>
      <c r="B226">
        <v>1.76</v>
      </c>
      <c r="C226" s="29">
        <f t="shared" si="35"/>
        <v>3.3298097251585723E-2</v>
      </c>
      <c r="D226" s="30">
        <f>IF(OR($A226="",$B226=""),"",A226*'MPTO_working_2-way'!$G225)</f>
        <v>2.2215909090909092</v>
      </c>
      <c r="E226" s="32">
        <f>IF(OR($A226="",$B226=""),"",B226*'MPTO_working_2-way'!$G225)</f>
        <v>1.8186046511627909</v>
      </c>
      <c r="F226" s="30">
        <f>IF(OR($A226="",$B226=""),"",'MPTO_working_2-way'!D225)</f>
        <v>2.2298173246906305</v>
      </c>
      <c r="G226" s="32">
        <f>IF(OR($A226="",$B226=""),"",'MPTO_working_2-way'!E225)</f>
        <v>1.8131288931480596</v>
      </c>
      <c r="H226" s="30">
        <f>IF(OR($A226="",$B226=""),"",'OddsRatio_working_2-way'!M225)</f>
        <v>2.2301048307916052</v>
      </c>
      <c r="I226" s="30">
        <f>IF(OR($A226="",$B226=""),"",'OddsRatio_working_2-way'!N225)</f>
        <v>1.8129388446970602</v>
      </c>
      <c r="J226" s="30">
        <f>IF('Log_working_2-way'!$D225="","",A226^('Log_working_2-way'!$D225))</f>
        <v>2.2338767288490446</v>
      </c>
      <c r="K226" s="32">
        <f>IF('Log_working_2-way'!$D225="","",B226^('Log_working_2-way'!$D225))</f>
        <v>1.8104537322239227</v>
      </c>
      <c r="L226" s="37">
        <f t="shared" si="36"/>
        <v>0.45012787723785164</v>
      </c>
      <c r="M226" s="37">
        <f t="shared" si="37"/>
        <v>0.54987212276214825</v>
      </c>
      <c r="N226" s="38">
        <v>322</v>
      </c>
      <c r="O226" s="38">
        <f t="shared" si="38"/>
        <v>172.23255813953486</v>
      </c>
      <c r="P226" s="38">
        <f t="shared" si="39"/>
        <v>139.04545454545456</v>
      </c>
      <c r="Q226" s="38">
        <f t="shared" si="40"/>
        <v>182.95454545454547</v>
      </c>
      <c r="R226" s="38">
        <f t="shared" si="41"/>
        <v>149.76744186046511</v>
      </c>
      <c r="S226" s="39">
        <f t="shared" si="42"/>
        <v>-10.721987315010608</v>
      </c>
      <c r="T226" s="39">
        <f t="shared" si="43"/>
        <v>-10.721987315010551</v>
      </c>
      <c r="U226" t="s">
        <v>376</v>
      </c>
      <c r="V226" t="s">
        <v>228</v>
      </c>
      <c r="W226" t="s">
        <v>470</v>
      </c>
      <c r="X226" s="48" t="s">
        <v>489</v>
      </c>
      <c r="Y226" s="41"/>
    </row>
    <row r="227" spans="1:25" ht="15" x14ac:dyDescent="0.25">
      <c r="A227">
        <v>2.52</v>
      </c>
      <c r="B227">
        <v>1.57</v>
      </c>
      <c r="C227" s="29">
        <f t="shared" si="35"/>
        <v>3.3768071984632497E-2</v>
      </c>
      <c r="D227" s="30">
        <f>IF(OR($A227="",$B227=""),"",A227*'MPTO_working_2-way'!$G226)</f>
        <v>2.605095541401274</v>
      </c>
      <c r="E227" s="32">
        <f>IF(OR($A227="",$B227=""),"",B227*'MPTO_working_2-way'!$G226)</f>
        <v>1.623015873015873</v>
      </c>
      <c r="F227" s="30">
        <f>IF(OR($A227="",$B227=""),"",'MPTO_working_2-way'!D226)</f>
        <v>2.6319850984566258</v>
      </c>
      <c r="G227" s="32">
        <f>IF(OR($A227="",$B227=""),"",'MPTO_working_2-way'!E226)</f>
        <v>1.6127506929724442</v>
      </c>
      <c r="H227" s="30">
        <f>IF(OR($A227="",$B227=""),"",'OddsRatio_working_2-way'!M226)</f>
        <v>2.6329931618554516</v>
      </c>
      <c r="I227" s="30">
        <f>IF(OR($A227="",$B227=""),"",'OddsRatio_working_2-way'!N226)</f>
        <v>1.6123724356957947</v>
      </c>
      <c r="J227" s="30">
        <f>IF('Log_working_2-way'!$D226="","",A227^('Log_working_2-way'!$D226))</f>
        <v>2.6455503097461972</v>
      </c>
      <c r="K227" s="32">
        <f>IF('Log_working_2-way'!$D226="","",B227^('Log_working_2-way'!$D226))</f>
        <v>1.6076994389518999</v>
      </c>
      <c r="L227" s="37">
        <f t="shared" si="36"/>
        <v>0.38386308068459657</v>
      </c>
      <c r="M227" s="37">
        <f t="shared" si="37"/>
        <v>0.61613691931540338</v>
      </c>
      <c r="N227" s="38">
        <v>323</v>
      </c>
      <c r="O227" s="38">
        <f t="shared" si="38"/>
        <v>194.82539682539684</v>
      </c>
      <c r="P227" s="38">
        <f t="shared" si="39"/>
        <v>117.26751592356688</v>
      </c>
      <c r="Q227" s="38">
        <f t="shared" si="40"/>
        <v>205.73248407643311</v>
      </c>
      <c r="R227" s="38">
        <f t="shared" si="41"/>
        <v>128.17460317460316</v>
      </c>
      <c r="S227" s="39">
        <f t="shared" si="42"/>
        <v>-10.907087251036273</v>
      </c>
      <c r="T227" s="39">
        <f t="shared" si="43"/>
        <v>-10.907087251036288</v>
      </c>
      <c r="U227" t="s">
        <v>299</v>
      </c>
      <c r="V227" t="s">
        <v>412</v>
      </c>
      <c r="W227" t="s">
        <v>477</v>
      </c>
      <c r="X227" s="48" t="s">
        <v>489</v>
      </c>
      <c r="Y227" s="41"/>
    </row>
    <row r="228" spans="1:25" s="35" customFormat="1" ht="15" x14ac:dyDescent="0.25">
      <c r="A228">
        <v>1.95</v>
      </c>
      <c r="B228">
        <v>1.93</v>
      </c>
      <c r="C228" s="29">
        <f t="shared" si="35"/>
        <v>3.0955227846419575E-2</v>
      </c>
      <c r="D228" s="30">
        <f>IF(OR($A228="",$B228=""),"",A228*'MPTO_working_2-way'!$G227)</f>
        <v>2.0103626943005182</v>
      </c>
      <c r="E228" s="32">
        <f>IF(OR($A228="",$B228=""),"",B228*'MPTO_working_2-way'!$G227)</f>
        <v>1.9897435897435898</v>
      </c>
      <c r="F228" s="30">
        <f>IF(OR($A228="",$B228=""),"",'MPTO_working_2-way'!D227)</f>
        <v>2.0106851876586083</v>
      </c>
      <c r="G228" s="32">
        <f>IF(OR($A228="",$B228=""),"",'MPTO_working_2-way'!E227)</f>
        <v>1.9894277785119598</v>
      </c>
      <c r="H228" s="30">
        <f>IF(OR($A228="",$B228=""),"",'OddsRatio_working_2-way'!M227)</f>
        <v>2.0106954914038573</v>
      </c>
      <c r="I228" s="30">
        <f>IF(OR($A228="",$B228=""),"",'OddsRatio_working_2-way'!N227)</f>
        <v>1.9894176915848294</v>
      </c>
      <c r="J228" s="30">
        <f>IF('Log_working_2-way'!$D227="","",A228^('Log_working_2-way'!$D227))</f>
        <v>2.0108420160403986</v>
      </c>
      <c r="K228" s="32">
        <f>IF('Log_working_2-way'!$D227="","",B228^('Log_working_2-way'!$D227))</f>
        <v>1.9892742724695103</v>
      </c>
      <c r="L228" s="37">
        <f t="shared" si="36"/>
        <v>0.49742268041237114</v>
      </c>
      <c r="M228" s="37">
        <f t="shared" si="37"/>
        <v>0.50257731958762886</v>
      </c>
      <c r="N228" s="38">
        <v>324</v>
      </c>
      <c r="O228" s="38">
        <f t="shared" si="38"/>
        <v>157.84615384615384</v>
      </c>
      <c r="P228" s="38">
        <f t="shared" si="39"/>
        <v>156.12435233160622</v>
      </c>
      <c r="Q228" s="38">
        <f t="shared" si="40"/>
        <v>167.87564766839381</v>
      </c>
      <c r="R228" s="38">
        <f t="shared" si="41"/>
        <v>166.15384615384619</v>
      </c>
      <c r="S228" s="39">
        <f t="shared" si="42"/>
        <v>-10.029493822239971</v>
      </c>
      <c r="T228" s="39">
        <f t="shared" si="43"/>
        <v>-10.029493822239971</v>
      </c>
      <c r="U228" t="s">
        <v>410</v>
      </c>
      <c r="V228" t="s">
        <v>297</v>
      </c>
      <c r="W228" t="s">
        <v>477</v>
      </c>
      <c r="X228" s="48" t="s">
        <v>489</v>
      </c>
      <c r="Y228" s="41"/>
    </row>
    <row r="229" spans="1:25" ht="15" x14ac:dyDescent="0.25">
      <c r="A229">
        <v>1.95</v>
      </c>
      <c r="B229">
        <v>1.93</v>
      </c>
      <c r="C229" s="29">
        <f t="shared" si="35"/>
        <v>3.0955227846419575E-2</v>
      </c>
      <c r="D229" s="30">
        <f>IF(OR($A229="",$B229=""),"",A229*'MPTO_working_2-way'!$G228)</f>
        <v>2.0103626943005182</v>
      </c>
      <c r="E229" s="32">
        <f>IF(OR($A229="",$B229=""),"",B229*'MPTO_working_2-way'!$G228)</f>
        <v>1.9897435897435898</v>
      </c>
      <c r="F229" s="30">
        <f>IF(OR($A229="",$B229=""),"",'MPTO_working_2-way'!D228)</f>
        <v>2.0106851876586083</v>
      </c>
      <c r="G229" s="32">
        <f>IF(OR($A229="",$B229=""),"",'MPTO_working_2-way'!E228)</f>
        <v>1.9894277785119598</v>
      </c>
      <c r="H229" s="30">
        <f>IF(OR($A229="",$B229=""),"",'OddsRatio_working_2-way'!M228)</f>
        <v>2.0106954914038573</v>
      </c>
      <c r="I229" s="30">
        <f>IF(OR($A229="",$B229=""),"",'OddsRatio_working_2-way'!N228)</f>
        <v>1.9894176915848294</v>
      </c>
      <c r="J229" s="30">
        <f>IF('Log_working_2-way'!$D228="","",A229^('Log_working_2-way'!$D228))</f>
        <v>2.0108420160403986</v>
      </c>
      <c r="K229" s="32">
        <f>IF('Log_working_2-way'!$D228="","",B229^('Log_working_2-way'!$D228))</f>
        <v>1.9892742724695103</v>
      </c>
      <c r="L229" s="37">
        <f t="shared" si="36"/>
        <v>0.49742268041237114</v>
      </c>
      <c r="M229" s="37">
        <f t="shared" si="37"/>
        <v>0.50257731958762886</v>
      </c>
      <c r="N229" s="38">
        <v>325</v>
      </c>
      <c r="O229" s="38">
        <f t="shared" si="38"/>
        <v>158.33333333333334</v>
      </c>
      <c r="P229" s="38">
        <f t="shared" si="39"/>
        <v>156.60621761658032</v>
      </c>
      <c r="Q229" s="38">
        <f t="shared" si="40"/>
        <v>168.3937823834197</v>
      </c>
      <c r="R229" s="38">
        <f t="shared" si="41"/>
        <v>166.66666666666669</v>
      </c>
      <c r="S229" s="39">
        <f t="shared" si="42"/>
        <v>-10.060449050086362</v>
      </c>
      <c r="T229" s="39">
        <f t="shared" si="43"/>
        <v>-10.060449050086362</v>
      </c>
      <c r="U229" t="s">
        <v>302</v>
      </c>
      <c r="V229" t="s">
        <v>409</v>
      </c>
      <c r="W229" t="s">
        <v>477</v>
      </c>
      <c r="X229" s="48" t="s">
        <v>489</v>
      </c>
      <c r="Y229" s="41"/>
    </row>
    <row r="230" spans="1:25" s="35" customFormat="1" ht="15" x14ac:dyDescent="0.25">
      <c r="A230">
        <v>2.23</v>
      </c>
      <c r="B230">
        <v>1.7</v>
      </c>
      <c r="C230" s="29">
        <f t="shared" si="35"/>
        <v>3.6665787391189752E-2</v>
      </c>
      <c r="D230" s="30">
        <f>IF(OR($A230="",$B230=""),"",A230*'MPTO_working_2-way'!$G229)</f>
        <v>2.3117647058823532</v>
      </c>
      <c r="E230" s="32">
        <f>IF(OR($A230="",$B230=""),"",B230*'MPTO_working_2-way'!$G229)</f>
        <v>1.7623318385650226</v>
      </c>
      <c r="F230" s="30">
        <f>IF(OR($A230="",$B230=""),"",'MPTO_working_2-way'!D229)</f>
        <v>2.3250536645200861</v>
      </c>
      <c r="G230" s="32">
        <f>IF(OR($A230="",$B230=""),"",'MPTO_working_2-way'!E229)</f>
        <v>1.754686415181671</v>
      </c>
      <c r="H230" s="30">
        <f>IF(OR($A230="",$B230=""),"",'OddsRatio_working_2-way'!M229)</f>
        <v>2.3255726525328053</v>
      </c>
      <c r="I230" s="30">
        <f>IF(OR($A230="",$B230=""),"",'OddsRatio_working_2-way'!N229)</f>
        <v>1.7543909404658247</v>
      </c>
      <c r="J230" s="30">
        <f>IF('Log_working_2-way'!$D229="","",A230^('Log_working_2-way'!$D229))</f>
        <v>2.3317115132269501</v>
      </c>
      <c r="K230" s="32">
        <f>IF('Log_working_2-way'!$D229="","",B230^('Log_working_2-way'!$D229))</f>
        <v>1.7509133848191525</v>
      </c>
      <c r="L230" s="37">
        <f t="shared" si="36"/>
        <v>0.43256997455470736</v>
      </c>
      <c r="M230" s="37">
        <f t="shared" si="37"/>
        <v>0.56743002544529253</v>
      </c>
      <c r="N230" s="38">
        <v>326</v>
      </c>
      <c r="O230" s="38">
        <f t="shared" si="38"/>
        <v>179.81165919282512</v>
      </c>
      <c r="P230" s="38">
        <f t="shared" si="39"/>
        <v>134.23529411764702</v>
      </c>
      <c r="Q230" s="38">
        <f t="shared" si="40"/>
        <v>191.76470588235296</v>
      </c>
      <c r="R230" s="38">
        <f t="shared" si="41"/>
        <v>146.18834080717488</v>
      </c>
      <c r="S230" s="39">
        <f t="shared" si="42"/>
        <v>-11.953046689527838</v>
      </c>
      <c r="T230" s="39">
        <f t="shared" si="43"/>
        <v>-11.953046689527866</v>
      </c>
      <c r="U230" t="s">
        <v>308</v>
      </c>
      <c r="V230" t="s">
        <v>407</v>
      </c>
      <c r="W230" t="s">
        <v>477</v>
      </c>
      <c r="X230" s="48" t="s">
        <v>489</v>
      </c>
      <c r="Y230" s="41"/>
    </row>
    <row r="231" spans="1:25" s="35" customFormat="1" ht="15" x14ac:dyDescent="0.25">
      <c r="A231">
        <v>2.08</v>
      </c>
      <c r="B231">
        <v>1.83</v>
      </c>
      <c r="C231" s="29">
        <f t="shared" si="35"/>
        <v>2.7217318200924545E-2</v>
      </c>
      <c r="D231" s="30">
        <f>IF(OR($A231="",$B231=""),"",A231*'MPTO_working_2-way'!$G230)</f>
        <v>2.136612021857923</v>
      </c>
      <c r="E231" s="32">
        <f>IF(OR($A231="",$B231=""),"",B231*'MPTO_working_2-way'!$G230)</f>
        <v>1.8798076923076921</v>
      </c>
      <c r="F231" s="30">
        <f>IF(OR($A231="",$B231=""),"",'MPTO_working_2-way'!D230)</f>
        <v>2.1405916094927453</v>
      </c>
      <c r="G231" s="32">
        <f>IF(OR($A231="",$B231=""),"",'MPTO_working_2-way'!E230)</f>
        <v>1.8767379942806428</v>
      </c>
      <c r="H231" s="30">
        <f>IF(OR($A231="",$B231=""),"",'OddsRatio_working_2-way'!M230)</f>
        <v>2.1407036509440598</v>
      </c>
      <c r="I231" s="30">
        <f>IF(OR($A231="",$B231=""),"",'OddsRatio_working_2-way'!N230)</f>
        <v>1.8766518798921943</v>
      </c>
      <c r="J231" s="30">
        <f>IF('Log_working_2-way'!$D230="","",A231^('Log_working_2-way'!$D230))</f>
        <v>2.1425119645428072</v>
      </c>
      <c r="K231" s="32">
        <f>IF('Log_working_2-way'!$D230="","",B231^('Log_working_2-way'!$D230))</f>
        <v>1.875264356990918</v>
      </c>
      <c r="L231" s="37">
        <f t="shared" si="36"/>
        <v>0.46803069053708451</v>
      </c>
      <c r="M231" s="37">
        <f t="shared" si="37"/>
        <v>0.53196930946291565</v>
      </c>
      <c r="N231" s="38">
        <v>327</v>
      </c>
      <c r="O231" s="38">
        <f t="shared" si="38"/>
        <v>169.78846153846152</v>
      </c>
      <c r="P231" s="38">
        <f t="shared" si="39"/>
        <v>148.31147540983602</v>
      </c>
      <c r="Q231" s="38">
        <f t="shared" si="40"/>
        <v>178.68852459016392</v>
      </c>
      <c r="R231" s="38">
        <f t="shared" si="41"/>
        <v>157.21153846153845</v>
      </c>
      <c r="S231" s="39">
        <f t="shared" si="42"/>
        <v>-8.9000630517024035</v>
      </c>
      <c r="T231" s="39">
        <f t="shared" si="43"/>
        <v>-8.9000630517024319</v>
      </c>
      <c r="U231" t="s">
        <v>408</v>
      </c>
      <c r="V231" t="s">
        <v>411</v>
      </c>
      <c r="W231" t="s">
        <v>477</v>
      </c>
      <c r="X231" s="48" t="s">
        <v>489</v>
      </c>
      <c r="Y231" s="41"/>
    </row>
    <row r="232" spans="1:25" ht="15" x14ac:dyDescent="0.25">
      <c r="A232">
        <v>2.13</v>
      </c>
      <c r="B232">
        <v>1.7</v>
      </c>
      <c r="C232" s="29">
        <f t="shared" si="35"/>
        <v>5.7718862192764453E-2</v>
      </c>
      <c r="D232" s="30">
        <f>IF(OR($A232="",$B232=""),"",A232*'MPTO_working_2-way'!$G231)</f>
        <v>2.2529411764705882</v>
      </c>
      <c r="E232" s="32">
        <f>IF(OR($A232="",$B232=""),"",B232*'MPTO_working_2-way'!$G231)</f>
        <v>1.7981220657276995</v>
      </c>
      <c r="F232" s="30">
        <f>IF(OR($A232="",$B232=""),"",'MPTO_working_2-way'!D231)</f>
        <v>2.2695079912253213</v>
      </c>
      <c r="G232" s="32">
        <f>IF(OR($A232="",$B232=""),"",'MPTO_working_2-way'!E231)</f>
        <v>1.7877067390767711</v>
      </c>
      <c r="H232" s="30">
        <f>IF(OR($A232="",$B232=""),"",'OddsRatio_working_2-way'!M231)</f>
        <v>2.2705454396776665</v>
      </c>
      <c r="I232" s="30">
        <f>IF(OR($A232="",$B232=""),"",'OddsRatio_working_2-way'!N231)</f>
        <v>1.7870635467029794</v>
      </c>
      <c r="J232" s="30">
        <f>IF('Log_working_2-way'!$D231="","",A232^('Log_working_2-way'!$D231))</f>
        <v>2.2783543345010226</v>
      </c>
      <c r="K232" s="32">
        <f>IF('Log_working_2-way'!$D231="","",B232^('Log_working_2-way'!$D231))</f>
        <v>1.782255727545798</v>
      </c>
      <c r="L232" s="37">
        <f t="shared" si="36"/>
        <v>0.44386422976501305</v>
      </c>
      <c r="M232" s="37">
        <f t="shared" si="37"/>
        <v>0.55613577023498695</v>
      </c>
      <c r="N232" s="38">
        <v>328</v>
      </c>
      <c r="O232" s="38">
        <f t="shared" si="38"/>
        <v>174.0093896713615</v>
      </c>
      <c r="P232" s="38">
        <f t="shared" si="39"/>
        <v>135.0588235294118</v>
      </c>
      <c r="Q232" s="38">
        <f t="shared" si="40"/>
        <v>192.94117647058823</v>
      </c>
      <c r="R232" s="38">
        <f t="shared" si="41"/>
        <v>153.9906103286385</v>
      </c>
      <c r="S232" s="39">
        <f t="shared" si="42"/>
        <v>-18.931786799226728</v>
      </c>
      <c r="T232" s="39">
        <f t="shared" si="43"/>
        <v>-18.9317867992267</v>
      </c>
      <c r="U232" t="s">
        <v>486</v>
      </c>
      <c r="V232" t="s">
        <v>487</v>
      </c>
      <c r="W232" t="s">
        <v>167</v>
      </c>
      <c r="X232" s="48" t="s">
        <v>489</v>
      </c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44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44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44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44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44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44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44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44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44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44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44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44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44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44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44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44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44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4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4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4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4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4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4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4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4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4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4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4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4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4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4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4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4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4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4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4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4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4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4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4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4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4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4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4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4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4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4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4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4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4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4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4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4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4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4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4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4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4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4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4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4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45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45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45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45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45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45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45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45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45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45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45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45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45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45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45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45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45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45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45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45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4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4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4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4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4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4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4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4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4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4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4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4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4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4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4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4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4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4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4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4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4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4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4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4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4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4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4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4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4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4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4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4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4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4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4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4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4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4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4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4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4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4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4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4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46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46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46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46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46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46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46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46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46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46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46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46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46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46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46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46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46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46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46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46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4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4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4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4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4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4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4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4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4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4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4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4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4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4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4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4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4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4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4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4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4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4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4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4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4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4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4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4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4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4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4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4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4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4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4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4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4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4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4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4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4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4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4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4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47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47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47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47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47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47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47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47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47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47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47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47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47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47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47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47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47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47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47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47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4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4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4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4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4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4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4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4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4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4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4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4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4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4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4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4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4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4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4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4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4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4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4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4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4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4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4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4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4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4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4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4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4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4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4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4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4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4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4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4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4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4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4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4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48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48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48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48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48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48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48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48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48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48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48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48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48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48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48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48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48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48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48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48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4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4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4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4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4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4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4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4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4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4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4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4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4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4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4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4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4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4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4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4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4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4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4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4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4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4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4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4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4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4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4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4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4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4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4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4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4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4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4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0" zoomScaleNormal="80" workbookViewId="0">
      <pane ySplit="2" topLeftCell="A207" activePane="bottomLeft" state="frozen"/>
      <selection pane="bottomLeft" activeCell="S197" sqref="S197:S232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5" t="s">
        <v>9</v>
      </c>
      <c r="B1" s="55"/>
      <c r="C1" s="56"/>
      <c r="D1" s="18"/>
      <c r="E1" s="57" t="s">
        <v>25</v>
      </c>
      <c r="F1" s="55"/>
      <c r="G1" s="56"/>
      <c r="H1" s="57" t="s">
        <v>23</v>
      </c>
      <c r="I1" s="55"/>
      <c r="J1" s="56"/>
      <c r="K1" s="57" t="s">
        <v>11</v>
      </c>
      <c r="L1" s="55"/>
      <c r="M1" s="56"/>
      <c r="N1" s="57" t="s">
        <v>35</v>
      </c>
      <c r="O1" s="55"/>
      <c r="P1" s="55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10.63</v>
      </c>
      <c r="B3">
        <v>6.51</v>
      </c>
      <c r="C3">
        <v>1.26</v>
      </c>
      <c r="D3" s="20">
        <f>IF(OR($A3="",$B3="",$C3=""),"",(1/A3)+(1/B3)+(1/C3)-1)</f>
        <v>4.1334001914222096E-2</v>
      </c>
      <c r="E3" s="17">
        <f>IF(OR($A3="",$B3="",$C3=""),"",A3*'MPTO_working_3-way'!$I2)</f>
        <v>11.069380440348182</v>
      </c>
      <c r="F3" s="21">
        <f>IF(OR($A3="",$B3="",$C3=""),"",B3*'MPTO_working_3-way'!$I2)</f>
        <v>6.7790843524615854</v>
      </c>
      <c r="G3" s="22">
        <f>IF(OR($A3="",$B3="",$C3=""),"",C3*'MPTO_working_3-way'!$I2)</f>
        <v>1.3120808424119199</v>
      </c>
      <c r="H3" s="17">
        <f>IF(OR($A3="",$B3="",$C3=""),"",'MPTO_working_3-way'!E2)</f>
        <v>12.454017184941074</v>
      </c>
      <c r="I3" s="21">
        <f>IF(OR($A3="",$B3="",$C3=""),"",'MPTO_working_3-way'!F2)</f>
        <v>7.1514475438316465</v>
      </c>
      <c r="J3" s="22">
        <f>IF(OR($A3="",$B3="",$C3=""),"",'MPTO_working_3-way'!G2)</f>
        <v>1.2822604006185534</v>
      </c>
      <c r="K3" s="17">
        <f>IF(OR($A3="",$B3="",$C3=""),"",'OddsRatio_working_3-way'!H2)</f>
        <v>11.750016640315762</v>
      </c>
      <c r="L3" s="21">
        <f>IF(OR($A3="",$B3="",$C3=""),"",'OddsRatio_working_3-way'!I2)</f>
        <v>7.1508402583738144</v>
      </c>
      <c r="M3" s="22">
        <f>IF(OR($A3="",$B3="",$C3=""),"",'OddsRatio_working_3-way'!J2)</f>
        <v>1.2902392862390546</v>
      </c>
      <c r="N3" s="23">
        <f>(1/E3)* 100</f>
        <v>9.0339292735388685</v>
      </c>
      <c r="O3" s="24">
        <f>(1/F3)* 100</f>
        <v>14.751254712399106</v>
      </c>
      <c r="P3" s="24">
        <f>(1/G3)* 100</f>
        <v>76.214816014062038</v>
      </c>
      <c r="Q3" t="s">
        <v>170</v>
      </c>
      <c r="R3" t="s">
        <v>171</v>
      </c>
      <c r="S3" s="48" t="s">
        <v>463</v>
      </c>
      <c r="T3" s="35">
        <v>100</v>
      </c>
      <c r="U3" s="35">
        <f>(1/A4)*((T3*A4)-T3)</f>
        <v>57.446808510638299</v>
      </c>
      <c r="V3" s="35">
        <f>(1/B4)*((T3*B4)-T3)</f>
        <v>69.135802469135797</v>
      </c>
      <c r="W3" s="35">
        <f>(1/C4)*((T3*C4)-T3)</f>
        <v>71.181556195965413</v>
      </c>
      <c r="X3" s="35">
        <f>((1/B4)+(1/C4))*T3</f>
        <v>59.682641334898776</v>
      </c>
      <c r="Y3" s="35">
        <f>((1/A4)+(1/C4))*T3</f>
        <v>71.371635293396281</v>
      </c>
      <c r="Z3" s="35">
        <f>((1/A4)+(1/B4))*T3</f>
        <v>73.417389020225897</v>
      </c>
      <c r="AA3" s="35">
        <f t="shared" ref="AA3" si="0">U3-X3</f>
        <v>-2.235832824260477</v>
      </c>
      <c r="AB3" s="35">
        <f t="shared" ref="AB3" si="1">V3-Y3</f>
        <v>-2.2358328242604841</v>
      </c>
      <c r="AC3" s="35">
        <f t="shared" ref="AC3" si="2">W3-Z3</f>
        <v>-2.2358328242604841</v>
      </c>
      <c r="AD3" s="27"/>
      <c r="AE3" s="27"/>
      <c r="AF3">
        <v>1.5</v>
      </c>
      <c r="AG3">
        <v>2.64</v>
      </c>
      <c r="AH3" s="41"/>
      <c r="AI3" s="27"/>
      <c r="AJ3" t="s">
        <v>467</v>
      </c>
    </row>
    <row r="4" spans="1:36" ht="15" x14ac:dyDescent="0.25">
      <c r="A4">
        <v>2.35</v>
      </c>
      <c r="B4">
        <v>3.24</v>
      </c>
      <c r="C4">
        <v>3.47</v>
      </c>
      <c r="D4" s="20">
        <f t="shared" ref="D4:D67" si="3">IF(OR($A4="",$B4="",$C4=""),"",(1/A4)+(1/B4)+(1/C4)-1)</f>
        <v>2.2358328242604752E-2</v>
      </c>
      <c r="E4" s="17">
        <f>IF(OR($A4="",$B4="",$C4=""),"",A4*'MPTO_working_3-way'!$I3)</f>
        <v>2.4025420713701213</v>
      </c>
      <c r="F4" s="21">
        <f>IF(OR($A4="",$B4="",$C4=""),"",B4*'MPTO_working_3-way'!$I3)</f>
        <v>3.3124409835060398</v>
      </c>
      <c r="G4" s="22">
        <f>IF(OR($A4="",$B4="",$C4=""),"",C4*'MPTO_working_3-way'!$I3)</f>
        <v>3.5475833990018386</v>
      </c>
      <c r="H4" s="17">
        <f>IF(OR($A4="",$B4="",$C4=""),"",'MPTO_working_3-way'!E3)</f>
        <v>2.3918916472124785</v>
      </c>
      <c r="I4" s="21">
        <f>IF(OR($A4="",$B4="",$C4=""),"",'MPTO_working_3-way'!F3)</f>
        <v>3.3201721793607617</v>
      </c>
      <c r="J4" s="22">
        <f>IF(OR($A4="",$B4="",$C4=""),"",'MPTO_working_3-way'!G3)</f>
        <v>3.5621204712717649</v>
      </c>
      <c r="K4" s="17">
        <f>IF(OR($A4="",$B4="",$C4=""),"",'OddsRatio_working_3-way'!H3)</f>
        <v>2.3965555543730503</v>
      </c>
      <c r="L4" s="21">
        <f>IF(OR($A4="",$B4="",$C4=""),"",'OddsRatio_working_3-way'!I3)</f>
        <v>3.3172477346634324</v>
      </c>
      <c r="M4" s="22">
        <f>IF(OR($A4="",$B4="",$C4=""),"",'OddsRatio_working_3-way'!J3)</f>
        <v>3.555179421704767</v>
      </c>
      <c r="N4" s="23">
        <f t="shared" ref="N4" si="4">(1/E4)* 100</f>
        <v>41.622580179406398</v>
      </c>
      <c r="O4" s="24">
        <f t="shared" ref="O4" si="5">(1/F4)* 100</f>
        <v>30.189217105433652</v>
      </c>
      <c r="P4" s="24">
        <f t="shared" ref="P4" si="6">(1/G4)* 100</f>
        <v>28.188202715159953</v>
      </c>
      <c r="Q4" t="s">
        <v>172</v>
      </c>
      <c r="R4" t="s">
        <v>173</v>
      </c>
      <c r="S4" s="48" t="s">
        <v>463</v>
      </c>
      <c r="T4" s="35">
        <v>100</v>
      </c>
      <c r="U4" s="35">
        <f t="shared" ref="U4" si="7">(1/A5)*((T4*A5)-T4)</f>
        <v>80.119284294234589</v>
      </c>
      <c r="V4" s="35">
        <f t="shared" ref="V4" si="8">(1/B5)*((T4*B5)-T4)</f>
        <v>74.489795918367349</v>
      </c>
      <c r="W4" s="35">
        <f t="shared" ref="W4" si="9">(1/C5)*((T4*C5)-T4)</f>
        <v>42.528735632183903</v>
      </c>
      <c r="X4" s="35">
        <f t="shared" ref="X4" si="10">((1/B5)+(1/C5))*T4</f>
        <v>82.981468449448741</v>
      </c>
      <c r="Y4" s="35">
        <f t="shared" ref="Y4" si="11">((1/A5)+(1/C5))*T4</f>
        <v>77.351980073581501</v>
      </c>
      <c r="Z4" s="35">
        <f t="shared" ref="Z4" si="12">((1/A5)+(1/B5))*T4</f>
        <v>45.390919787398062</v>
      </c>
      <c r="AA4" s="35">
        <f t="shared" ref="AA4" si="13">U4-X4</f>
        <v>-2.8621841552141518</v>
      </c>
      <c r="AB4" s="35">
        <f t="shared" ref="AB4" si="14">V4-Y4</f>
        <v>-2.8621841552141518</v>
      </c>
      <c r="AC4" s="35">
        <f t="shared" ref="AC4" si="15">W4-Z4</f>
        <v>-2.8621841552141589</v>
      </c>
      <c r="AD4" s="4"/>
      <c r="AE4" s="4"/>
      <c r="AF4">
        <v>2.17</v>
      </c>
      <c r="AG4">
        <v>1.76</v>
      </c>
      <c r="AH4" s="4"/>
      <c r="AI4" s="4"/>
      <c r="AJ4" t="s">
        <v>468</v>
      </c>
    </row>
    <row r="5" spans="1:36" s="12" customFormat="1" ht="15" x14ac:dyDescent="0.25">
      <c r="A5">
        <v>5.03</v>
      </c>
      <c r="B5">
        <v>3.92</v>
      </c>
      <c r="C5">
        <v>1.74</v>
      </c>
      <c r="D5" s="20">
        <f t="shared" si="3"/>
        <v>2.8621841552141536E-2</v>
      </c>
      <c r="E5" s="17">
        <f>IF(OR($A5="",$B5="",$C5=""),"",A5*'MPTO_working_3-way'!$I4)</f>
        <v>5.1739678630072721</v>
      </c>
      <c r="F5" s="21">
        <f>IF(OR($A5="",$B5="",$C5=""),"",B5*'MPTO_working_3-way'!$I4)</f>
        <v>4.0321976188843944</v>
      </c>
      <c r="G5" s="22">
        <f>IF(OR($A5="",$B5="",$C5=""),"",C5*'MPTO_working_3-way'!$I4)</f>
        <v>1.7898020043007263</v>
      </c>
      <c r="H5" s="17">
        <f>IF(OR($A5="",$B5="",$C5=""),"",'MPTO_working_3-way'!E4)</f>
        <v>5.2835539924593018</v>
      </c>
      <c r="I5" s="21">
        <f>IF(OR($A5="",$B5="",$C5=""),"",'MPTO_working_3-way'!F4)</f>
        <v>4.0723008184018878</v>
      </c>
      <c r="J5" s="22">
        <f>IF(OR($A5="",$B5="",$C5=""),"",'MPTO_working_3-way'!G4)</f>
        <v>1.7693727701020703</v>
      </c>
      <c r="K5" s="17">
        <f>IF(OR($A5="",$B5="",$C5=""),"",'OddsRatio_working_3-way'!H4)</f>
        <v>5.2303301211847959</v>
      </c>
      <c r="L5" s="21">
        <f>IF(OR($A5="",$B5="",$C5=""),"",'OddsRatio_working_3-way'!I4)</f>
        <v>4.06515234587087</v>
      </c>
      <c r="M5" s="22">
        <f>IF(OR($A5="",$B5="",$C5=""),"",'OddsRatio_working_3-way'!J4)</f>
        <v>1.7767851835426178</v>
      </c>
      <c r="N5" s="23">
        <f t="shared" ref="N5:N68" si="16">(1/E5)* 100</f>
        <v>19.327526310122241</v>
      </c>
      <c r="O5" s="24">
        <f t="shared" ref="O5:O68" si="17">(1/F5)* 100</f>
        <v>24.800371770386452</v>
      </c>
      <c r="P5" s="24">
        <f t="shared" ref="P5:P68" si="18">(1/G5)* 100</f>
        <v>55.8721019194913</v>
      </c>
      <c r="Q5" t="s">
        <v>174</v>
      </c>
      <c r="R5" t="s">
        <v>175</v>
      </c>
      <c r="S5" s="48" t="s">
        <v>463</v>
      </c>
      <c r="T5" s="35">
        <v>100</v>
      </c>
      <c r="U5" s="35">
        <f t="shared" ref="U5:U68" si="19">(1/A6)*((T5*A6)-T5)</f>
        <v>56.896551724137922</v>
      </c>
      <c r="V5" s="35">
        <f t="shared" ref="V5:V68" si="20">(1/B6)*((T5*B6)-T5)</f>
        <v>72.222222222222229</v>
      </c>
      <c r="W5" s="35">
        <f t="shared" ref="W5:W68" si="21">(1/C6)*((T5*C6)-T5)</f>
        <v>68.152866242038215</v>
      </c>
      <c r="X5" s="35">
        <f t="shared" ref="X5:X68" si="22">((1/B6)+(1/C6))*T5</f>
        <v>59.624911535739564</v>
      </c>
      <c r="Y5" s="35">
        <f t="shared" ref="Y5:Y68" si="23">((1/A6)+(1/C6))*T5</f>
        <v>74.950582033823849</v>
      </c>
      <c r="Z5" s="35">
        <f t="shared" ref="Z5:Z68" si="24">((1/A6)+(1/B6))*T5</f>
        <v>70.88122605363985</v>
      </c>
      <c r="AA5" s="35">
        <f t="shared" ref="AA5:AA68" si="25">U5-X5</f>
        <v>-2.7283598116016421</v>
      </c>
      <c r="AB5" s="35">
        <f t="shared" ref="AB5:AB68" si="26">V5-Y5</f>
        <v>-2.7283598116016208</v>
      </c>
      <c r="AC5" s="35">
        <f t="shared" ref="AC5:AC68" si="27">W5-Z5</f>
        <v>-2.728359811601635</v>
      </c>
      <c r="AD5" s="27"/>
      <c r="AE5" s="27"/>
      <c r="AF5">
        <v>1.93</v>
      </c>
      <c r="AG5">
        <v>1.95</v>
      </c>
      <c r="AH5" s="36"/>
      <c r="AI5" s="27"/>
      <c r="AJ5" t="s">
        <v>469</v>
      </c>
    </row>
    <row r="6" spans="1:36" s="12" customFormat="1" ht="15" x14ac:dyDescent="0.25">
      <c r="A6">
        <v>2.3199999999999998</v>
      </c>
      <c r="B6">
        <v>3.6</v>
      </c>
      <c r="C6">
        <v>3.14</v>
      </c>
      <c r="D6" s="20">
        <f t="shared" si="3"/>
        <v>2.7283598116016217E-2</v>
      </c>
      <c r="E6" s="17">
        <f>IF(OR($A6="",$B6="",$C6=""),"",A6*'MPTO_working_3-way'!$I5)</f>
        <v>2.3832979476291576</v>
      </c>
      <c r="F6" s="21">
        <f>IF(OR($A6="",$B6="",$C6=""),"",B6*'MPTO_working_3-way'!$I5)</f>
        <v>3.6982209532176586</v>
      </c>
      <c r="G6" s="22">
        <f>IF(OR($A6="",$B6="",$C6=""),"",C6*'MPTO_working_3-way'!$I5)</f>
        <v>3.2256704980842912</v>
      </c>
      <c r="H6" s="17">
        <f>IF(OR($A6="",$B6="",$C6=""),"",'MPTO_working_3-way'!E5)</f>
        <v>2.370005494558459</v>
      </c>
      <c r="I6" s="21">
        <f>IF(OR($A6="",$B6="",$C6=""),"",'MPTO_working_3-way'!F5)</f>
        <v>3.7218547056419262</v>
      </c>
      <c r="J6" s="22">
        <f>IF(OR($A6="",$B6="",$C6=""),"",'MPTO_working_3-way'!G5)</f>
        <v>3.2323043752629363</v>
      </c>
      <c r="K6" s="17">
        <f>IF(OR($A6="",$B6="",$C6=""),"",'OddsRatio_working_3-way'!H5)</f>
        <v>2.3758259130476342</v>
      </c>
      <c r="L6" s="21">
        <f>IF(OR($A6="",$B6="",$C6=""),"",'OddsRatio_working_3-way'!I5)</f>
        <v>3.7099601317604916</v>
      </c>
      <c r="M6" s="22">
        <f>IF(OR($A6="",$B6="",$C6=""),"",'OddsRatio_working_3-way'!J5)</f>
        <v>3.2305056469105575</v>
      </c>
      <c r="N6" s="23">
        <f t="shared" si="16"/>
        <v>41.958664924575366</v>
      </c>
      <c r="O6" s="24">
        <f t="shared" si="17"/>
        <v>27.04002850694857</v>
      </c>
      <c r="P6" s="24">
        <f t="shared" si="18"/>
        <v>31.001306568476068</v>
      </c>
      <c r="Q6" t="s">
        <v>176</v>
      </c>
      <c r="R6" t="s">
        <v>177</v>
      </c>
      <c r="S6" s="48" t="s">
        <v>463</v>
      </c>
      <c r="T6" s="35">
        <v>100</v>
      </c>
      <c r="U6" s="35">
        <f t="shared" si="19"/>
        <v>64.539007092198588</v>
      </c>
      <c r="V6" s="35">
        <f t="shared" si="20"/>
        <v>68.75</v>
      </c>
      <c r="W6" s="35">
        <f t="shared" si="21"/>
        <v>64.02877697841727</v>
      </c>
      <c r="X6" s="35">
        <f t="shared" si="22"/>
        <v>67.22122302158273</v>
      </c>
      <c r="Y6" s="35">
        <f t="shared" si="23"/>
        <v>71.432215929384157</v>
      </c>
      <c r="Z6" s="35">
        <f t="shared" si="24"/>
        <v>66.710992907801426</v>
      </c>
      <c r="AA6" s="35">
        <f t="shared" si="25"/>
        <v>-2.6822159293841423</v>
      </c>
      <c r="AB6" s="35">
        <f t="shared" si="26"/>
        <v>-2.6822159293841565</v>
      </c>
      <c r="AC6" s="35">
        <f t="shared" si="27"/>
        <v>-2.6822159293841565</v>
      </c>
      <c r="AD6" s="27"/>
      <c r="AE6" s="27"/>
      <c r="AF6">
        <v>1.89</v>
      </c>
      <c r="AG6">
        <v>2</v>
      </c>
      <c r="AH6" s="36"/>
      <c r="AI6" s="27"/>
      <c r="AJ6" t="s">
        <v>469</v>
      </c>
    </row>
    <row r="7" spans="1:36" s="12" customFormat="1" ht="15" x14ac:dyDescent="0.25">
      <c r="A7">
        <v>2.82</v>
      </c>
      <c r="B7">
        <v>3.2</v>
      </c>
      <c r="C7">
        <v>2.78</v>
      </c>
      <c r="D7" s="20">
        <f t="shared" si="3"/>
        <v>2.6822159293841574E-2</v>
      </c>
      <c r="E7" s="17">
        <f>IF(OR($A7="",$B7="",$C7=""),"",A7*'MPTO_working_3-way'!$I6)</f>
        <v>2.8956384892086331</v>
      </c>
      <c r="F7" s="21">
        <f>IF(OR($A7="",$B7="",$C7=""),"",B7*'MPTO_working_3-way'!$I6)</f>
        <v>3.2858309097402931</v>
      </c>
      <c r="G7" s="22">
        <f>IF(OR($A7="",$B7="",$C7=""),"",C7*'MPTO_working_3-way'!$I6)</f>
        <v>2.8545656028368795</v>
      </c>
      <c r="H7" s="17">
        <f>IF(OR($A7="",$B7="",$C7=""),"",'MPTO_working_3-way'!E6)</f>
        <v>2.8929391830596973</v>
      </c>
      <c r="I7" s="21">
        <f>IF(OR($A7="",$B7="",$C7=""),"",'MPTO_working_3-way'!F6)</f>
        <v>3.2942494764929586</v>
      </c>
      <c r="J7" s="22">
        <f>IF(OR($A7="",$B7="",$C7=""),"",'MPTO_working_3-way'!G6)</f>
        <v>2.850858664985803</v>
      </c>
      <c r="K7" s="17">
        <f>IF(OR($A7="",$B7="",$C7=""),"",'OddsRatio_working_3-way'!H6)</f>
        <v>2.8943696450491743</v>
      </c>
      <c r="L7" s="21">
        <f>IF(OR($A7="",$B7="",$C7=""),"",'OddsRatio_working_3-way'!I6)</f>
        <v>3.2898973731363648</v>
      </c>
      <c r="M7" s="22">
        <f>IF(OR($A7="",$B7="",$C7=""),"",'OddsRatio_working_3-way'!J6)</f>
        <v>2.8527351473557854</v>
      </c>
      <c r="N7" s="23">
        <f t="shared" si="16"/>
        <v>34.534697743753782</v>
      </c>
      <c r="O7" s="24">
        <f t="shared" si="17"/>
        <v>30.43370238668302</v>
      </c>
      <c r="P7" s="24">
        <f t="shared" si="18"/>
        <v>35.031599869563188</v>
      </c>
      <c r="Q7" t="s">
        <v>178</v>
      </c>
      <c r="R7" t="s">
        <v>179</v>
      </c>
      <c r="S7" s="48" t="s">
        <v>463</v>
      </c>
      <c r="T7" s="35">
        <v>100</v>
      </c>
      <c r="U7" s="35">
        <f t="shared" si="19"/>
        <v>67.21311475409837</v>
      </c>
      <c r="V7" s="35">
        <f t="shared" si="20"/>
        <v>70.760233918128648</v>
      </c>
      <c r="W7" s="35">
        <f t="shared" si="21"/>
        <v>59.183673469387763</v>
      </c>
      <c r="X7" s="35">
        <f t="shared" si="22"/>
        <v>70.056092612483582</v>
      </c>
      <c r="Y7" s="35">
        <f t="shared" si="23"/>
        <v>73.603211776513874</v>
      </c>
      <c r="Z7" s="35">
        <f t="shared" si="24"/>
        <v>62.026651327772989</v>
      </c>
      <c r="AA7" s="35">
        <f t="shared" si="25"/>
        <v>-2.8429778583852112</v>
      </c>
      <c r="AB7" s="35">
        <f t="shared" si="26"/>
        <v>-2.8429778583852254</v>
      </c>
      <c r="AC7" s="35">
        <f t="shared" si="27"/>
        <v>-2.8429778583852254</v>
      </c>
      <c r="AD7" s="27"/>
      <c r="AE7" s="27"/>
      <c r="AF7">
        <v>2.31</v>
      </c>
      <c r="AG7">
        <v>1.67</v>
      </c>
      <c r="AH7" s="36"/>
      <c r="AI7" s="27"/>
      <c r="AJ7" t="s">
        <v>470</v>
      </c>
    </row>
    <row r="8" spans="1:36" ht="15" x14ac:dyDescent="0.25">
      <c r="A8">
        <v>3.05</v>
      </c>
      <c r="B8">
        <v>3.42</v>
      </c>
      <c r="C8">
        <v>2.4500000000000002</v>
      </c>
      <c r="D8" s="20">
        <f t="shared" si="3"/>
        <v>2.8429778583852316E-2</v>
      </c>
      <c r="E8" s="17">
        <f>IF(OR($A8="",$B8="",$C8=""),"",A8*'MPTO_working_3-way'!$I7)</f>
        <v>3.1367108246807494</v>
      </c>
      <c r="F8" s="21">
        <f>IF(OR($A8="",$B8="",$C8=""),"",B8*'MPTO_working_3-way'!$I7)</f>
        <v>3.517229842756775</v>
      </c>
      <c r="G8" s="22">
        <f>IF(OR($A8="",$B8="",$C8=""),"",C8*'MPTO_working_3-way'!$I7)</f>
        <v>2.5196529575304383</v>
      </c>
      <c r="H8" s="17">
        <f>IF(OR($A8="",$B8="",$C8=""),"",'MPTO_working_3-way'!E7)</f>
        <v>3.1407798709159391</v>
      </c>
      <c r="I8" s="21">
        <f>IF(OR($A8="",$B8="",$C8=""),"",'MPTO_working_3-way'!F7)</f>
        <v>3.5345547336562024</v>
      </c>
      <c r="J8" s="22">
        <f>IF(OR($A8="",$B8="",$C8=""),"",'MPTO_working_3-way'!G7)</f>
        <v>2.5082353364554932</v>
      </c>
      <c r="K8" s="17">
        <f>IF(OR($A8="",$B8="",$C8=""),"",'OddsRatio_working_3-way'!H7)</f>
        <v>3.1396293620151199</v>
      </c>
      <c r="L8" s="21">
        <f>IF(OR($A8="",$B8="",$C8=""),"",'OddsRatio_working_3-way'!I7)</f>
        <v>3.5258063688178498</v>
      </c>
      <c r="M8" s="22">
        <f>IF(OR($A8="",$B8="",$C8=""),"",'OddsRatio_working_3-way'!J7)</f>
        <v>2.5133963780106958</v>
      </c>
      <c r="N8" s="23">
        <f t="shared" si="16"/>
        <v>31.880528869019308</v>
      </c>
      <c r="O8" s="24">
        <f t="shared" si="17"/>
        <v>28.431465804242368</v>
      </c>
      <c r="P8" s="24">
        <f t="shared" si="18"/>
        <v>39.68800532673832</v>
      </c>
      <c r="Q8" t="s">
        <v>180</v>
      </c>
      <c r="R8" t="s">
        <v>181</v>
      </c>
      <c r="S8" s="48" t="s">
        <v>463</v>
      </c>
      <c r="T8" s="35">
        <v>100</v>
      </c>
      <c r="U8" s="35">
        <f t="shared" si="19"/>
        <v>63.898916967509031</v>
      </c>
      <c r="V8" s="35">
        <f t="shared" si="20"/>
        <v>67.320261437908499</v>
      </c>
      <c r="W8" s="35">
        <f t="shared" si="21"/>
        <v>64.285714285714292</v>
      </c>
      <c r="X8" s="35">
        <f t="shared" si="22"/>
        <v>68.394024276377223</v>
      </c>
      <c r="Y8" s="35">
        <f t="shared" si="23"/>
        <v>71.815368746776699</v>
      </c>
      <c r="Z8" s="35">
        <f t="shared" si="24"/>
        <v>68.780821594582477</v>
      </c>
      <c r="AA8" s="35">
        <f t="shared" si="25"/>
        <v>-4.4951073088681923</v>
      </c>
      <c r="AB8" s="35">
        <f t="shared" si="26"/>
        <v>-4.4951073088681994</v>
      </c>
      <c r="AC8" s="35">
        <f t="shared" si="27"/>
        <v>-4.4951073088681852</v>
      </c>
      <c r="AF8">
        <v>1.87</v>
      </c>
      <c r="AG8">
        <v>2.02</v>
      </c>
      <c r="AJ8" t="s">
        <v>471</v>
      </c>
    </row>
    <row r="9" spans="1:36" ht="15" x14ac:dyDescent="0.25">
      <c r="A9">
        <v>2.77</v>
      </c>
      <c r="B9">
        <v>3.06</v>
      </c>
      <c r="C9">
        <v>2.8</v>
      </c>
      <c r="D9" s="20">
        <f t="shared" si="3"/>
        <v>4.4951073088681959E-2</v>
      </c>
      <c r="E9" s="17">
        <f>IF(OR($A9="",$B9="",$C9=""),"",A9*'MPTO_working_3-way'!$I8)</f>
        <v>2.8945144724556489</v>
      </c>
      <c r="F9" s="21">
        <f>IF(OR($A9="",$B9="",$C9=""),"",B9*'MPTO_working_3-way'!$I8)</f>
        <v>3.197550283651367</v>
      </c>
      <c r="G9" s="22">
        <f>IF(OR($A9="",$B9="",$C9=""),"",C9*'MPTO_working_3-way'!$I8)</f>
        <v>2.9258630046483094</v>
      </c>
      <c r="H9" s="17">
        <f>IF(OR($A9="",$B9="",$C9=""),"",'MPTO_working_3-way'!E8)</f>
        <v>2.8899467308732012</v>
      </c>
      <c r="I9" s="21">
        <f>IF(OR($A9="",$B9="",$C9=""),"",'MPTO_working_3-way'!F8)</f>
        <v>3.2070432355786815</v>
      </c>
      <c r="J9" s="22">
        <f>IF(OR($A9="",$B9="",$C9=""),"",'MPTO_working_3-way'!G8)</f>
        <v>2.9226164283697069</v>
      </c>
      <c r="K9" s="17">
        <f>IF(OR($A9="",$B9="",$C9=""),"",'OddsRatio_working_3-way'!H8)</f>
        <v>2.892217937446607</v>
      </c>
      <c r="L9" s="21">
        <f>IF(OR($A9="",$B9="",$C9=""),"",'OddsRatio_working_3-way'!I8)</f>
        <v>3.2022423452768418</v>
      </c>
      <c r="M9" s="22">
        <f>IF(OR($A9="",$B9="",$C9=""),"",'OddsRatio_working_3-way'!J8)</f>
        <v>2.9242894279118041</v>
      </c>
      <c r="N9" s="23">
        <f t="shared" si="16"/>
        <v>34.548108482996106</v>
      </c>
      <c r="O9" s="24">
        <f t="shared" si="17"/>
        <v>31.273941339182748</v>
      </c>
      <c r="P9" s="24">
        <f t="shared" si="18"/>
        <v>34.177950177821145</v>
      </c>
      <c r="Q9" t="s">
        <v>129</v>
      </c>
      <c r="R9" t="s">
        <v>132</v>
      </c>
      <c r="S9" s="48" t="s">
        <v>463</v>
      </c>
      <c r="T9" s="35">
        <v>100</v>
      </c>
      <c r="U9" s="35">
        <f t="shared" si="19"/>
        <v>78.858350951374206</v>
      </c>
      <c r="V9" s="35">
        <f t="shared" si="20"/>
        <v>69.6048632218845</v>
      </c>
      <c r="W9" s="35">
        <f t="shared" si="21"/>
        <v>46.808510638297875</v>
      </c>
      <c r="X9" s="35">
        <f t="shared" si="22"/>
        <v>83.586626139817625</v>
      </c>
      <c r="Y9" s="35">
        <f t="shared" si="23"/>
        <v>74.333138410327919</v>
      </c>
      <c r="Z9" s="35">
        <f t="shared" si="24"/>
        <v>51.536785826741294</v>
      </c>
      <c r="AA9" s="35">
        <f t="shared" si="25"/>
        <v>-4.7282751884434191</v>
      </c>
      <c r="AB9" s="35">
        <f t="shared" si="26"/>
        <v>-4.7282751884434191</v>
      </c>
      <c r="AC9" s="35">
        <f t="shared" si="27"/>
        <v>-4.7282751884434191</v>
      </c>
      <c r="AF9">
        <v>2.4700000000000002</v>
      </c>
      <c r="AG9">
        <v>1.56</v>
      </c>
      <c r="AJ9" t="s">
        <v>167</v>
      </c>
    </row>
    <row r="10" spans="1:36" ht="15" x14ac:dyDescent="0.25">
      <c r="A10">
        <v>4.7300000000000004</v>
      </c>
      <c r="B10">
        <v>3.29</v>
      </c>
      <c r="C10">
        <v>1.88</v>
      </c>
      <c r="D10" s="20">
        <f t="shared" si="3"/>
        <v>4.7282751884434315E-2</v>
      </c>
      <c r="E10" s="17">
        <f>IF(OR($A10="",$B10="",$C10=""),"",A10*'MPTO_working_3-way'!$I9)</f>
        <v>4.953647416413375</v>
      </c>
      <c r="F10" s="21">
        <f>IF(OR($A10="",$B10="",$C10=""),"",B10*'MPTO_working_3-way'!$I9)</f>
        <v>3.4455602536997891</v>
      </c>
      <c r="G10" s="22">
        <f>IF(OR($A10="",$B10="",$C10=""),"",C10*'MPTO_working_3-way'!$I9)</f>
        <v>1.9688915735427364</v>
      </c>
      <c r="H10" s="17">
        <f>IF(OR($A10="",$B10="",$C10=""),"",'MPTO_working_3-way'!E9)</f>
        <v>5.1110223117514408</v>
      </c>
      <c r="I10" s="21">
        <f>IF(OR($A10="",$B10="",$C10=""),"",'MPTO_working_3-way'!F9)</f>
        <v>3.4699276062493505</v>
      </c>
      <c r="J10" s="22">
        <f>IF(OR($A10="",$B10="",$C10=""),"",'MPTO_working_3-way'!G9)</f>
        <v>1.9374063668469128</v>
      </c>
      <c r="K10" s="17">
        <f>IF(OR($A10="",$B10="",$C10=""),"",'OddsRatio_working_3-way'!H9)</f>
        <v>5.0251528823147034</v>
      </c>
      <c r="L10" s="21">
        <f>IF(OR($A10="",$B10="",$C10=""),"",'OddsRatio_working_3-way'!I9)</f>
        <v>3.4712064612602336</v>
      </c>
      <c r="M10" s="22">
        <f>IF(OR($A10="",$B10="",$C10=""),"",'OddsRatio_working_3-way'!J9)</f>
        <v>1.9496339239777316</v>
      </c>
      <c r="N10" s="23">
        <f t="shared" si="16"/>
        <v>20.187145267679089</v>
      </c>
      <c r="O10" s="24">
        <f t="shared" si="17"/>
        <v>29.022856266298508</v>
      </c>
      <c r="P10" s="24">
        <f t="shared" si="18"/>
        <v>50.789998466022389</v>
      </c>
      <c r="Q10" t="s">
        <v>107</v>
      </c>
      <c r="R10" t="s">
        <v>130</v>
      </c>
      <c r="S10" s="48" t="s">
        <v>463</v>
      </c>
      <c r="T10" s="35">
        <v>100</v>
      </c>
      <c r="U10" s="35">
        <f t="shared" si="19"/>
        <v>84.126984126984127</v>
      </c>
      <c r="V10" s="35">
        <f t="shared" si="20"/>
        <v>75.124378109452735</v>
      </c>
      <c r="W10" s="35">
        <f t="shared" si="21"/>
        <v>34.21052631578948</v>
      </c>
      <c r="X10" s="35">
        <f t="shared" si="22"/>
        <v>90.6650955747578</v>
      </c>
      <c r="Y10" s="35">
        <f t="shared" si="23"/>
        <v>81.662489557226408</v>
      </c>
      <c r="Z10" s="35">
        <f t="shared" si="24"/>
        <v>40.748637763563138</v>
      </c>
      <c r="AA10" s="35">
        <f t="shared" si="25"/>
        <v>-6.538111447773673</v>
      </c>
      <c r="AB10" s="35">
        <f t="shared" si="26"/>
        <v>-6.538111447773673</v>
      </c>
      <c r="AC10" s="35">
        <f t="shared" si="27"/>
        <v>-6.5381114477736588</v>
      </c>
      <c r="AF10">
        <v>2.54</v>
      </c>
      <c r="AG10">
        <v>1.53</v>
      </c>
      <c r="AJ10" t="s">
        <v>167</v>
      </c>
    </row>
    <row r="11" spans="1:36" ht="15" x14ac:dyDescent="0.25">
      <c r="A11">
        <v>6.3</v>
      </c>
      <c r="B11">
        <v>4.0199999999999996</v>
      </c>
      <c r="C11">
        <v>1.52</v>
      </c>
      <c r="D11" s="20">
        <f t="shared" si="3"/>
        <v>6.5381114477736757E-2</v>
      </c>
      <c r="E11" s="17">
        <f>IF(OR($A11="",$B11="",$C11=""),"",A11*'MPTO_working_3-way'!$I10)</f>
        <v>6.7119010212097416</v>
      </c>
      <c r="F11" s="21">
        <f>IF(OR($A11="",$B11="",$C11=""),"",B11*'MPTO_working_3-way'!$I10)</f>
        <v>4.2828320802005013</v>
      </c>
      <c r="G11" s="22">
        <f>IF(OR($A11="",$B11="",$C11=""),"",C11*'MPTO_working_3-way'!$I10)</f>
        <v>1.61937929400616</v>
      </c>
      <c r="H11" s="17">
        <f>IF(OR($A11="",$B11="",$C11=""),"",'MPTO_working_3-way'!E10)</f>
        <v>7.3026573384122759</v>
      </c>
      <c r="I11" s="21">
        <f>IF(OR($A11="",$B11="",$C11=""),"",'MPTO_working_3-way'!F10)</f>
        <v>4.4060139360698818</v>
      </c>
      <c r="J11" s="22">
        <f>IF(OR($A11="",$B11="",$C11=""),"",'MPTO_working_3-way'!G10)</f>
        <v>1.5720773111000761</v>
      </c>
      <c r="K11" s="17">
        <f>IF(OR($A11="",$B11="",$C11=""),"",'OddsRatio_working_3-way'!H10)</f>
        <v>6.9843478585445187</v>
      </c>
      <c r="L11" s="21">
        <f>IF(OR($A11="",$B11="",$C11=""),"",'OddsRatio_working_3-way'!I10)</f>
        <v>4.4099491571329139</v>
      </c>
      <c r="M11" s="22">
        <f>IF(OR($A11="",$B11="",$C11=""),"",'OddsRatio_working_3-way'!J10)</f>
        <v>1.5871435634798396</v>
      </c>
      <c r="N11" s="23">
        <f t="shared" si="16"/>
        <v>14.898908622757991</v>
      </c>
      <c r="O11" s="24">
        <f t="shared" si="17"/>
        <v>23.349035901337157</v>
      </c>
      <c r="P11" s="24">
        <f t="shared" si="18"/>
        <v>61.752055475904832</v>
      </c>
      <c r="Q11" t="s">
        <v>108</v>
      </c>
      <c r="R11" t="s">
        <v>102</v>
      </c>
      <c r="S11" s="48" t="s">
        <v>463</v>
      </c>
      <c r="T11" s="35">
        <v>100</v>
      </c>
      <c r="U11" s="35">
        <f t="shared" si="19"/>
        <v>38.650306748466257</v>
      </c>
      <c r="V11" s="35">
        <f t="shared" si="20"/>
        <v>75.247524752475243</v>
      </c>
      <c r="W11" s="35">
        <f t="shared" si="21"/>
        <v>83.249581239530997</v>
      </c>
      <c r="X11" s="35">
        <f t="shared" si="22"/>
        <v>41.50289400799376</v>
      </c>
      <c r="Y11" s="35">
        <f t="shared" si="23"/>
        <v>78.100112012002754</v>
      </c>
      <c r="Z11" s="35">
        <f t="shared" si="24"/>
        <v>86.102168499058493</v>
      </c>
      <c r="AA11" s="35">
        <f t="shared" si="25"/>
        <v>-2.8525872595275032</v>
      </c>
      <c r="AB11" s="35">
        <f t="shared" si="26"/>
        <v>-2.8525872595275104</v>
      </c>
      <c r="AC11" s="35">
        <f t="shared" si="27"/>
        <v>-2.8525872595274961</v>
      </c>
      <c r="AF11">
        <v>1.85</v>
      </c>
      <c r="AG11">
        <v>1.97</v>
      </c>
      <c r="AJ11" t="s">
        <v>100</v>
      </c>
    </row>
    <row r="12" spans="1:36" ht="15" x14ac:dyDescent="0.25">
      <c r="A12">
        <v>1.63</v>
      </c>
      <c r="B12">
        <v>4.04</v>
      </c>
      <c r="C12">
        <v>5.97</v>
      </c>
      <c r="D12" s="20">
        <f t="shared" si="3"/>
        <v>2.8525872595275059E-2</v>
      </c>
      <c r="E12" s="17">
        <f>IF(OR($A12="",$B12="",$C12=""),"",A12*'MPTO_working_3-way'!$I11)</f>
        <v>1.6764971723302982</v>
      </c>
      <c r="F12" s="21">
        <f>IF(OR($A12="",$B12="",$C12=""),"",B12*'MPTO_working_3-way'!$I11)</f>
        <v>4.1552445252849113</v>
      </c>
      <c r="G12" s="22">
        <f>IF(OR($A12="",$B12="",$C12=""),"",C12*'MPTO_working_3-way'!$I11)</f>
        <v>6.1402994593937921</v>
      </c>
      <c r="H12" s="17">
        <f>IF(OR($A12="",$B12="",$C12=""),"",'MPTO_working_3-way'!E11)</f>
        <v>1.655661187857465</v>
      </c>
      <c r="I12" s="21">
        <f>IF(OR($A12="",$B12="",$C12=""),"",'MPTO_working_3-way'!F11)</f>
        <v>4.2013959610205873</v>
      </c>
      <c r="J12" s="22">
        <f>IF(OR($A12="",$B12="",$C12=""),"",'MPTO_working_3-way'!G11)</f>
        <v>6.3292916487068043</v>
      </c>
      <c r="K12" s="17">
        <f>IF(OR($A12="",$B12="",$C12=""),"",'OddsRatio_working_3-way'!H11)</f>
        <v>1.6629599334224037</v>
      </c>
      <c r="L12" s="21">
        <f>IF(OR($A12="",$B12="",$C12=""),"",'OddsRatio_working_3-way'!I11)</f>
        <v>4.199044758101758</v>
      </c>
      <c r="M12" s="22">
        <f>IF(OR($A12="",$B12="",$C12=""),"",'OddsRatio_working_3-way'!J11)</f>
        <v>6.2300172525545188</v>
      </c>
      <c r="N12" s="23">
        <f t="shared" si="16"/>
        <v>59.648176955170143</v>
      </c>
      <c r="O12" s="24">
        <f t="shared" si="17"/>
        <v>24.06597238537805</v>
      </c>
      <c r="P12" s="24">
        <f t="shared" si="18"/>
        <v>16.285850659451814</v>
      </c>
      <c r="Q12" t="s">
        <v>157</v>
      </c>
      <c r="R12" t="s">
        <v>152</v>
      </c>
      <c r="S12" s="48" t="s">
        <v>463</v>
      </c>
      <c r="T12" s="35">
        <v>100</v>
      </c>
      <c r="U12" s="35">
        <f t="shared" si="19"/>
        <v>64.157706093189958</v>
      </c>
      <c r="V12" s="35">
        <f t="shared" si="20"/>
        <v>71.181556195965413</v>
      </c>
      <c r="W12" s="35">
        <f t="shared" si="21"/>
        <v>60.317460317460316</v>
      </c>
      <c r="X12" s="35">
        <f t="shared" si="22"/>
        <v>68.500983486574256</v>
      </c>
      <c r="Y12" s="35">
        <f t="shared" si="23"/>
        <v>75.524833589349711</v>
      </c>
      <c r="Z12" s="35">
        <f t="shared" si="24"/>
        <v>64.660737710844614</v>
      </c>
      <c r="AA12" s="35">
        <f t="shared" si="25"/>
        <v>-4.3432773933842981</v>
      </c>
      <c r="AB12" s="35">
        <f t="shared" si="26"/>
        <v>-4.3432773933842981</v>
      </c>
      <c r="AC12" s="35">
        <f t="shared" si="27"/>
        <v>-4.3432773933842981</v>
      </c>
      <c r="AF12">
        <v>2.25</v>
      </c>
      <c r="AG12">
        <v>1.7</v>
      </c>
      <c r="AJ12" t="s">
        <v>168</v>
      </c>
    </row>
    <row r="13" spans="1:36" ht="15" x14ac:dyDescent="0.25">
      <c r="A13">
        <v>2.79</v>
      </c>
      <c r="B13">
        <v>3.47</v>
      </c>
      <c r="C13">
        <v>2.52</v>
      </c>
      <c r="D13" s="20">
        <f t="shared" si="3"/>
        <v>4.3432773933842928E-2</v>
      </c>
      <c r="E13" s="17">
        <f>IF(OR($A13="",$B13="",$C13=""),"",A13*'MPTO_working_3-way'!$I12)</f>
        <v>2.9111774392754217</v>
      </c>
      <c r="F13" s="21">
        <f>IF(OR($A13="",$B13="",$C13=""),"",B13*'MPTO_working_3-way'!$I12)</f>
        <v>3.6207117255504353</v>
      </c>
      <c r="G13" s="22">
        <f>IF(OR($A13="",$B13="",$C13=""),"",C13*'MPTO_working_3-way'!$I12)</f>
        <v>2.6294505903132843</v>
      </c>
      <c r="H13" s="17">
        <f>IF(OR($A13="",$B13="",$C13=""),"",'MPTO_working_3-way'!E12)</f>
        <v>2.9074386571061654</v>
      </c>
      <c r="I13" s="21">
        <f>IF(OR($A13="",$B13="",$C13=""),"",'MPTO_working_3-way'!F12)</f>
        <v>3.6535439721384595</v>
      </c>
      <c r="J13" s="22">
        <f>IF(OR($A13="",$B13="",$C13=""),"",'MPTO_working_3-way'!G12)</f>
        <v>2.615419745002515</v>
      </c>
      <c r="K13" s="17">
        <f>IF(OR($A13="",$B13="",$C13=""),"",'OddsRatio_working_3-way'!H12)</f>
        <v>2.9103013739547947</v>
      </c>
      <c r="L13" s="21">
        <f>IF(OR($A13="",$B13="",$C13=""),"",'OddsRatio_working_3-way'!I12)</f>
        <v>3.6360024545633189</v>
      </c>
      <c r="M13" s="22">
        <f>IF(OR($A13="",$B13="",$C13=""),"",'OddsRatio_working_3-way'!J12)</f>
        <v>2.6221553566543503</v>
      </c>
      <c r="N13" s="23">
        <f t="shared" si="16"/>
        <v>34.350362382888463</v>
      </c>
      <c r="O13" s="24">
        <f t="shared" si="17"/>
        <v>27.618879264627893</v>
      </c>
      <c r="P13" s="24">
        <f t="shared" si="18"/>
        <v>38.030758352483652</v>
      </c>
      <c r="Q13" t="s">
        <v>182</v>
      </c>
      <c r="R13" t="s">
        <v>183</v>
      </c>
      <c r="S13" s="48" t="s">
        <v>464</v>
      </c>
      <c r="T13" s="35">
        <v>100</v>
      </c>
      <c r="U13" s="35">
        <f t="shared" si="19"/>
        <v>41.176470588235297</v>
      </c>
      <c r="V13" s="35">
        <f t="shared" si="20"/>
        <v>76.689976689976689</v>
      </c>
      <c r="W13" s="35">
        <f t="shared" si="21"/>
        <v>77.375565610859724</v>
      </c>
      <c r="X13" s="35">
        <f t="shared" si="22"/>
        <v>45.93445769916358</v>
      </c>
      <c r="Y13" s="35">
        <f t="shared" si="23"/>
        <v>81.447963800904972</v>
      </c>
      <c r="Z13" s="35">
        <f t="shared" si="24"/>
        <v>82.133552721788021</v>
      </c>
      <c r="AA13" s="35">
        <f t="shared" si="25"/>
        <v>-4.7579871109282834</v>
      </c>
      <c r="AB13" s="35">
        <f t="shared" si="26"/>
        <v>-4.7579871109282834</v>
      </c>
      <c r="AC13" s="35">
        <f t="shared" si="27"/>
        <v>-4.7579871109282976</v>
      </c>
      <c r="AF13">
        <v>1.89</v>
      </c>
      <c r="AG13">
        <v>1.94</v>
      </c>
      <c r="AJ13" t="s">
        <v>467</v>
      </c>
    </row>
    <row r="14" spans="1:36" ht="15" x14ac:dyDescent="0.25">
      <c r="A14">
        <v>1.7</v>
      </c>
      <c r="B14">
        <v>4.29</v>
      </c>
      <c r="C14">
        <v>4.42</v>
      </c>
      <c r="D14" s="20">
        <f t="shared" si="3"/>
        <v>4.7579871109282967E-2</v>
      </c>
      <c r="E14" s="17">
        <f>IF(OR($A14="",$B14="",$C14=""),"",A14*'MPTO_working_3-way'!$I13)</f>
        <v>1.780885780885781</v>
      </c>
      <c r="F14" s="21">
        <f>IF(OR($A14="",$B14="",$C14=""),"",B14*'MPTO_working_3-way'!$I13)</f>
        <v>4.4941176470588236</v>
      </c>
      <c r="G14" s="22">
        <f>IF(OR($A14="",$B14="",$C14=""),"",C14*'MPTO_working_3-way'!$I13)</f>
        <v>4.6303030303030308</v>
      </c>
      <c r="H14" s="17">
        <f>IF(OR($A14="",$B14="",$C14=""),"",'MPTO_working_3-way'!E13)</f>
        <v>1.7471053261997924</v>
      </c>
      <c r="I14" s="21">
        <f>IF(OR($A14="",$B14="",$C14=""),"",'MPTO_working_3-way'!F13)</f>
        <v>4.6031979802230181</v>
      </c>
      <c r="J14" s="22">
        <f>IF(OR($A14="",$B14="",$C14=""),"",'MPTO_working_3-way'!G13)</f>
        <v>4.7532044318922448</v>
      </c>
      <c r="K14" s="17">
        <f>IF(OR($A14="",$B14="",$C14=""),"",'OddsRatio_working_3-way'!H13)</f>
        <v>1.758798951725145</v>
      </c>
      <c r="L14" s="21">
        <f>IF(OR($A14="",$B14="",$C14=""),"",'OddsRatio_working_3-way'!I13)</f>
        <v>4.5663550731081815</v>
      </c>
      <c r="M14" s="22">
        <f>IF(OR($A14="",$B14="",$C14=""),"",'OddsRatio_working_3-way'!J13)</f>
        <v>4.7072748784285645</v>
      </c>
      <c r="N14" s="23">
        <f t="shared" si="16"/>
        <v>56.15183246073299</v>
      </c>
      <c r="O14" s="24">
        <f t="shared" si="17"/>
        <v>22.251308900523561</v>
      </c>
      <c r="P14" s="24">
        <f t="shared" si="18"/>
        <v>21.596858638743452</v>
      </c>
      <c r="Q14" t="s">
        <v>184</v>
      </c>
      <c r="R14" t="s">
        <v>185</v>
      </c>
      <c r="S14" s="48" t="s">
        <v>464</v>
      </c>
      <c r="T14" s="35">
        <v>100</v>
      </c>
      <c r="U14" s="35">
        <f t="shared" si="19"/>
        <v>56.331877729257641</v>
      </c>
      <c r="V14" s="35">
        <f t="shared" si="20"/>
        <v>71.181556195965413</v>
      </c>
      <c r="W14" s="35">
        <f t="shared" si="21"/>
        <v>68.152866242038215</v>
      </c>
      <c r="X14" s="35">
        <f t="shared" si="22"/>
        <v>60.665577561996365</v>
      </c>
      <c r="Y14" s="35">
        <f t="shared" si="23"/>
        <v>75.515256028704144</v>
      </c>
      <c r="Z14" s="35">
        <f t="shared" si="24"/>
        <v>72.486566074776945</v>
      </c>
      <c r="AA14" s="35">
        <f t="shared" si="25"/>
        <v>-4.3336998327387235</v>
      </c>
      <c r="AB14" s="35">
        <f t="shared" si="26"/>
        <v>-4.3336998327387306</v>
      </c>
      <c r="AC14" s="35">
        <f t="shared" si="27"/>
        <v>-4.3336998327387306</v>
      </c>
      <c r="AF14">
        <v>1.67</v>
      </c>
      <c r="AG14">
        <v>2.23</v>
      </c>
      <c r="AJ14" t="s">
        <v>467</v>
      </c>
    </row>
    <row r="15" spans="1:36" ht="15" x14ac:dyDescent="0.25">
      <c r="A15">
        <v>2.29</v>
      </c>
      <c r="B15">
        <v>3.47</v>
      </c>
      <c r="C15">
        <v>3.14</v>
      </c>
      <c r="D15" s="20">
        <f t="shared" si="3"/>
        <v>4.3336998327387244E-2</v>
      </c>
      <c r="E15" s="17">
        <f>IF(OR($A15="",$B15="",$C15=""),"",A15*'MPTO_working_3-way'!$I14)</f>
        <v>2.389241726169717</v>
      </c>
      <c r="F15" s="21">
        <f>IF(OR($A15="",$B15="",$C15=""),"",B15*'MPTO_working_3-way'!$I14)</f>
        <v>3.6203793841960339</v>
      </c>
      <c r="G15" s="22">
        <f>IF(OR($A15="",$B15="",$C15=""),"",C15*'MPTO_working_3-way'!$I14)</f>
        <v>3.2760781747479961</v>
      </c>
      <c r="H15" s="17">
        <f>IF(OR($A15="",$B15="",$C15=""),"",'MPTO_working_3-way'!E14)</f>
        <v>2.368346256900808</v>
      </c>
      <c r="I15" s="21">
        <f>IF(OR($A15="",$B15="",$C15=""),"",'MPTO_working_3-way'!F14)</f>
        <v>3.6531178719953976</v>
      </c>
      <c r="J15" s="22">
        <f>IF(OR($A15="",$B15="",$C15=""),"",'MPTO_working_3-way'!G14)</f>
        <v>3.2891959259995196</v>
      </c>
      <c r="K15" s="17">
        <f>IF(OR($A15="",$B15="",$C15=""),"",'OddsRatio_working_3-way'!H14)</f>
        <v>2.3773331432610747</v>
      </c>
      <c r="L15" s="21">
        <f>IF(OR($A15="",$B15="",$C15=""),"",'OddsRatio_working_3-way'!I14)</f>
        <v>3.6372192743060889</v>
      </c>
      <c r="M15" s="22">
        <f>IF(OR($A15="",$B15="",$C15=""),"",'OddsRatio_working_3-way'!J14)</f>
        <v>3.2848782376579067</v>
      </c>
      <c r="N15" s="23">
        <f t="shared" si="16"/>
        <v>41.854283266814427</v>
      </c>
      <c r="O15" s="24">
        <f t="shared" si="17"/>
        <v>27.621414605476957</v>
      </c>
      <c r="P15" s="24">
        <f t="shared" si="18"/>
        <v>30.524302127708612</v>
      </c>
      <c r="Q15" t="s">
        <v>186</v>
      </c>
      <c r="R15" t="s">
        <v>187</v>
      </c>
      <c r="S15" s="48" t="s">
        <v>464</v>
      </c>
      <c r="T15" s="35">
        <v>100</v>
      </c>
      <c r="U15" s="35">
        <f t="shared" si="19"/>
        <v>70.238095238095241</v>
      </c>
      <c r="V15" s="35">
        <f t="shared" si="20"/>
        <v>73.753280839895012</v>
      </c>
      <c r="W15" s="35">
        <f t="shared" si="21"/>
        <v>51.456310679611654</v>
      </c>
      <c r="X15" s="35">
        <f t="shared" si="22"/>
        <v>74.79040848049334</v>
      </c>
      <c r="Y15" s="35">
        <f t="shared" si="23"/>
        <v>78.305594082293112</v>
      </c>
      <c r="Z15" s="35">
        <f t="shared" si="24"/>
        <v>56.008623922009747</v>
      </c>
      <c r="AA15" s="35">
        <f t="shared" si="25"/>
        <v>-4.5523132423980996</v>
      </c>
      <c r="AB15" s="35">
        <f t="shared" si="26"/>
        <v>-4.5523132423980996</v>
      </c>
      <c r="AC15" s="35">
        <f t="shared" si="27"/>
        <v>-4.5523132423980925</v>
      </c>
      <c r="AF15">
        <v>1.77</v>
      </c>
      <c r="AG15">
        <v>2.08</v>
      </c>
      <c r="AJ15" t="s">
        <v>467</v>
      </c>
    </row>
    <row r="16" spans="1:36" ht="15" x14ac:dyDescent="0.25">
      <c r="A16">
        <v>3.36</v>
      </c>
      <c r="B16">
        <v>3.81</v>
      </c>
      <c r="C16">
        <v>2.06</v>
      </c>
      <c r="D16" s="20">
        <f t="shared" si="3"/>
        <v>4.5523132423980872E-2</v>
      </c>
      <c r="E16" s="17">
        <f>IF(OR($A16="",$B16="",$C16=""),"",A16*'MPTO_working_3-way'!$I15)</f>
        <v>3.5129577249445756</v>
      </c>
      <c r="F16" s="21">
        <f>IF(OR($A16="",$B16="",$C16=""),"",B16*'MPTO_working_3-way'!$I15)</f>
        <v>3.9834431345353671</v>
      </c>
      <c r="G16" s="22">
        <f>IF(OR($A16="",$B16="",$C16=""),"",C16*'MPTO_working_3-way'!$I15)</f>
        <v>2.1537776527934005</v>
      </c>
      <c r="H16" s="17">
        <f>IF(OR($A16="",$B16="",$C16=""),"",'MPTO_working_3-way'!E15)</f>
        <v>3.5405164469515191</v>
      </c>
      <c r="I16" s="21">
        <f>IF(OR($A16="",$B16="",$C16=""),"",'MPTO_working_3-way'!F15)</f>
        <v>4.0437891555106296</v>
      </c>
      <c r="J16" s="22">
        <f>IF(OR($A16="",$B16="",$C16=""),"",'MPTO_working_3-way'!G15)</f>
        <v>2.1264718461545407</v>
      </c>
      <c r="K16" s="17">
        <f>IF(OR($A16="",$B16="",$C16=""),"",'OddsRatio_working_3-way'!H15)</f>
        <v>3.5323740342369376</v>
      </c>
      <c r="L16" s="21">
        <f>IF(OR($A16="",$B16="",$C16=""),"",'OddsRatio_working_3-way'!I15)</f>
        <v>4.0152419644939794</v>
      </c>
      <c r="M16" s="22">
        <f>IF(OR($A16="",$B16="",$C16=""),"",'OddsRatio_working_3-way'!J15)</f>
        <v>2.1374222357165902</v>
      </c>
      <c r="N16" s="23">
        <f t="shared" si="16"/>
        <v>28.466041390115993</v>
      </c>
      <c r="O16" s="24">
        <f t="shared" si="17"/>
        <v>25.103910517267646</v>
      </c>
      <c r="P16" s="24">
        <f t="shared" si="18"/>
        <v>46.430048092616374</v>
      </c>
      <c r="Q16" t="s">
        <v>188</v>
      </c>
      <c r="R16" t="s">
        <v>189</v>
      </c>
      <c r="S16" s="48" t="s">
        <v>464</v>
      </c>
      <c r="T16" s="35">
        <v>100</v>
      </c>
      <c r="U16" s="35">
        <f t="shared" si="19"/>
        <v>69.6048632218845</v>
      </c>
      <c r="V16" s="35">
        <f t="shared" si="20"/>
        <v>70.501474926253692</v>
      </c>
      <c r="W16" s="35">
        <f t="shared" si="21"/>
        <v>57.627118644067799</v>
      </c>
      <c r="X16" s="35">
        <f t="shared" si="22"/>
        <v>71.871406429678515</v>
      </c>
      <c r="Y16" s="35">
        <f t="shared" si="23"/>
        <v>72.768018134047708</v>
      </c>
      <c r="Z16" s="35">
        <f t="shared" si="24"/>
        <v>59.893661851861815</v>
      </c>
      <c r="AA16" s="35">
        <f t="shared" si="25"/>
        <v>-2.2665432077940153</v>
      </c>
      <c r="AB16" s="35">
        <f t="shared" si="26"/>
        <v>-2.2665432077940153</v>
      </c>
      <c r="AC16" s="35">
        <f t="shared" si="27"/>
        <v>-2.2665432077940153</v>
      </c>
      <c r="AF16">
        <v>1.68</v>
      </c>
      <c r="AG16">
        <v>2.2000000000000002</v>
      </c>
      <c r="AJ16" t="s">
        <v>467</v>
      </c>
    </row>
    <row r="17" spans="1:36" ht="15" x14ac:dyDescent="0.25">
      <c r="A17">
        <v>3.29</v>
      </c>
      <c r="B17">
        <v>3.39</v>
      </c>
      <c r="C17">
        <v>2.36</v>
      </c>
      <c r="D17" s="20">
        <f t="shared" si="3"/>
        <v>2.2665432077940251E-2</v>
      </c>
      <c r="E17" s="17">
        <f>IF(OR($A17="",$B17="",$C17=""),"",A17*'MPTO_working_3-way'!$I16)</f>
        <v>3.3645692715364235</v>
      </c>
      <c r="F17" s="21">
        <f>IF(OR($A17="",$B17="",$C17=""),"",B17*'MPTO_working_3-way'!$I16)</f>
        <v>3.4668358147442175</v>
      </c>
      <c r="G17" s="22">
        <f>IF(OR($A17="",$B17="",$C17=""),"",C17*'MPTO_working_3-way'!$I16)</f>
        <v>2.4134904197039391</v>
      </c>
      <c r="H17" s="17">
        <f>IF(OR($A17="",$B17="",$C17=""),"",'MPTO_working_3-way'!E16)</f>
        <v>3.3738621475353416</v>
      </c>
      <c r="I17" s="21">
        <f>IF(OR($A17="",$B17="",$C17=""),"",'MPTO_working_3-way'!F16)</f>
        <v>3.4791066650640783</v>
      </c>
      <c r="J17" s="22">
        <f>IF(OR($A17="",$B17="",$C17=""),"",'MPTO_working_3-way'!G16)</f>
        <v>2.4028430273383372</v>
      </c>
      <c r="K17" s="17">
        <f>IF(OR($A17="",$B17="",$C17=""),"",'OddsRatio_working_3-way'!H16)</f>
        <v>3.3699901056594843</v>
      </c>
      <c r="L17" s="21">
        <f>IF(OR($A17="",$B17="",$C17=""),"",'OddsRatio_working_3-way'!I16)</f>
        <v>3.4734831233738728</v>
      </c>
      <c r="M17" s="22">
        <f>IF(OR($A17="",$B17="",$C17=""),"",'OddsRatio_working_3-way'!J16)</f>
        <v>2.4075050409156757</v>
      </c>
      <c r="N17" s="23">
        <f t="shared" si="16"/>
        <v>29.721486445822293</v>
      </c>
      <c r="O17" s="24">
        <f t="shared" si="17"/>
        <v>28.844746432671194</v>
      </c>
      <c r="P17" s="24">
        <f t="shared" si="18"/>
        <v>41.433767121506506</v>
      </c>
      <c r="Q17" t="s">
        <v>190</v>
      </c>
      <c r="R17" t="s">
        <v>191</v>
      </c>
      <c r="S17" s="48" t="s">
        <v>464</v>
      </c>
      <c r="T17" s="35">
        <v>100</v>
      </c>
      <c r="U17" s="35">
        <f t="shared" si="19"/>
        <v>31.03448275862069</v>
      </c>
      <c r="V17" s="35">
        <f t="shared" si="20"/>
        <v>79.757085020242926</v>
      </c>
      <c r="W17" s="35">
        <f t="shared" si="21"/>
        <v>86.666666666666671</v>
      </c>
      <c r="X17" s="35">
        <f t="shared" si="22"/>
        <v>33.576248313090417</v>
      </c>
      <c r="Y17" s="35">
        <f t="shared" si="23"/>
        <v>82.298850574712645</v>
      </c>
      <c r="Z17" s="35">
        <f t="shared" si="24"/>
        <v>89.208432221136405</v>
      </c>
      <c r="AA17" s="35">
        <f t="shared" si="25"/>
        <v>-2.5417655544697269</v>
      </c>
      <c r="AB17" s="35">
        <f t="shared" si="26"/>
        <v>-2.5417655544697197</v>
      </c>
      <c r="AC17" s="35">
        <f t="shared" si="27"/>
        <v>-2.541765554469734</v>
      </c>
      <c r="AF17">
        <v>2.0299999999999998</v>
      </c>
      <c r="AG17">
        <v>1.88</v>
      </c>
      <c r="AJ17" t="s">
        <v>468</v>
      </c>
    </row>
    <row r="18" spans="1:36" ht="15" x14ac:dyDescent="0.25">
      <c r="A18">
        <v>1.45</v>
      </c>
      <c r="B18">
        <v>4.9400000000000004</v>
      </c>
      <c r="C18">
        <v>7.5</v>
      </c>
      <c r="D18" s="20">
        <f t="shared" si="3"/>
        <v>2.5417655544697437E-2</v>
      </c>
      <c r="E18" s="17">
        <f>IF(OR($A18="",$B18="",$C18=""),"",A18*'MPTO_working_3-way'!$I17)</f>
        <v>1.4868556005398113</v>
      </c>
      <c r="F18" s="21">
        <f>IF(OR($A18="",$B18="",$C18=""),"",B18*'MPTO_working_3-way'!$I17)</f>
        <v>5.0655632183908059</v>
      </c>
      <c r="G18" s="22">
        <f>IF(OR($A18="",$B18="",$C18=""),"",C18*'MPTO_working_3-way'!$I17)</f>
        <v>7.6906324165852311</v>
      </c>
      <c r="H18" s="17">
        <f>IF(OR($A18="",$B18="",$C18=""),"",'MPTO_working_3-way'!E17)</f>
        <v>1.4680351051377927</v>
      </c>
      <c r="I18" s="21">
        <f>IF(OR($A18="",$B18="",$C18=""),"",'MPTO_working_3-way'!F17)</f>
        <v>5.1557926390377347</v>
      </c>
      <c r="J18" s="22">
        <f>IF(OR($A18="",$B18="",$C18=""),"",'MPTO_working_3-way'!G17)</f>
        <v>8.0089199194971084</v>
      </c>
      <c r="K18" s="17">
        <f>IF(OR($A18="",$B18="",$C18=""),"",'OddsRatio_working_3-way'!H17)</f>
        <v>1.4740374983222502</v>
      </c>
      <c r="L18" s="21">
        <f>IF(OR($A18="",$B18="",$C18=""),"",'OddsRatio_working_3-way'!I17)</f>
        <v>5.1504616519770359</v>
      </c>
      <c r="M18" s="22">
        <f>IF(OR($A18="",$B18="",$C18=""),"",'OddsRatio_working_3-way'!J17)</f>
        <v>7.8472083090991696</v>
      </c>
      <c r="N18" s="23">
        <f t="shared" si="16"/>
        <v>67.256026720882943</v>
      </c>
      <c r="O18" s="24">
        <f t="shared" si="17"/>
        <v>19.741141446413007</v>
      </c>
      <c r="P18" s="24">
        <f t="shared" si="18"/>
        <v>13.002831832704034</v>
      </c>
      <c r="Q18" t="s">
        <v>192</v>
      </c>
      <c r="R18" t="s">
        <v>193</v>
      </c>
      <c r="S18" s="48" t="s">
        <v>464</v>
      </c>
      <c r="T18" s="35">
        <v>100</v>
      </c>
      <c r="U18" s="35">
        <f t="shared" si="19"/>
        <v>82.638888888888886</v>
      </c>
      <c r="V18" s="35">
        <f t="shared" si="20"/>
        <v>79.423868312757207</v>
      </c>
      <c r="W18" s="35">
        <f t="shared" si="21"/>
        <v>35.483870967741936</v>
      </c>
      <c r="X18" s="35">
        <f t="shared" si="22"/>
        <v>85.092260719500857</v>
      </c>
      <c r="Y18" s="35">
        <f t="shared" si="23"/>
        <v>81.877240143369164</v>
      </c>
      <c r="Z18" s="35">
        <f t="shared" si="24"/>
        <v>37.937242798353907</v>
      </c>
      <c r="AA18" s="35">
        <f t="shared" si="25"/>
        <v>-2.4533718306119709</v>
      </c>
      <c r="AB18" s="35">
        <f t="shared" si="26"/>
        <v>-2.4533718306119567</v>
      </c>
      <c r="AC18" s="35">
        <f t="shared" si="27"/>
        <v>-2.4533718306119709</v>
      </c>
      <c r="AF18">
        <v>1.63</v>
      </c>
      <c r="AG18">
        <v>2.42</v>
      </c>
      <c r="AJ18" t="s">
        <v>468</v>
      </c>
    </row>
    <row r="19" spans="1:36" ht="15" x14ac:dyDescent="0.25">
      <c r="A19">
        <v>5.76</v>
      </c>
      <c r="B19">
        <v>4.8600000000000003</v>
      </c>
      <c r="C19">
        <v>1.55</v>
      </c>
      <c r="D19" s="20">
        <f t="shared" si="3"/>
        <v>2.4533718306119834E-2</v>
      </c>
      <c r="E19" s="17">
        <f>IF(OR($A19="",$B19="",$C19=""),"",A19*'MPTO_working_3-way'!$I18)</f>
        <v>5.9013142174432502</v>
      </c>
      <c r="F19" s="21">
        <f>IF(OR($A19="",$B19="",$C19=""),"",B19*'MPTO_working_3-way'!$I18)</f>
        <v>4.9792338709677431</v>
      </c>
      <c r="G19" s="22">
        <f>IF(OR($A19="",$B19="",$C19=""),"",C19*'MPTO_working_3-way'!$I18)</f>
        <v>1.5880272633744859</v>
      </c>
      <c r="H19" s="17">
        <f>IF(OR($A19="",$B19="",$C19=""),"",'MPTO_working_3-way'!E18)</f>
        <v>6.0447356982847991</v>
      </c>
      <c r="I19" s="21">
        <f>IF(OR($A19="",$B19="",$C19=""),"",'MPTO_working_3-way'!F18)</f>
        <v>5.0611536469633149</v>
      </c>
      <c r="J19" s="22">
        <f>IF(OR($A19="",$B19="",$C19=""),"",'MPTO_working_3-way'!G18)</f>
        <v>1.5698996626476733</v>
      </c>
      <c r="K19" s="17">
        <f>IF(OR($A19="",$B19="",$C19=""),"",'OddsRatio_working_3-way'!H18)</f>
        <v>5.9842380216524171</v>
      </c>
      <c r="L19" s="21">
        <f>IF(OR($A19="",$B19="",$C19=""),"",'OddsRatio_working_3-way'!I18)</f>
        <v>5.0418400763820017</v>
      </c>
      <c r="M19" s="22">
        <f>IF(OR($A19="",$B19="",$C19=""),"",'OddsRatio_working_3-way'!J18)</f>
        <v>1.5759098554430313</v>
      </c>
      <c r="N19" s="23">
        <f t="shared" si="16"/>
        <v>16.945377981131308</v>
      </c>
      <c r="O19" s="24">
        <f t="shared" si="17"/>
        <v>20.083410940600068</v>
      </c>
      <c r="P19" s="24">
        <f t="shared" si="18"/>
        <v>62.97121107826861</v>
      </c>
      <c r="Q19" t="s">
        <v>194</v>
      </c>
      <c r="R19" t="s">
        <v>195</v>
      </c>
      <c r="S19" s="48" t="s">
        <v>464</v>
      </c>
      <c r="T19" s="35">
        <v>100</v>
      </c>
      <c r="U19" s="35">
        <f t="shared" si="19"/>
        <v>34.21052631578948</v>
      </c>
      <c r="V19" s="35">
        <f t="shared" si="20"/>
        <v>78.260869565217391</v>
      </c>
      <c r="W19" s="35">
        <f t="shared" si="21"/>
        <v>84.962406015037587</v>
      </c>
      <c r="X19" s="35">
        <f t="shared" si="22"/>
        <v>36.776724419745015</v>
      </c>
      <c r="Y19" s="35">
        <f t="shared" si="23"/>
        <v>80.827067669172934</v>
      </c>
      <c r="Z19" s="35">
        <f t="shared" si="24"/>
        <v>87.528604118993144</v>
      </c>
      <c r="AA19" s="35">
        <f t="shared" si="25"/>
        <v>-2.5661981039555357</v>
      </c>
      <c r="AB19" s="35">
        <f t="shared" si="26"/>
        <v>-2.5661981039555428</v>
      </c>
      <c r="AC19" s="35">
        <f t="shared" si="27"/>
        <v>-2.566198103955557</v>
      </c>
      <c r="AF19">
        <v>1.46</v>
      </c>
      <c r="AG19">
        <v>2.86</v>
      </c>
      <c r="AJ19" t="s">
        <v>468</v>
      </c>
    </row>
    <row r="20" spans="1:36" ht="15" x14ac:dyDescent="0.25">
      <c r="A20">
        <v>1.52</v>
      </c>
      <c r="B20">
        <v>4.5999999999999996</v>
      </c>
      <c r="C20">
        <v>6.65</v>
      </c>
      <c r="D20" s="20">
        <f t="shared" si="3"/>
        <v>2.5661981039555526E-2</v>
      </c>
      <c r="E20" s="17">
        <f>IF(OR($A20="",$B20="",$C20=""),"",A20*'MPTO_working_3-way'!$I19)</f>
        <v>1.5590062111801244</v>
      </c>
      <c r="F20" s="21">
        <f>IF(OR($A20="",$B20="",$C20=""),"",B20*'MPTO_working_3-way'!$I19)</f>
        <v>4.7180451127819554</v>
      </c>
      <c r="G20" s="22">
        <f>IF(OR($A20="",$B20="",$C20=""),"",C20*'MPTO_working_3-way'!$I19)</f>
        <v>6.8206521739130448</v>
      </c>
      <c r="H20" s="17">
        <f>IF(OR($A20="",$B20="",$C20=""),"",'MPTO_working_3-way'!E19)</f>
        <v>1.5400234938748116</v>
      </c>
      <c r="I20" s="21">
        <f>IF(OR($A20="",$B20="",$C20=""),"",'MPTO_working_3-way'!F19)</f>
        <v>4.7884163840333942</v>
      </c>
      <c r="J20" s="22">
        <f>IF(OR($A20="",$B20="",$C20=""),"",'MPTO_working_3-way'!G19)</f>
        <v>7.0510948905109521</v>
      </c>
      <c r="K20" s="17">
        <f>IF(OR($A20="",$B20="",$C20=""),"",'OddsRatio_working_3-way'!H19)</f>
        <v>1.5462994848065335</v>
      </c>
      <c r="L20" s="21">
        <f>IF(OR($A20="",$B20="",$C20=""),"",'OddsRatio_working_3-way'!I19)</f>
        <v>4.7820733563529254</v>
      </c>
      <c r="M20" s="22">
        <f>IF(OR($A20="",$B20="",$C20=""),"",'OddsRatio_working_3-way'!J19)</f>
        <v>6.9357540176094536</v>
      </c>
      <c r="N20" s="23">
        <f t="shared" si="16"/>
        <v>64.143426294820713</v>
      </c>
      <c r="O20" s="24">
        <f t="shared" si="17"/>
        <v>21.195219123505975</v>
      </c>
      <c r="P20" s="24">
        <f t="shared" si="18"/>
        <v>14.661354581673303</v>
      </c>
      <c r="Q20" t="s">
        <v>196</v>
      </c>
      <c r="R20" t="s">
        <v>197</v>
      </c>
      <c r="S20" s="48" t="s">
        <v>464</v>
      </c>
      <c r="T20" s="35">
        <v>100</v>
      </c>
      <c r="U20" s="35">
        <f t="shared" si="19"/>
        <v>30.555555555555554</v>
      </c>
      <c r="V20" s="35">
        <f t="shared" si="20"/>
        <v>80.620155038759677</v>
      </c>
      <c r="W20" s="35">
        <f t="shared" si="21"/>
        <v>86.338797814207638</v>
      </c>
      <c r="X20" s="35">
        <f t="shared" si="22"/>
        <v>33.041047147032657</v>
      </c>
      <c r="Y20" s="35">
        <f t="shared" si="23"/>
        <v>83.105646630236791</v>
      </c>
      <c r="Z20" s="35">
        <f t="shared" si="24"/>
        <v>88.824289405684752</v>
      </c>
      <c r="AA20" s="35">
        <f t="shared" si="25"/>
        <v>-2.4854915914771034</v>
      </c>
      <c r="AB20" s="35">
        <f t="shared" si="26"/>
        <v>-2.4854915914771141</v>
      </c>
      <c r="AC20" s="35">
        <f t="shared" si="27"/>
        <v>-2.4854915914771141</v>
      </c>
      <c r="AF20">
        <v>1.62</v>
      </c>
      <c r="AG20">
        <v>2.4300000000000002</v>
      </c>
      <c r="AJ20" t="s">
        <v>468</v>
      </c>
    </row>
    <row r="21" spans="1:36" ht="15" x14ac:dyDescent="0.25">
      <c r="A21">
        <v>1.44</v>
      </c>
      <c r="B21">
        <v>5.16</v>
      </c>
      <c r="C21">
        <v>7.32</v>
      </c>
      <c r="D21" s="20">
        <f t="shared" si="3"/>
        <v>2.485491591477107E-2</v>
      </c>
      <c r="E21" s="17">
        <f>IF(OR($A21="",$B21="",$C21=""),"",A21*'MPTO_working_3-way'!$I20)</f>
        <v>1.4757910789172703</v>
      </c>
      <c r="F21" s="21">
        <f>IF(OR($A21="",$B21="",$C21=""),"",B21*'MPTO_working_3-way'!$I20)</f>
        <v>5.2882513661202193</v>
      </c>
      <c r="G21" s="22">
        <f>IF(OR($A21="",$B21="",$C21=""),"",C21*'MPTO_working_3-way'!$I20)</f>
        <v>7.5019379844961245</v>
      </c>
      <c r="H21" s="17">
        <f>IF(OR($A21="",$B21="",$C21=""),"",'MPTO_working_3-way'!E20)</f>
        <v>1.4573871528670941</v>
      </c>
      <c r="I21" s="21">
        <f>IF(OR($A21="",$B21="",$C21=""),"",'MPTO_working_3-way'!F20)</f>
        <v>5.3904439327916585</v>
      </c>
      <c r="J21" s="22">
        <f>IF(OR($A21="",$B21="",$C21=""),"",'MPTO_working_3-way'!G20)</f>
        <v>7.7925893323797215</v>
      </c>
      <c r="K21" s="17">
        <f>IF(OR($A21="",$B21="",$C21=""),"",'OddsRatio_working_3-way'!H20)</f>
        <v>1.463193714702314</v>
      </c>
      <c r="L21" s="21">
        <f>IF(OR($A21="",$B21="",$C21=""),"",'OddsRatio_working_3-way'!I20)</f>
        <v>5.3792860299127856</v>
      </c>
      <c r="M21" s="22">
        <f>IF(OR($A21="",$B21="",$C21=""),"",'OddsRatio_working_3-way'!J20)</f>
        <v>7.6531460839059617</v>
      </c>
      <c r="N21" s="23">
        <f t="shared" si="16"/>
        <v>67.760268664427798</v>
      </c>
      <c r="O21" s="24">
        <f t="shared" si="17"/>
        <v>18.909842417979846</v>
      </c>
      <c r="P21" s="24">
        <f t="shared" si="18"/>
        <v>13.329888917592353</v>
      </c>
      <c r="Q21" t="s">
        <v>198</v>
      </c>
      <c r="R21" t="s">
        <v>199</v>
      </c>
      <c r="S21" s="48" t="s">
        <v>464</v>
      </c>
      <c r="T21" s="35">
        <v>100</v>
      </c>
      <c r="U21" s="35">
        <f t="shared" si="19"/>
        <v>59.839357429718881</v>
      </c>
      <c r="V21" s="35">
        <f t="shared" si="20"/>
        <v>73.753280839895012</v>
      </c>
      <c r="W21" s="35">
        <f t="shared" si="21"/>
        <v>64.157706093189958</v>
      </c>
      <c r="X21" s="35">
        <f t="shared" si="22"/>
        <v>62.089013066915022</v>
      </c>
      <c r="Y21" s="35">
        <f t="shared" si="23"/>
        <v>76.002936477091154</v>
      </c>
      <c r="Z21" s="35">
        <f t="shared" si="24"/>
        <v>66.4073617303861</v>
      </c>
      <c r="AA21" s="35">
        <f t="shared" si="25"/>
        <v>-2.2496556371961418</v>
      </c>
      <c r="AB21" s="35">
        <f t="shared" si="26"/>
        <v>-2.2496556371961418</v>
      </c>
      <c r="AC21" s="35">
        <f t="shared" si="27"/>
        <v>-2.2496556371961418</v>
      </c>
      <c r="AF21">
        <v>1.49</v>
      </c>
      <c r="AG21">
        <v>2.77</v>
      </c>
      <c r="AJ21" t="s">
        <v>468</v>
      </c>
    </row>
    <row r="22" spans="1:36" ht="15" x14ac:dyDescent="0.25">
      <c r="A22">
        <v>2.4900000000000002</v>
      </c>
      <c r="B22">
        <v>3.81</v>
      </c>
      <c r="C22">
        <v>2.79</v>
      </c>
      <c r="D22" s="20">
        <f t="shared" si="3"/>
        <v>2.2496556371961463E-2</v>
      </c>
      <c r="E22" s="17">
        <f>IF(OR($A22="",$B22="",$C22=""),"",A22*'MPTO_working_3-way'!$I21)</f>
        <v>2.5460164253661843</v>
      </c>
      <c r="F22" s="21">
        <f>IF(OR($A22="",$B22="",$C22=""),"",B22*'MPTO_working_3-way'!$I21)</f>
        <v>3.8957118797771733</v>
      </c>
      <c r="G22" s="22">
        <f>IF(OR($A22="",$B22="",$C22=""),"",C22*'MPTO_working_3-way'!$I21)</f>
        <v>2.8527653922777727</v>
      </c>
      <c r="H22" s="17">
        <f>IF(OR($A22="",$B22="",$C22=""),"",'MPTO_working_3-way'!E21)</f>
        <v>2.5373782871492918</v>
      </c>
      <c r="I22" s="21">
        <f>IF(OR($A22="",$B22="",$C22=""),"",'MPTO_working_3-way'!F21)</f>
        <v>3.9220555856110964</v>
      </c>
      <c r="J22" s="22">
        <f>IF(OR($A22="",$B22="",$C22=""),"",'MPTO_working_3-way'!G21)</f>
        <v>2.8496191546955747</v>
      </c>
      <c r="K22" s="17">
        <f>IF(OR($A22="",$B22="",$C22=""),"",'OddsRatio_working_3-way'!H21)</f>
        <v>2.5416370161283286</v>
      </c>
      <c r="L22" s="21">
        <f>IF(OR($A22="",$B22="",$C22=""),"",'OddsRatio_working_3-way'!I21)</f>
        <v>3.9073825606178554</v>
      </c>
      <c r="M22" s="22">
        <f>IF(OR($A22="",$B22="",$C22=""),"",'OddsRatio_working_3-way'!J21)</f>
        <v>2.8520337307850396</v>
      </c>
      <c r="N22" s="23">
        <f t="shared" si="16"/>
        <v>39.277044328422726</v>
      </c>
      <c r="O22" s="24">
        <f t="shared" si="17"/>
        <v>25.669249442984938</v>
      </c>
      <c r="P22" s="24">
        <f t="shared" si="18"/>
        <v>35.053706228592333</v>
      </c>
      <c r="Q22" t="s">
        <v>200</v>
      </c>
      <c r="R22" t="s">
        <v>201</v>
      </c>
      <c r="S22" s="48" t="s">
        <v>464</v>
      </c>
      <c r="T22" s="35">
        <v>100</v>
      </c>
      <c r="U22" s="35">
        <f t="shared" si="19"/>
        <v>48.717948717948723</v>
      </c>
      <c r="V22" s="35">
        <f t="shared" si="20"/>
        <v>74.747474747474755</v>
      </c>
      <c r="W22" s="35">
        <f t="shared" si="21"/>
        <v>73.474801061007966</v>
      </c>
      <c r="X22" s="35">
        <f t="shared" si="22"/>
        <v>51.777724191517294</v>
      </c>
      <c r="Y22" s="35">
        <f t="shared" si="23"/>
        <v>77.807250221043333</v>
      </c>
      <c r="Z22" s="35">
        <f t="shared" si="24"/>
        <v>76.53457653457653</v>
      </c>
      <c r="AA22" s="35">
        <f t="shared" si="25"/>
        <v>-3.0597754735685712</v>
      </c>
      <c r="AB22" s="35">
        <f t="shared" si="26"/>
        <v>-3.0597754735685783</v>
      </c>
      <c r="AC22" s="35">
        <f t="shared" si="27"/>
        <v>-3.0597754735685641</v>
      </c>
      <c r="AF22">
        <v>1.55</v>
      </c>
      <c r="AG22">
        <v>2.61</v>
      </c>
      <c r="AJ22" t="s">
        <v>468</v>
      </c>
    </row>
    <row r="23" spans="1:36" ht="15" x14ac:dyDescent="0.25">
      <c r="A23">
        <v>1.95</v>
      </c>
      <c r="B23">
        <v>3.96</v>
      </c>
      <c r="C23">
        <v>3.77</v>
      </c>
      <c r="D23" s="20">
        <f t="shared" si="3"/>
        <v>3.0597754735685712E-2</v>
      </c>
      <c r="E23" s="17">
        <f>IF(OR($A23="",$B23="",$C23=""),"",A23*'MPTO_working_3-way'!$I22)</f>
        <v>2.009665621734587</v>
      </c>
      <c r="F23" s="21">
        <f>IF(OR($A23="",$B23="",$C23=""),"",B23*'MPTO_working_3-way'!$I22)</f>
        <v>4.0811671087533155</v>
      </c>
      <c r="G23" s="22">
        <f>IF(OR($A23="",$B23="",$C23=""),"",C23*'MPTO_working_3-way'!$I22)</f>
        <v>3.8853535353535351</v>
      </c>
      <c r="H23" s="17">
        <f>IF(OR($A23="",$B23="",$C23=""),"",'MPTO_working_3-way'!E22)</f>
        <v>1.9895696364476347</v>
      </c>
      <c r="I23" s="21">
        <f>IF(OR($A23="",$B23="",$C23=""),"",'MPTO_working_3-way'!F22)</f>
        <v>4.1266723178417424</v>
      </c>
      <c r="J23" s="22">
        <f>IF(OR($A23="",$B23="",$C23=""),"",'MPTO_working_3-way'!G22)</f>
        <v>3.9207577561453881</v>
      </c>
      <c r="K23" s="17">
        <f>IF(OR($A23="",$B23="",$C23=""),"",'OddsRatio_working_3-way'!H22)</f>
        <v>1.9973496775048969</v>
      </c>
      <c r="L23" s="21">
        <f>IF(OR($A23="",$B23="",$C23=""),"",'OddsRatio_working_3-way'!I22)</f>
        <v>4.1075316267521007</v>
      </c>
      <c r="M23" s="22">
        <f>IF(OR($A23="",$B23="",$C23=""),"",'OddsRatio_working_3-way'!J22)</f>
        <v>3.9080616912511212</v>
      </c>
      <c r="N23" s="23">
        <f t="shared" si="16"/>
        <v>49.759521643052132</v>
      </c>
      <c r="O23" s="24">
        <f t="shared" si="17"/>
        <v>24.502794748472638</v>
      </c>
      <c r="P23" s="24">
        <f t="shared" si="18"/>
        <v>25.737683608475237</v>
      </c>
      <c r="Q23" t="s">
        <v>202</v>
      </c>
      <c r="R23" t="s">
        <v>203</v>
      </c>
      <c r="S23" s="48" t="s">
        <v>464</v>
      </c>
      <c r="T23" s="35">
        <v>100</v>
      </c>
      <c r="U23" s="35">
        <f t="shared" si="19"/>
        <v>40.476190476190474</v>
      </c>
      <c r="V23" s="35">
        <f t="shared" si="20"/>
        <v>76.415094339622627</v>
      </c>
      <c r="W23" s="35">
        <f t="shared" si="21"/>
        <v>79.797979797979792</v>
      </c>
      <c r="X23" s="35">
        <f t="shared" si="22"/>
        <v>43.78692586239756</v>
      </c>
      <c r="Y23" s="35">
        <f t="shared" si="23"/>
        <v>79.725829725829726</v>
      </c>
      <c r="Z23" s="35">
        <f t="shared" si="24"/>
        <v>83.108715184186877</v>
      </c>
      <c r="AA23" s="35">
        <f t="shared" si="25"/>
        <v>-3.3107353862070852</v>
      </c>
      <c r="AB23" s="35">
        <f t="shared" si="26"/>
        <v>-3.3107353862070994</v>
      </c>
      <c r="AC23" s="35">
        <f t="shared" si="27"/>
        <v>-3.3107353862070852</v>
      </c>
      <c r="AF23">
        <v>1.57</v>
      </c>
      <c r="AG23">
        <v>2.5099999999999998</v>
      </c>
      <c r="AJ23" t="s">
        <v>469</v>
      </c>
    </row>
    <row r="24" spans="1:36" ht="15" x14ac:dyDescent="0.25">
      <c r="A24">
        <v>1.68</v>
      </c>
      <c r="B24">
        <v>4.24</v>
      </c>
      <c r="C24">
        <v>4.95</v>
      </c>
      <c r="D24" s="20">
        <f t="shared" si="3"/>
        <v>3.3107353862070754E-2</v>
      </c>
      <c r="E24" s="17">
        <f>IF(OR($A24="",$B24="",$C24=""),"",A24*'MPTO_working_3-way'!$I23)</f>
        <v>1.7356203544882789</v>
      </c>
      <c r="F24" s="21">
        <f>IF(OR($A24="",$B24="",$C24=""),"",B24*'MPTO_working_3-way'!$I23)</f>
        <v>4.3803751803751805</v>
      </c>
      <c r="G24" s="22">
        <f>IF(OR($A24="",$B24="",$C24=""),"",C24*'MPTO_working_3-way'!$I23)</f>
        <v>5.1138814016172507</v>
      </c>
      <c r="H24" s="17">
        <f>IF(OR($A24="",$B24="",$C24=""),"",'MPTO_working_3-way'!E23)</f>
        <v>1.711735783693094</v>
      </c>
      <c r="I24" s="21">
        <f>IF(OR($A24="",$B24="",$C24=""),"",'MPTO_working_3-way'!F23)</f>
        <v>4.4481359626990686</v>
      </c>
      <c r="J24" s="22">
        <f>IF(OR($A24="",$B24="",$C24=""),"",'MPTO_working_3-way'!G23)</f>
        <v>5.2360292720015202</v>
      </c>
      <c r="K24" s="17">
        <f>IF(OR($A24="",$B24="",$C24=""),"",'OddsRatio_working_3-way'!H23)</f>
        <v>1.7200772363045314</v>
      </c>
      <c r="L24" s="21">
        <f>IF(OR($A24="",$B24="",$C24=""),"",'OddsRatio_working_3-way'!I23)</f>
        <v>4.4309562435686507</v>
      </c>
      <c r="M24" s="22">
        <f>IF(OR($A24="",$B24="",$C24=""),"",'OddsRatio_working_3-way'!J23)</f>
        <v>5.1828015932395566</v>
      </c>
      <c r="N24" s="23">
        <f t="shared" si="16"/>
        <v>57.616286730794577</v>
      </c>
      <c r="O24" s="24">
        <f t="shared" si="17"/>
        <v>22.829094742390303</v>
      </c>
      <c r="P24" s="24">
        <f t="shared" si="18"/>
        <v>19.554618526815126</v>
      </c>
      <c r="Q24" t="s">
        <v>204</v>
      </c>
      <c r="R24" t="s">
        <v>205</v>
      </c>
      <c r="S24" s="48" t="s">
        <v>464</v>
      </c>
      <c r="T24" s="35">
        <v>100</v>
      </c>
      <c r="U24" s="35">
        <f t="shared" si="19"/>
        <v>54.337899543379002</v>
      </c>
      <c r="V24" s="35">
        <f t="shared" si="20"/>
        <v>71.014492753623188</v>
      </c>
      <c r="W24" s="35">
        <f t="shared" si="21"/>
        <v>71.910112359550567</v>
      </c>
      <c r="X24" s="35">
        <f t="shared" si="22"/>
        <v>57.075394886826246</v>
      </c>
      <c r="Y24" s="35">
        <f t="shared" si="23"/>
        <v>73.751988097070438</v>
      </c>
      <c r="Z24" s="35">
        <f t="shared" si="24"/>
        <v>74.647607702997817</v>
      </c>
      <c r="AA24" s="35">
        <f t="shared" si="25"/>
        <v>-2.7374953434472431</v>
      </c>
      <c r="AB24" s="35">
        <f t="shared" si="26"/>
        <v>-2.7374953434472502</v>
      </c>
      <c r="AC24" s="35">
        <f t="shared" si="27"/>
        <v>-2.7374953434472502</v>
      </c>
      <c r="AF24">
        <v>1.6</v>
      </c>
      <c r="AG24">
        <v>2.46</v>
      </c>
      <c r="AJ24" t="s">
        <v>469</v>
      </c>
    </row>
    <row r="25" spans="1:36" ht="15" x14ac:dyDescent="0.25">
      <c r="A25">
        <v>2.19</v>
      </c>
      <c r="B25">
        <v>3.45</v>
      </c>
      <c r="C25">
        <v>3.56</v>
      </c>
      <c r="D25" s="20">
        <f t="shared" si="3"/>
        <v>2.7374953434472715E-2</v>
      </c>
      <c r="E25" s="17">
        <f>IF(OR($A25="",$B25="",$C25=""),"",A25*'MPTO_working_3-way'!$I24)</f>
        <v>2.2499511480214953</v>
      </c>
      <c r="F25" s="21">
        <f>IF(OR($A25="",$B25="",$C25=""),"",B25*'MPTO_working_3-way'!$I24)</f>
        <v>3.5444435893489312</v>
      </c>
      <c r="G25" s="22">
        <f>IF(OR($A25="",$B25="",$C25=""),"",C25*'MPTO_working_3-way'!$I24)</f>
        <v>3.6574548342267228</v>
      </c>
      <c r="H25" s="17">
        <f>IF(OR($A25="",$B25="",$C25=""),"",'MPTO_working_3-way'!E24)</f>
        <v>2.2346567457811872</v>
      </c>
      <c r="I25" s="21">
        <f>IF(OR($A25="",$B25="",$C25=""),"",'MPTO_working_3-way'!F24)</f>
        <v>3.5621404430694921</v>
      </c>
      <c r="J25" s="22">
        <f>IF(OR($A25="",$B25="",$C25=""),"",'MPTO_working_3-way'!G24)</f>
        <v>3.6795293061890058</v>
      </c>
      <c r="K25" s="17">
        <f>IF(OR($A25="",$B25="",$C25=""),"",'OddsRatio_working_3-way'!H24)</f>
        <v>2.2410461756908333</v>
      </c>
      <c r="L25" s="21">
        <f>IF(OR($A25="",$B25="",$C25=""),"",'OddsRatio_working_3-way'!I24)</f>
        <v>3.5550950675987751</v>
      </c>
      <c r="M25" s="22">
        <f>IF(OR($A25="",$B25="",$C25=""),"",'OddsRatio_working_3-way'!J24)</f>
        <v>3.6698136216542308</v>
      </c>
      <c r="N25" s="23">
        <f t="shared" si="16"/>
        <v>44.445409442749657</v>
      </c>
      <c r="O25" s="24">
        <f t="shared" si="17"/>
        <v>28.213172950614997</v>
      </c>
      <c r="P25" s="24">
        <f t="shared" si="18"/>
        <v>27.341417606635325</v>
      </c>
      <c r="Q25" t="s">
        <v>206</v>
      </c>
      <c r="R25" t="s">
        <v>207</v>
      </c>
      <c r="S25" s="48" t="s">
        <v>464</v>
      </c>
      <c r="T25" s="35">
        <v>100</v>
      </c>
      <c r="U25" s="35">
        <f t="shared" si="19"/>
        <v>66.777408637873762</v>
      </c>
      <c r="V25" s="35">
        <f t="shared" si="20"/>
        <v>72.826086956521735</v>
      </c>
      <c r="W25" s="35">
        <f t="shared" si="21"/>
        <v>57.627118644067799</v>
      </c>
      <c r="X25" s="35">
        <f t="shared" si="22"/>
        <v>69.546794399410473</v>
      </c>
      <c r="Y25" s="35">
        <f t="shared" si="23"/>
        <v>75.59547271805846</v>
      </c>
      <c r="Z25" s="35">
        <f t="shared" si="24"/>
        <v>60.39650440560451</v>
      </c>
      <c r="AA25" s="35">
        <f t="shared" si="25"/>
        <v>-2.7693857615367108</v>
      </c>
      <c r="AB25" s="35">
        <f t="shared" si="26"/>
        <v>-2.769385761536725</v>
      </c>
      <c r="AC25" s="35">
        <f t="shared" si="27"/>
        <v>-2.7693857615367108</v>
      </c>
      <c r="AF25">
        <v>1.92</v>
      </c>
      <c r="AG25">
        <v>1.97</v>
      </c>
      <c r="AJ25" t="s">
        <v>469</v>
      </c>
    </row>
    <row r="26" spans="1:36" ht="15" x14ac:dyDescent="0.25">
      <c r="A26">
        <v>3.01</v>
      </c>
      <c r="B26">
        <v>3.68</v>
      </c>
      <c r="C26">
        <v>2.36</v>
      </c>
      <c r="D26" s="20">
        <f t="shared" si="3"/>
        <v>2.7693857615367135E-2</v>
      </c>
      <c r="E26" s="17">
        <f>IF(OR($A26="",$B26="",$C26=""),"",A26*'MPTO_working_3-way'!$I25)</f>
        <v>3.093358511422255</v>
      </c>
      <c r="F26" s="21">
        <f>IF(OR($A26="",$B26="",$C26=""),"",B26*'MPTO_working_3-way'!$I25)</f>
        <v>3.7819133960245512</v>
      </c>
      <c r="G26" s="22">
        <f>IF(OR($A26="",$B26="",$C26=""),"",C26*'MPTO_working_3-way'!$I25)</f>
        <v>2.4253575039722661</v>
      </c>
      <c r="H26" s="17">
        <f>IF(OR($A26="",$B26="",$C26=""),"",'MPTO_working_3-way'!E25)</f>
        <v>3.0960267264124188</v>
      </c>
      <c r="I26" s="21">
        <f>IF(OR($A26="",$B26="",$C26=""),"",'MPTO_working_3-way'!F25)</f>
        <v>3.8094099689277354</v>
      </c>
      <c r="J26" s="22">
        <f>IF(OR($A26="",$B26="",$C26=""),"",'MPTO_working_3-way'!G25)</f>
        <v>2.4125596250934582</v>
      </c>
      <c r="K26" s="17">
        <f>IF(OR($A26="",$B26="",$C26=""),"",'OddsRatio_working_3-way'!H25)</f>
        <v>3.0961848016736471</v>
      </c>
      <c r="L26" s="21">
        <f>IF(OR($A26="",$B26="",$C26=""),"",'OddsRatio_working_3-way'!I25)</f>
        <v>3.794913068898198</v>
      </c>
      <c r="M26" s="22">
        <f>IF(OR($A26="",$B26="",$C26=""),"",'OddsRatio_working_3-way'!J25)</f>
        <v>2.4183140946647561</v>
      </c>
      <c r="N26" s="23">
        <f t="shared" si="16"/>
        <v>32.327323079671842</v>
      </c>
      <c r="O26" s="24">
        <f t="shared" si="17"/>
        <v>26.441641975492459</v>
      </c>
      <c r="P26" s="24">
        <f t="shared" si="18"/>
        <v>41.231034944835706</v>
      </c>
      <c r="Q26" t="s">
        <v>208</v>
      </c>
      <c r="R26" t="s">
        <v>209</v>
      </c>
      <c r="S26" s="48" t="s">
        <v>464</v>
      </c>
      <c r="T26" s="35">
        <v>100</v>
      </c>
      <c r="U26" s="35">
        <f t="shared" si="19"/>
        <v>11.504424778761051</v>
      </c>
      <c r="V26" s="35">
        <f t="shared" si="20"/>
        <v>89.858012170385408</v>
      </c>
      <c r="W26" s="35">
        <f t="shared" si="21"/>
        <v>95.766299745977989</v>
      </c>
      <c r="X26" s="35">
        <f t="shared" si="22"/>
        <v>14.37568808363662</v>
      </c>
      <c r="Y26" s="35">
        <f t="shared" si="23"/>
        <v>92.729275475260948</v>
      </c>
      <c r="Z26" s="35">
        <f t="shared" si="24"/>
        <v>98.637563050853544</v>
      </c>
      <c r="AA26" s="35">
        <f t="shared" si="25"/>
        <v>-2.8712633048755691</v>
      </c>
      <c r="AB26" s="35">
        <f t="shared" si="26"/>
        <v>-2.8712633048755407</v>
      </c>
      <c r="AC26" s="35">
        <f t="shared" si="27"/>
        <v>-2.8712633048755549</v>
      </c>
      <c r="AF26">
        <v>1.73</v>
      </c>
      <c r="AG26">
        <v>2.19</v>
      </c>
      <c r="AJ26" t="s">
        <v>469</v>
      </c>
    </row>
    <row r="27" spans="1:36" ht="15" x14ac:dyDescent="0.25">
      <c r="A27">
        <v>1.1299999999999999</v>
      </c>
      <c r="B27">
        <v>9.86</v>
      </c>
      <c r="C27">
        <v>23.62</v>
      </c>
      <c r="D27" s="20">
        <f t="shared" si="3"/>
        <v>2.8712633048755709E-2</v>
      </c>
      <c r="E27" s="17">
        <f>IF(OR($A27="",$B27="",$C27=""),"",A27*'MPTO_working_3-way'!$I26)</f>
        <v>1.1624452753450938</v>
      </c>
      <c r="F27" s="21">
        <f>IF(OR($A27="",$B27="",$C27=""),"",B27*'MPTO_working_3-way'!$I26)</f>
        <v>10.14310656186073</v>
      </c>
      <c r="G27" s="22">
        <f>IF(OR($A27="",$B27="",$C27=""),"",C27*'MPTO_working_3-way'!$I26)</f>
        <v>24.298192392611611</v>
      </c>
      <c r="H27" s="17">
        <f>IF(OR($A27="",$B27="",$C27=""),"",'MPTO_working_3-way'!E26)</f>
        <v>1.1423546706098973</v>
      </c>
      <c r="I27" s="21">
        <f>IF(OR($A27="",$B27="",$C27=""),"",'MPTO_working_3-way'!F26)</f>
        <v>10.88743473879439</v>
      </c>
      <c r="J27" s="22">
        <f>IF(OR($A27="",$B27="",$C27=""),"",'MPTO_working_3-way'!G26)</f>
        <v>30.519324587666663</v>
      </c>
      <c r="K27" s="17">
        <f>IF(OR($A27="",$B27="",$C27=""),"",'OddsRatio_working_3-way'!H26)</f>
        <v>1.1471405190730695</v>
      </c>
      <c r="L27" s="21">
        <f>IF(OR($A27="",$B27="",$C27=""),"",'OddsRatio_working_3-way'!I26)</f>
        <v>11.028192299903044</v>
      </c>
      <c r="M27" s="22">
        <f>IF(OR($A27="",$B27="",$C27=""),"",'OddsRatio_working_3-way'!J26)</f>
        <v>26.602450318714094</v>
      </c>
      <c r="N27" s="23">
        <f t="shared" si="16"/>
        <v>86.025555026935024</v>
      </c>
      <c r="O27" s="24">
        <f t="shared" si="17"/>
        <v>9.8589124929448868</v>
      </c>
      <c r="P27" s="24">
        <f t="shared" si="18"/>
        <v>4.1155324801200912</v>
      </c>
      <c r="Q27" t="s">
        <v>210</v>
      </c>
      <c r="R27" t="s">
        <v>211</v>
      </c>
      <c r="S27" s="48" t="s">
        <v>464</v>
      </c>
      <c r="T27" s="35">
        <v>100</v>
      </c>
      <c r="U27" s="35">
        <f t="shared" si="19"/>
        <v>34.640522875816991</v>
      </c>
      <c r="V27" s="35">
        <f t="shared" si="20"/>
        <v>75.490196078431367</v>
      </c>
      <c r="W27" s="35">
        <f t="shared" si="21"/>
        <v>87.405541561712852</v>
      </c>
      <c r="X27" s="35">
        <f t="shared" si="22"/>
        <v>37.104262359855781</v>
      </c>
      <c r="Y27" s="35">
        <f t="shared" si="23"/>
        <v>77.953935562470164</v>
      </c>
      <c r="Z27" s="35">
        <f t="shared" si="24"/>
        <v>89.869281045751634</v>
      </c>
      <c r="AA27" s="35">
        <f t="shared" si="25"/>
        <v>-2.4637394840387898</v>
      </c>
      <c r="AB27" s="35">
        <f t="shared" si="26"/>
        <v>-2.4637394840387969</v>
      </c>
      <c r="AC27" s="35">
        <f t="shared" si="27"/>
        <v>-2.4637394840387827</v>
      </c>
      <c r="AF27">
        <v>1.36</v>
      </c>
      <c r="AG27">
        <v>3.29</v>
      </c>
      <c r="AJ27" t="s">
        <v>472</v>
      </c>
    </row>
    <row r="28" spans="1:36" ht="15" x14ac:dyDescent="0.25">
      <c r="A28">
        <v>1.53</v>
      </c>
      <c r="B28">
        <v>4.08</v>
      </c>
      <c r="C28">
        <v>7.94</v>
      </c>
      <c r="D28" s="20">
        <f t="shared" si="3"/>
        <v>2.4637394840387961E-2</v>
      </c>
      <c r="E28" s="17">
        <f>IF(OR($A28="",$B28="",$C28=""),"",A28*'MPTO_working_3-way'!$I27)</f>
        <v>1.5676952141057936</v>
      </c>
      <c r="F28" s="21">
        <f>IF(OR($A28="",$B28="",$C28=""),"",B28*'MPTO_working_3-way'!$I27)</f>
        <v>4.1805205709487829</v>
      </c>
      <c r="G28" s="22">
        <f>IF(OR($A28="",$B28="",$C28=""),"",C28*'MPTO_working_3-way'!$I27)</f>
        <v>8.1356209150326801</v>
      </c>
      <c r="H28" s="17">
        <f>IF(OR($A28="",$B28="",$C28=""),"",'MPTO_working_3-way'!E27)</f>
        <v>1.5494691909679561</v>
      </c>
      <c r="I28" s="21">
        <f>IF(OR($A28="",$B28="",$C28=""),"",'MPTO_working_3-way'!F27)</f>
        <v>4.2214474354816298</v>
      </c>
      <c r="J28" s="22">
        <f>IF(OR($A28="",$B28="",$C28=""),"",'MPTO_working_3-way'!G27)</f>
        <v>8.4938588109166364</v>
      </c>
      <c r="K28" s="17">
        <f>IF(OR($A28="",$B28="",$C28=""),"",'OddsRatio_working_3-way'!H27)</f>
        <v>1.5557688965280461</v>
      </c>
      <c r="L28" s="21">
        <f>IF(OR($A28="",$B28="",$C28=""),"",'OddsRatio_working_3-way'!I27)</f>
        <v>4.2297513232195865</v>
      </c>
      <c r="M28" s="22">
        <f>IF(OR($A28="",$B28="",$C28=""),"",'OddsRatio_working_3-way'!J27)</f>
        <v>8.2774266828389376</v>
      </c>
      <c r="N28" s="23">
        <f t="shared" si="16"/>
        <v>63.78790921871861</v>
      </c>
      <c r="O28" s="24">
        <f t="shared" si="17"/>
        <v>23.920465957019481</v>
      </c>
      <c r="P28" s="24">
        <f t="shared" si="18"/>
        <v>12.2916248242619</v>
      </c>
      <c r="Q28" t="s">
        <v>212</v>
      </c>
      <c r="R28" t="s">
        <v>213</v>
      </c>
      <c r="S28" s="48" t="s">
        <v>464</v>
      </c>
      <c r="T28" s="35">
        <v>100</v>
      </c>
      <c r="U28" s="35">
        <f t="shared" si="19"/>
        <v>93.333333333333329</v>
      </c>
      <c r="V28" s="35">
        <f t="shared" si="20"/>
        <v>84.917043740573149</v>
      </c>
      <c r="W28" s="35">
        <f t="shared" si="21"/>
        <v>18.699186991869919</v>
      </c>
      <c r="X28" s="35">
        <f t="shared" si="22"/>
        <v>96.383769267556929</v>
      </c>
      <c r="Y28" s="35">
        <f t="shared" si="23"/>
        <v>87.967479674796749</v>
      </c>
      <c r="Z28" s="35">
        <f t="shared" si="24"/>
        <v>21.749622926093515</v>
      </c>
      <c r="AA28" s="35">
        <f t="shared" si="25"/>
        <v>-3.0504359342236</v>
      </c>
      <c r="AB28" s="35">
        <f t="shared" si="26"/>
        <v>-3.0504359342236</v>
      </c>
      <c r="AC28" s="35">
        <f t="shared" si="27"/>
        <v>-3.0504359342235965</v>
      </c>
      <c r="AF28">
        <v>2.09</v>
      </c>
      <c r="AG28">
        <v>1.82</v>
      </c>
      <c r="AJ28" t="s">
        <v>472</v>
      </c>
    </row>
    <row r="29" spans="1:36" ht="15" x14ac:dyDescent="0.25">
      <c r="A29">
        <v>15</v>
      </c>
      <c r="B29">
        <v>6.63</v>
      </c>
      <c r="C29">
        <v>1.23</v>
      </c>
      <c r="D29" s="20">
        <f t="shared" si="3"/>
        <v>3.0504359342236054E-2</v>
      </c>
      <c r="E29" s="17">
        <f>IF(OR($A29="",$B29="",$C29=""),"",A29*'MPTO_working_3-way'!$I28)</f>
        <v>15.45756539013354</v>
      </c>
      <c r="F29" s="21">
        <f>IF(OR($A29="",$B29="",$C29=""),"",B29*'MPTO_working_3-way'!$I28)</f>
        <v>6.8322439024390249</v>
      </c>
      <c r="G29" s="22">
        <f>IF(OR($A29="",$B29="",$C29=""),"",C29*'MPTO_working_3-way'!$I28)</f>
        <v>1.2675203619909503</v>
      </c>
      <c r="H29" s="17">
        <f>IF(OR($A29="",$B29="",$C29=""),"",'MPTO_working_3-way'!E28)</f>
        <v>17.699570256543829</v>
      </c>
      <c r="I29" s="21">
        <f>IF(OR($A29="",$B29="",$C29=""),"",'MPTO_working_3-way'!F28)</f>
        <v>7.1092687519615039</v>
      </c>
      <c r="J29" s="22">
        <f>IF(OR($A29="",$B29="",$C29=""),"",'MPTO_working_3-way'!G28)</f>
        <v>1.2455781814182811</v>
      </c>
      <c r="K29" s="17">
        <f>IF(OR($A29="",$B29="",$C29=""),"",'OddsRatio_working_3-way'!H28)</f>
        <v>16.313016768972805</v>
      </c>
      <c r="L29" s="21">
        <f>IF(OR($A29="",$B29="",$C29=""),"",'OddsRatio_working_3-way'!I28)</f>
        <v>7.1580203149512069</v>
      </c>
      <c r="M29" s="22">
        <f>IF(OR($A29="",$B29="",$C29=""),"",'OddsRatio_working_3-way'!J28)</f>
        <v>1.2515709897759819</v>
      </c>
      <c r="N29" s="23">
        <f t="shared" si="16"/>
        <v>6.4693240802221883</v>
      </c>
      <c r="O29" s="24">
        <f t="shared" si="17"/>
        <v>14.636479819507214</v>
      </c>
      <c r="P29" s="24">
        <f t="shared" si="18"/>
        <v>78.894196100270591</v>
      </c>
      <c r="Q29" t="s">
        <v>214</v>
      </c>
      <c r="R29" t="s">
        <v>215</v>
      </c>
      <c r="S29" s="48" t="s">
        <v>464</v>
      </c>
      <c r="T29" s="35">
        <v>100</v>
      </c>
      <c r="U29" s="35">
        <f t="shared" si="19"/>
        <v>25.925925925925924</v>
      </c>
      <c r="V29" s="35">
        <f t="shared" si="20"/>
        <v>80.6949806949807</v>
      </c>
      <c r="W29" s="35">
        <f t="shared" si="21"/>
        <v>90.654205607476641</v>
      </c>
      <c r="X29" s="35">
        <f t="shared" si="22"/>
        <v>28.65081369754267</v>
      </c>
      <c r="Y29" s="35">
        <f t="shared" si="23"/>
        <v>83.419868466597435</v>
      </c>
      <c r="Z29" s="35">
        <f t="shared" si="24"/>
        <v>93.379093379093376</v>
      </c>
      <c r="AA29" s="35">
        <f t="shared" si="25"/>
        <v>-2.7248877716167463</v>
      </c>
      <c r="AB29" s="35">
        <f t="shared" si="26"/>
        <v>-2.7248877716167357</v>
      </c>
      <c r="AC29" s="35">
        <f t="shared" si="27"/>
        <v>-2.7248877716167357</v>
      </c>
      <c r="AF29">
        <v>1.62</v>
      </c>
      <c r="AG29">
        <v>2.41</v>
      </c>
      <c r="AJ29" t="s">
        <v>472</v>
      </c>
    </row>
    <row r="30" spans="1:36" s="35" customFormat="1" ht="15" x14ac:dyDescent="0.25">
      <c r="A30">
        <v>1.35</v>
      </c>
      <c r="B30">
        <v>5.18</v>
      </c>
      <c r="C30">
        <v>10.7</v>
      </c>
      <c r="D30" s="20">
        <f t="shared" si="3"/>
        <v>2.7248877716167463E-2</v>
      </c>
      <c r="E30" s="17">
        <f>IF(OR($A30="",$B30="",$C30=""),"",A30*'MPTO_working_3-way'!$I29)</f>
        <v>1.3867859849168263</v>
      </c>
      <c r="F30" s="21">
        <f>IF(OR($A30="",$B30="",$C30=""),"",B30*'MPTO_working_3-way'!$I29)</f>
        <v>5.3211491865697473</v>
      </c>
      <c r="G30" s="22">
        <f>IF(OR($A30="",$B30="",$C30=""),"",C30*'MPTO_working_3-way'!$I29)</f>
        <v>10.991562991562992</v>
      </c>
      <c r="H30" s="17">
        <f>IF(OR($A30="",$B30="",$C30=""),"",'MPTO_working_3-way'!E29)</f>
        <v>1.3667591943696722</v>
      </c>
      <c r="I30" s="21">
        <f>IF(OR($A30="",$B30="",$C30=""),"",'MPTO_working_3-way'!F29)</f>
        <v>5.4357505914602111</v>
      </c>
      <c r="J30" s="22">
        <f>IF(OR($A30="",$B30="",$C30=""),"",'MPTO_working_3-way'!G29)</f>
        <v>11.851854002882771</v>
      </c>
      <c r="K30" s="17">
        <f>IF(OR($A30="",$B30="",$C30=""),"",'OddsRatio_working_3-way'!H29)</f>
        <v>1.3728816407595636</v>
      </c>
      <c r="L30" s="21">
        <f>IF(OR($A30="",$B30="",$C30=""),"",'OddsRatio_working_3-way'!I29)</f>
        <v>5.453272166785645</v>
      </c>
      <c r="M30" s="22">
        <f>IF(OR($A30="",$B30="",$C30=""),"",'OddsRatio_working_3-way'!J29)</f>
        <v>11.33414832962219</v>
      </c>
      <c r="N30" s="23">
        <f t="shared" si="16"/>
        <v>72.109179850124889</v>
      </c>
      <c r="O30" s="24">
        <f t="shared" si="17"/>
        <v>18.792932972522898</v>
      </c>
      <c r="P30" s="24">
        <f t="shared" si="18"/>
        <v>9.0978871773522076</v>
      </c>
      <c r="Q30" t="s">
        <v>216</v>
      </c>
      <c r="R30" t="s">
        <v>217</v>
      </c>
      <c r="S30" s="48" t="s">
        <v>464</v>
      </c>
      <c r="T30" s="35">
        <v>100</v>
      </c>
      <c r="U30" s="35">
        <f t="shared" si="19"/>
        <v>58.15899581589958</v>
      </c>
      <c r="V30" s="35">
        <f t="shared" si="20"/>
        <v>72.899728997289984</v>
      </c>
      <c r="W30" s="35">
        <f t="shared" si="21"/>
        <v>66.777408637873762</v>
      </c>
      <c r="X30" s="35">
        <f t="shared" si="22"/>
        <v>60.322862364836283</v>
      </c>
      <c r="Y30" s="35">
        <f t="shared" si="23"/>
        <v>75.063595546226651</v>
      </c>
      <c r="Z30" s="35">
        <f t="shared" si="24"/>
        <v>68.941275186810444</v>
      </c>
      <c r="AA30" s="35">
        <f t="shared" si="25"/>
        <v>-2.1638665489367028</v>
      </c>
      <c r="AB30" s="35">
        <f t="shared" si="26"/>
        <v>-2.1638665489366673</v>
      </c>
      <c r="AC30" s="35">
        <f t="shared" si="27"/>
        <v>-2.1638665489366815</v>
      </c>
      <c r="AD30" s="36"/>
      <c r="AE30" s="36"/>
      <c r="AF30">
        <v>1.94</v>
      </c>
      <c r="AG30">
        <v>1.96</v>
      </c>
      <c r="AH30" s="36"/>
      <c r="AI30" s="36"/>
      <c r="AJ30" t="s">
        <v>472</v>
      </c>
    </row>
    <row r="31" spans="1:36" ht="15" x14ac:dyDescent="0.25">
      <c r="A31">
        <v>2.39</v>
      </c>
      <c r="B31">
        <v>3.69</v>
      </c>
      <c r="C31">
        <v>3.01</v>
      </c>
      <c r="D31" s="20">
        <f t="shared" si="3"/>
        <v>2.1638665489366993E-2</v>
      </c>
      <c r="E31" s="17">
        <f>IF(OR($A31="",$B31="",$C31=""),"",A31*'MPTO_working_3-way'!$I30)</f>
        <v>2.4417164105195872</v>
      </c>
      <c r="F31" s="21">
        <f>IF(OR($A31="",$B31="",$C31=""),"",B31*'MPTO_working_3-way'!$I30)</f>
        <v>3.769846675655764</v>
      </c>
      <c r="G31" s="22">
        <f>IF(OR($A31="",$B31="",$C31=""),"",C31*'MPTO_working_3-way'!$I30)</f>
        <v>3.0751323831229946</v>
      </c>
      <c r="H31" s="17">
        <f>IF(OR($A31="",$B31="",$C31=""),"",'MPTO_working_3-way'!E30)</f>
        <v>2.4319234505061962</v>
      </c>
      <c r="I31" s="21">
        <f>IF(OR($A31="",$B31="",$C31=""),"",'MPTO_working_3-way'!F30)</f>
        <v>3.7908968367220699</v>
      </c>
      <c r="J31" s="22">
        <f>IF(OR($A31="",$B31="",$C31=""),"",'MPTO_working_3-way'!G30)</f>
        <v>3.0767997670739335</v>
      </c>
      <c r="K31" s="17">
        <f>IF(OR($A31="",$B31="",$C31=""),"",'OddsRatio_working_3-way'!H30)</f>
        <v>2.4363734881399313</v>
      </c>
      <c r="L31" s="21">
        <f>IF(OR($A31="",$B31="",$C31=""),"",'OddsRatio_working_3-way'!I30)</f>
        <v>3.7797443763283551</v>
      </c>
      <c r="M31" s="22">
        <f>IF(OR($A31="",$B31="",$C31=""),"",'OddsRatio_working_3-way'!J30)</f>
        <v>3.0770580655836408</v>
      </c>
      <c r="N31" s="23">
        <f t="shared" si="16"/>
        <v>40.954797030962496</v>
      </c>
      <c r="O31" s="24">
        <f t="shared" si="17"/>
        <v>26.526277751761622</v>
      </c>
      <c r="P31" s="24">
        <f t="shared" si="18"/>
        <v>32.518925217275871</v>
      </c>
      <c r="Q31" t="s">
        <v>218</v>
      </c>
      <c r="R31" t="s">
        <v>219</v>
      </c>
      <c r="S31" s="48" t="s">
        <v>464</v>
      </c>
      <c r="T31" s="35">
        <v>100</v>
      </c>
      <c r="U31" s="35">
        <f t="shared" si="19"/>
        <v>67.845659163987136</v>
      </c>
      <c r="V31" s="35">
        <f t="shared" si="20"/>
        <v>68.051118210862612</v>
      </c>
      <c r="W31" s="35">
        <f t="shared" si="21"/>
        <v>61.977186311787079</v>
      </c>
      <c r="X31" s="35">
        <f t="shared" si="22"/>
        <v>69.971695477350309</v>
      </c>
      <c r="Y31" s="35">
        <f t="shared" si="23"/>
        <v>70.177154524225799</v>
      </c>
      <c r="Z31" s="35">
        <f t="shared" si="24"/>
        <v>64.103222625150252</v>
      </c>
      <c r="AA31" s="35">
        <f t="shared" si="25"/>
        <v>-2.1260363133631728</v>
      </c>
      <c r="AB31" s="35">
        <f t="shared" si="26"/>
        <v>-2.126036313363187</v>
      </c>
      <c r="AC31" s="35">
        <f t="shared" si="27"/>
        <v>-2.1260363133631728</v>
      </c>
      <c r="AF31">
        <v>1.65</v>
      </c>
      <c r="AG31">
        <v>2.36</v>
      </c>
      <c r="AJ31" t="s">
        <v>472</v>
      </c>
    </row>
    <row r="32" spans="1:36" ht="15" x14ac:dyDescent="0.25">
      <c r="A32">
        <v>3.11</v>
      </c>
      <c r="B32">
        <v>3.13</v>
      </c>
      <c r="C32">
        <v>2.63</v>
      </c>
      <c r="D32" s="20">
        <f t="shared" si="3"/>
        <v>2.1260363133631888E-2</v>
      </c>
      <c r="E32" s="17">
        <f>IF(OR($A32="",$B32="",$C32=""),"",A32*'MPTO_working_3-way'!$I31)</f>
        <v>3.1761197293455949</v>
      </c>
      <c r="F32" s="21">
        <f>IF(OR($A32="",$B32="",$C32=""),"",B32*'MPTO_working_3-way'!$I31)</f>
        <v>3.1965449366082677</v>
      </c>
      <c r="G32" s="22">
        <f>IF(OR($A32="",$B32="",$C32=""),"",C32*'MPTO_working_3-way'!$I31)</f>
        <v>2.6859147550414519</v>
      </c>
      <c r="H32" s="17">
        <f>IF(OR($A32="",$B32="",$C32=""),"",'MPTO_working_3-way'!E31)</f>
        <v>3.1800888718335236</v>
      </c>
      <c r="I32" s="21">
        <f>IF(OR($A32="",$B32="",$C32=""),"",'MPTO_working_3-way'!F31)</f>
        <v>3.2010035255638289</v>
      </c>
      <c r="J32" s="22">
        <f>IF(OR($A32="",$B32="",$C32=""),"",'MPTO_working_3-way'!G31)</f>
        <v>2.6799495746635857</v>
      </c>
      <c r="K32" s="17">
        <f>IF(OR($A32="",$B32="",$C32=""),"",'OddsRatio_working_3-way'!H31)</f>
        <v>3.1782558398736005</v>
      </c>
      <c r="L32" s="21">
        <f>IF(OR($A32="",$B32="",$C32=""),"",'OddsRatio_working_3-way'!I31)</f>
        <v>3.1989028146591334</v>
      </c>
      <c r="M32" s="22">
        <f>IF(OR($A32="",$B32="",$C32=""),"",'OddsRatio_working_3-way'!J31)</f>
        <v>2.6827284450208384</v>
      </c>
      <c r="N32" s="23">
        <f t="shared" si="16"/>
        <v>31.484959170794209</v>
      </c>
      <c r="O32" s="24">
        <f t="shared" si="17"/>
        <v>31.2837773230575</v>
      </c>
      <c r="P32" s="24">
        <f t="shared" si="18"/>
        <v>37.231263506148274</v>
      </c>
      <c r="Q32" t="s">
        <v>220</v>
      </c>
      <c r="R32" t="s">
        <v>221</v>
      </c>
      <c r="S32" s="48" t="s">
        <v>464</v>
      </c>
      <c r="T32" s="35">
        <v>100</v>
      </c>
      <c r="U32" s="35">
        <f t="shared" si="19"/>
        <v>34.21052631578948</v>
      </c>
      <c r="V32" s="35">
        <f t="shared" si="20"/>
        <v>78.768577494692153</v>
      </c>
      <c r="W32" s="35">
        <f t="shared" si="21"/>
        <v>84.399375975039007</v>
      </c>
      <c r="X32" s="35">
        <f t="shared" si="22"/>
        <v>36.832046530268855</v>
      </c>
      <c r="Y32" s="35">
        <f t="shared" si="23"/>
        <v>81.390097709171528</v>
      </c>
      <c r="Z32" s="35">
        <f t="shared" si="24"/>
        <v>87.020896189518382</v>
      </c>
      <c r="AA32" s="35">
        <f t="shared" si="25"/>
        <v>-2.621520214479375</v>
      </c>
      <c r="AB32" s="35">
        <f t="shared" si="26"/>
        <v>-2.621520214479375</v>
      </c>
      <c r="AC32" s="35">
        <f t="shared" si="27"/>
        <v>-2.621520214479375</v>
      </c>
      <c r="AF32">
        <v>2.48</v>
      </c>
      <c r="AG32">
        <v>1.6</v>
      </c>
      <c r="AJ32" t="s">
        <v>472</v>
      </c>
    </row>
    <row r="33" spans="1:36" ht="15" x14ac:dyDescent="0.25">
      <c r="A33">
        <v>1.52</v>
      </c>
      <c r="B33">
        <v>4.71</v>
      </c>
      <c r="C33">
        <v>6.41</v>
      </c>
      <c r="D33" s="20">
        <f t="shared" si="3"/>
        <v>2.6215202144793892E-2</v>
      </c>
      <c r="E33" s="17">
        <f>IF(OR($A33="",$B33="",$C33=""),"",A33*'MPTO_working_3-way'!$I32)</f>
        <v>1.5598471072600868</v>
      </c>
      <c r="F33" s="21">
        <f>IF(OR($A33="",$B33="",$C33=""),"",B33*'MPTO_working_3-way'!$I32)</f>
        <v>4.8334736021019795</v>
      </c>
      <c r="G33" s="22">
        <f>IF(OR($A33="",$B33="",$C33=""),"",C33*'MPTO_working_3-way'!$I32)</f>
        <v>6.5780394457481286</v>
      </c>
      <c r="H33" s="17">
        <f>IF(OR($A33="",$B33="",$C33=""),"",'MPTO_working_3-way'!E32)</f>
        <v>1.5404609711829009</v>
      </c>
      <c r="I33" s="21">
        <f>IF(OR($A33="",$B33="",$C33=""),"",'MPTO_working_3-way'!F32)</f>
        <v>4.9121746319885284</v>
      </c>
      <c r="J33" s="22">
        <f>IF(OR($A33="",$B33="",$C33=""),"",'MPTO_working_3-way'!G32)</f>
        <v>6.7903488172278079</v>
      </c>
      <c r="K33" s="17">
        <f>IF(OR($A33="",$B33="",$C33=""),"",'OddsRatio_working_3-way'!H32)</f>
        <v>1.5468321587161753</v>
      </c>
      <c r="L33" s="21">
        <f>IF(OR($A33="",$B33="",$C33=""),"",'OddsRatio_working_3-way'!I32)</f>
        <v>4.9014371323788666</v>
      </c>
      <c r="M33" s="22">
        <f>IF(OR($A33="",$B33="",$C33=""),"",'OddsRatio_working_3-way'!J32)</f>
        <v>6.6891576512586708</v>
      </c>
      <c r="N33" s="23">
        <f t="shared" si="16"/>
        <v>64.108847293150845</v>
      </c>
      <c r="O33" s="24">
        <f t="shared" si="17"/>
        <v>20.689054752779043</v>
      </c>
      <c r="P33" s="24">
        <f t="shared" si="18"/>
        <v>15.202097954070092</v>
      </c>
      <c r="Q33" t="s">
        <v>222</v>
      </c>
      <c r="R33" t="s">
        <v>223</v>
      </c>
      <c r="S33" s="48" t="s">
        <v>464</v>
      </c>
      <c r="T33" s="35">
        <v>100</v>
      </c>
      <c r="U33" s="35">
        <f t="shared" si="19"/>
        <v>69.040247678018574</v>
      </c>
      <c r="V33" s="35">
        <f t="shared" si="20"/>
        <v>69.512195121951223</v>
      </c>
      <c r="W33" s="35">
        <f t="shared" si="21"/>
        <v>58.677685950413228</v>
      </c>
      <c r="X33" s="35">
        <f t="shared" si="22"/>
        <v>71.810118927635557</v>
      </c>
      <c r="Y33" s="35">
        <f t="shared" si="23"/>
        <v>72.282066371568192</v>
      </c>
      <c r="Z33" s="35">
        <f t="shared" si="24"/>
        <v>61.447557200030211</v>
      </c>
      <c r="AA33" s="35">
        <f t="shared" si="25"/>
        <v>-2.7698712496169833</v>
      </c>
      <c r="AB33" s="35">
        <f t="shared" si="26"/>
        <v>-2.7698712496169691</v>
      </c>
      <c r="AC33" s="35">
        <f t="shared" si="27"/>
        <v>-2.7698712496169833</v>
      </c>
      <c r="AF33">
        <v>1.58</v>
      </c>
      <c r="AG33">
        <v>2.5299999999999998</v>
      </c>
      <c r="AJ33" t="s">
        <v>472</v>
      </c>
    </row>
    <row r="34" spans="1:36" ht="15" x14ac:dyDescent="0.25">
      <c r="A34">
        <v>3.23</v>
      </c>
      <c r="B34">
        <v>3.28</v>
      </c>
      <c r="C34">
        <v>2.42</v>
      </c>
      <c r="D34" s="20">
        <f t="shared" si="3"/>
        <v>2.7698712496169842E-2</v>
      </c>
      <c r="E34" s="17">
        <f>IF(OR($A34="",$B34="",$C34=""),"",A34*'MPTO_working_3-way'!$I33)</f>
        <v>3.3194668413626287</v>
      </c>
      <c r="F34" s="21">
        <f>IF(OR($A34="",$B34="",$C34=""),"",B34*'MPTO_working_3-way'!$I33)</f>
        <v>3.3708517769874371</v>
      </c>
      <c r="G34" s="22">
        <f>IF(OR($A34="",$B34="",$C34=""),"",C34*'MPTO_working_3-way'!$I33)</f>
        <v>2.4870308842407312</v>
      </c>
      <c r="H34" s="17">
        <f>IF(OR($A34="",$B34="",$C34=""),"",'MPTO_working_3-way'!E33)</f>
        <v>3.3292869284940845</v>
      </c>
      <c r="I34" s="21">
        <f>IF(OR($A34="",$B34="",$C34=""),"",'MPTO_working_3-way'!F33)</f>
        <v>3.3824333604460364</v>
      </c>
      <c r="J34" s="22">
        <f>IF(OR($A34="",$B34="",$C34=""),"",'MPTO_working_3-way'!G33)</f>
        <v>2.4753073467398501</v>
      </c>
      <c r="K34" s="17">
        <f>IF(OR($A34="",$B34="",$C34=""),"",'OddsRatio_working_3-way'!H33)</f>
        <v>3.3250243827042287</v>
      </c>
      <c r="L34" s="21">
        <f>IF(OR($A34="",$B34="",$C34=""),"",'OddsRatio_working_3-way'!I33)</f>
        <v>3.3771549742446831</v>
      </c>
      <c r="M34" s="22">
        <f>IF(OR($A34="",$B34="",$C34=""),"",'OddsRatio_working_3-way'!J33)</f>
        <v>2.4805087997488813</v>
      </c>
      <c r="N34" s="23">
        <f t="shared" si="16"/>
        <v>30.125319751334033</v>
      </c>
      <c r="O34" s="24">
        <f t="shared" si="17"/>
        <v>29.666092316100283</v>
      </c>
      <c r="P34" s="24">
        <f t="shared" si="18"/>
        <v>40.208587932565678</v>
      </c>
      <c r="Q34" t="s">
        <v>224</v>
      </c>
      <c r="R34" t="s">
        <v>225</v>
      </c>
      <c r="S34" s="48" t="s">
        <v>464</v>
      </c>
      <c r="T34" s="35">
        <v>100</v>
      </c>
      <c r="U34" s="35">
        <f t="shared" si="19"/>
        <v>57.264957264957268</v>
      </c>
      <c r="V34" s="35">
        <f t="shared" si="20"/>
        <v>70.059880239520965</v>
      </c>
      <c r="W34" s="35">
        <f t="shared" si="21"/>
        <v>69.78851963746223</v>
      </c>
      <c r="X34" s="35">
        <f t="shared" si="22"/>
        <v>60.151600123016813</v>
      </c>
      <c r="Y34" s="35">
        <f t="shared" si="23"/>
        <v>72.946523097580496</v>
      </c>
      <c r="Z34" s="35">
        <f t="shared" si="24"/>
        <v>72.675162495521789</v>
      </c>
      <c r="AA34" s="35">
        <f t="shared" si="25"/>
        <v>-2.8866428580595453</v>
      </c>
      <c r="AB34" s="35">
        <f t="shared" si="26"/>
        <v>-2.8866428580595311</v>
      </c>
      <c r="AC34" s="35">
        <f t="shared" si="27"/>
        <v>-2.8866428580595596</v>
      </c>
      <c r="AF34">
        <v>2.19</v>
      </c>
      <c r="AG34">
        <v>1.73</v>
      </c>
      <c r="AJ34" t="s">
        <v>470</v>
      </c>
    </row>
    <row r="35" spans="1:36" s="35" customFormat="1" ht="15" x14ac:dyDescent="0.25">
      <c r="A35">
        <v>2.34</v>
      </c>
      <c r="B35">
        <v>3.34</v>
      </c>
      <c r="C35">
        <v>3.31</v>
      </c>
      <c r="D35" s="20">
        <f t="shared" si="3"/>
        <v>2.8866428580595516E-2</v>
      </c>
      <c r="E35" s="17">
        <f>IF(OR($A35="",$B35="",$C35=""),"",A35*'MPTO_working_3-way'!$I34)</f>
        <v>2.4075474428785935</v>
      </c>
      <c r="F35" s="21">
        <f>IF(OR($A35="",$B35="",$C35=""),"",B35*'MPTO_working_3-way'!$I34)</f>
        <v>3.4364138714591888</v>
      </c>
      <c r="G35" s="22">
        <f>IF(OR($A35="",$B35="",$C35=""),"",C35*'MPTO_working_3-way'!$I34)</f>
        <v>3.4055478786017712</v>
      </c>
      <c r="H35" s="17">
        <f>IF(OR($A35="",$B35="",$C35=""),"",'MPTO_working_3-way'!E34)</f>
        <v>2.3939006218368513</v>
      </c>
      <c r="I35" s="21">
        <f>IF(OR($A35="",$B35="",$C35=""),"",'MPTO_working_3-way'!F34)</f>
        <v>3.4509050382588518</v>
      </c>
      <c r="J35" s="22">
        <f>IF(OR($A35="",$B35="",$C35=""),"",'MPTO_working_3-way'!G34)</f>
        <v>3.4188892035237304</v>
      </c>
      <c r="K35" s="17">
        <f>IF(OR($A35="",$B35="",$C35=""),"",'OddsRatio_working_3-way'!H34)</f>
        <v>2.3998325457285894</v>
      </c>
      <c r="L35" s="21">
        <f>IF(OR($A35="",$B35="",$C35=""),"",'OddsRatio_working_3-way'!I34)</f>
        <v>3.444483699257388</v>
      </c>
      <c r="M35" s="22">
        <f>IF(OR($A35="",$B35="",$C35=""),"",'OddsRatio_working_3-way'!J34)</f>
        <v>3.4131441646515248</v>
      </c>
      <c r="N35" s="23">
        <f t="shared" si="16"/>
        <v>41.536045445665074</v>
      </c>
      <c r="O35" s="24">
        <f t="shared" si="17"/>
        <v>29.10010369546595</v>
      </c>
      <c r="P35" s="24">
        <f t="shared" si="18"/>
        <v>29.363850858868968</v>
      </c>
      <c r="Q35" t="s">
        <v>226</v>
      </c>
      <c r="R35" t="s">
        <v>227</v>
      </c>
      <c r="S35" s="48" t="s">
        <v>464</v>
      </c>
      <c r="T35" s="35">
        <v>100</v>
      </c>
      <c r="U35" s="35">
        <f t="shared" si="19"/>
        <v>30.555555555555554</v>
      </c>
      <c r="V35" s="35">
        <f t="shared" si="20"/>
        <v>78.678038379530932</v>
      </c>
      <c r="W35" s="35">
        <f t="shared" si="21"/>
        <v>87.5</v>
      </c>
      <c r="X35" s="35">
        <f t="shared" si="22"/>
        <v>33.821961620469082</v>
      </c>
      <c r="Y35" s="35">
        <f t="shared" si="23"/>
        <v>81.944444444444443</v>
      </c>
      <c r="Z35" s="35">
        <f t="shared" si="24"/>
        <v>90.766406064913525</v>
      </c>
      <c r="AA35" s="35">
        <f t="shared" si="25"/>
        <v>-3.2664060649135287</v>
      </c>
      <c r="AB35" s="35">
        <f t="shared" si="26"/>
        <v>-3.2664060649135109</v>
      </c>
      <c r="AC35" s="35">
        <f t="shared" si="27"/>
        <v>-3.2664060649135251</v>
      </c>
      <c r="AD35" s="36"/>
      <c r="AE35" s="36"/>
      <c r="AF35">
        <v>2.11</v>
      </c>
      <c r="AG35">
        <v>1.79</v>
      </c>
      <c r="AH35" s="36"/>
      <c r="AI35" s="36"/>
      <c r="AJ35" t="s">
        <v>470</v>
      </c>
    </row>
    <row r="36" spans="1:36" ht="15" x14ac:dyDescent="0.25">
      <c r="A36">
        <v>1.44</v>
      </c>
      <c r="B36">
        <v>4.6900000000000004</v>
      </c>
      <c r="C36">
        <v>8</v>
      </c>
      <c r="D36" s="20">
        <f t="shared" si="3"/>
        <v>3.2664060649135296E-2</v>
      </c>
      <c r="E36" s="17">
        <f>IF(OR($A36="",$B36="",$C36=""),"",A36*'MPTO_working_3-way'!$I35)</f>
        <v>1.4870362473347547</v>
      </c>
      <c r="F36" s="21">
        <f>IF(OR($A36="",$B36="",$C36=""),"",B36*'MPTO_working_3-way'!$I35)</f>
        <v>4.8431944444444452</v>
      </c>
      <c r="G36" s="22">
        <f>IF(OR($A36="",$B36="",$C36=""),"",C36*'MPTO_working_3-way'!$I35)</f>
        <v>8.2613124851930824</v>
      </c>
      <c r="H36" s="17">
        <f>IF(OR($A36="",$B36="",$C36=""),"",'MPTO_working_3-way'!E35)</f>
        <v>1.4629370225424929</v>
      </c>
      <c r="I36" s="21">
        <f>IF(OR($A36="",$B36="",$C36=""),"",'MPTO_working_3-way'!F35)</f>
        <v>4.9423818119724841</v>
      </c>
      <c r="J36" s="22">
        <f>IF(OR($A36="",$B36="",$C36=""),"",'MPTO_working_3-way'!G35)</f>
        <v>8.7633217993079597</v>
      </c>
      <c r="K36" s="17">
        <f>IF(OR($A36="",$B36="",$C36=""),"",'OddsRatio_working_3-way'!H35)</f>
        <v>1.4705829239343085</v>
      </c>
      <c r="L36" s="21">
        <f>IF(OR($A36="",$B36="",$C36=""),"",'OddsRatio_working_3-way'!I35)</f>
        <v>4.946479521176359</v>
      </c>
      <c r="M36" s="22">
        <f>IF(OR($A36="",$B36="",$C36=""),"",'OddsRatio_working_3-way'!J35)</f>
        <v>8.4865465171367216</v>
      </c>
      <c r="N36" s="23">
        <f t="shared" si="16"/>
        <v>67.247856384961722</v>
      </c>
      <c r="O36" s="24">
        <f t="shared" si="17"/>
        <v>20.647529465745169</v>
      </c>
      <c r="P36" s="24">
        <f t="shared" si="18"/>
        <v>12.104614149293107</v>
      </c>
      <c r="Q36" t="s">
        <v>228</v>
      </c>
      <c r="R36" t="s">
        <v>229</v>
      </c>
      <c r="S36" s="48" t="s">
        <v>464</v>
      </c>
      <c r="T36" s="35">
        <v>100</v>
      </c>
      <c r="U36" s="35">
        <f t="shared" si="19"/>
        <v>57.627118644067799</v>
      </c>
      <c r="V36" s="35">
        <f t="shared" si="20"/>
        <v>69.040247678018574</v>
      </c>
      <c r="W36" s="35">
        <f t="shared" si="21"/>
        <v>70.588235294117652</v>
      </c>
      <c r="X36" s="35">
        <f t="shared" si="22"/>
        <v>60.371517027863788</v>
      </c>
      <c r="Y36" s="35">
        <f t="shared" si="23"/>
        <v>71.784646061814556</v>
      </c>
      <c r="Z36" s="35">
        <f t="shared" si="24"/>
        <v>73.332633677913634</v>
      </c>
      <c r="AA36" s="35">
        <f t="shared" si="25"/>
        <v>-2.7443983837959891</v>
      </c>
      <c r="AB36" s="35">
        <f t="shared" si="26"/>
        <v>-2.744398383795982</v>
      </c>
      <c r="AC36" s="35">
        <f t="shared" si="27"/>
        <v>-2.744398383795982</v>
      </c>
      <c r="AF36">
        <v>1.71</v>
      </c>
      <c r="AG36">
        <v>2.23</v>
      </c>
      <c r="AJ36" t="s">
        <v>470</v>
      </c>
    </row>
    <row r="37" spans="1:36" ht="15" x14ac:dyDescent="0.25">
      <c r="A37">
        <v>2.36</v>
      </c>
      <c r="B37">
        <v>3.23</v>
      </c>
      <c r="C37">
        <v>3.4</v>
      </c>
      <c r="D37" s="20">
        <f t="shared" si="3"/>
        <v>2.7443983837959873E-2</v>
      </c>
      <c r="E37" s="17">
        <f>IF(OR($A37="",$B37="",$C37=""),"",A37*'MPTO_working_3-way'!$I36)</f>
        <v>2.4247678018575853</v>
      </c>
      <c r="F37" s="21">
        <f>IF(OR($A37="",$B37="",$C37=""),"",B37*'MPTO_working_3-way'!$I36)</f>
        <v>3.3186440677966105</v>
      </c>
      <c r="G37" s="22">
        <f>IF(OR($A37="",$B37="",$C37=""),"",C37*'MPTO_working_3-way'!$I36)</f>
        <v>3.4933095450490637</v>
      </c>
      <c r="H37" s="17">
        <f>IF(OR($A37="",$B37="",$C37=""),"",'MPTO_working_3-way'!E36)</f>
        <v>2.4120749303856219</v>
      </c>
      <c r="I37" s="21">
        <f>IF(OR($A37="",$B37="",$C37=""),"",'MPTO_working_3-way'!F36)</f>
        <v>3.3283460441287769</v>
      </c>
      <c r="J37" s="22">
        <f>IF(OR($A37="",$B37="",$C37=""),"",'MPTO_working_3-way'!G36)</f>
        <v>3.5091455929290452</v>
      </c>
      <c r="K37" s="17">
        <f>IF(OR($A37="",$B37="",$C37=""),"",'OddsRatio_working_3-way'!H36)</f>
        <v>2.4176327017631625</v>
      </c>
      <c r="L37" s="21">
        <f>IF(OR($A37="",$B37="",$C37=""),"",'OddsRatio_working_3-way'!I36)</f>
        <v>3.3245006800969503</v>
      </c>
      <c r="M37" s="22">
        <f>IF(OR($A37="",$B37="",$C37=""),"",'OddsRatio_working_3-way'!J36)</f>
        <v>3.5017047678173463</v>
      </c>
      <c r="N37" s="23">
        <f t="shared" si="16"/>
        <v>41.241062308478035</v>
      </c>
      <c r="O37" s="24">
        <f t="shared" si="17"/>
        <v>30.132788559754847</v>
      </c>
      <c r="P37" s="24">
        <f t="shared" si="18"/>
        <v>28.626149131767107</v>
      </c>
      <c r="Q37" t="s">
        <v>230</v>
      </c>
      <c r="R37" t="s">
        <v>231</v>
      </c>
      <c r="S37" s="48" t="s">
        <v>464</v>
      </c>
      <c r="T37" s="35">
        <v>100</v>
      </c>
      <c r="U37" s="35">
        <f t="shared" si="19"/>
        <v>53.917050691244242</v>
      </c>
      <c r="V37" s="35">
        <f t="shared" si="20"/>
        <v>68.75</v>
      </c>
      <c r="W37" s="35">
        <f t="shared" si="21"/>
        <v>74.424552429667528</v>
      </c>
      <c r="X37" s="35">
        <f t="shared" si="22"/>
        <v>56.825447570332479</v>
      </c>
      <c r="Y37" s="35">
        <f t="shared" si="23"/>
        <v>71.658396879088244</v>
      </c>
      <c r="Z37" s="35">
        <f t="shared" si="24"/>
        <v>77.332949308755758</v>
      </c>
      <c r="AA37" s="35">
        <f t="shared" si="25"/>
        <v>-2.9083968790882366</v>
      </c>
      <c r="AB37" s="35">
        <f t="shared" si="26"/>
        <v>-2.9083968790882437</v>
      </c>
      <c r="AC37" s="35">
        <f t="shared" si="27"/>
        <v>-2.9083968790882295</v>
      </c>
      <c r="AF37">
        <v>2.3199999999999998</v>
      </c>
      <c r="AG37">
        <v>1.66</v>
      </c>
      <c r="AJ37" t="s">
        <v>470</v>
      </c>
    </row>
    <row r="38" spans="1:36" ht="15" x14ac:dyDescent="0.25">
      <c r="A38">
        <v>2.17</v>
      </c>
      <c r="B38">
        <v>3.2</v>
      </c>
      <c r="C38">
        <v>3.91</v>
      </c>
      <c r="D38" s="20">
        <f t="shared" si="3"/>
        <v>2.9083968790882375E-2</v>
      </c>
      <c r="E38" s="17">
        <f>IF(OR($A38="",$B38="",$C38=""),"",A38*'MPTO_working_3-way'!$I37)</f>
        <v>2.2331122122762146</v>
      </c>
      <c r="F38" s="21">
        <f>IF(OR($A38="",$B38="",$C38=""),"",B38*'MPTO_working_3-way'!$I37)</f>
        <v>3.2930687001308239</v>
      </c>
      <c r="G38" s="22">
        <f>IF(OR($A38="",$B38="",$C38=""),"",C38*'MPTO_working_3-way'!$I37)</f>
        <v>4.0237183179723504</v>
      </c>
      <c r="H38" s="17">
        <f>IF(OR($A38="",$B38="",$C38=""),"",'MPTO_working_3-way'!E37)</f>
        <v>2.2166321870423014</v>
      </c>
      <c r="I38" s="21">
        <f>IF(OR($A38="",$B38="",$C38=""),"",'MPTO_working_3-way'!F37)</f>
        <v>3.3024516267144119</v>
      </c>
      <c r="J38" s="22">
        <f>IF(OR($A38="",$B38="",$C38=""),"",'MPTO_working_3-way'!G37)</f>
        <v>4.0640524010669417</v>
      </c>
      <c r="K38" s="17">
        <f>IF(OR($A38="",$B38="",$C38=""),"",'OddsRatio_working_3-way'!H37)</f>
        <v>2.2236023420614455</v>
      </c>
      <c r="L38" s="21">
        <f>IF(OR($A38="",$B38="",$C38=""),"",'OddsRatio_working_3-way'!I37)</f>
        <v>3.3007907286625469</v>
      </c>
      <c r="M38" s="22">
        <f>IF(OR($A38="",$B38="",$C38=""),"",'OddsRatio_working_3-way'!J37)</f>
        <v>4.0433186456400039</v>
      </c>
      <c r="N38" s="23">
        <f t="shared" si="16"/>
        <v>44.780553099958134</v>
      </c>
      <c r="O38" s="24">
        <f t="shared" si="17"/>
        <v>30.366812570909101</v>
      </c>
      <c r="P38" s="24">
        <f t="shared" si="18"/>
        <v>24.852634329132769</v>
      </c>
      <c r="Q38" t="s">
        <v>232</v>
      </c>
      <c r="R38" t="s">
        <v>233</v>
      </c>
      <c r="S38" s="48" t="s">
        <v>464</v>
      </c>
      <c r="T38" s="35">
        <v>100</v>
      </c>
      <c r="U38" s="35">
        <f t="shared" si="19"/>
        <v>63.503649635036496</v>
      </c>
      <c r="V38" s="35">
        <f t="shared" si="20"/>
        <v>67.845659163987136</v>
      </c>
      <c r="W38" s="35">
        <f t="shared" si="21"/>
        <v>65.986394557823132</v>
      </c>
      <c r="X38" s="35">
        <f t="shared" si="22"/>
        <v>66.167946278189731</v>
      </c>
      <c r="Y38" s="35">
        <f t="shared" si="23"/>
        <v>70.509955807140372</v>
      </c>
      <c r="Z38" s="35">
        <f t="shared" si="24"/>
        <v>68.650691200976368</v>
      </c>
      <c r="AA38" s="35">
        <f t="shared" si="25"/>
        <v>-2.6642966431532358</v>
      </c>
      <c r="AB38" s="35">
        <f t="shared" si="26"/>
        <v>-2.6642966431532358</v>
      </c>
      <c r="AC38" s="35">
        <f t="shared" si="27"/>
        <v>-2.6642966431532358</v>
      </c>
      <c r="AF38">
        <v>2.36</v>
      </c>
      <c r="AG38">
        <v>1.64</v>
      </c>
      <c r="AJ38" t="s">
        <v>470</v>
      </c>
    </row>
    <row r="39" spans="1:36" ht="15" x14ac:dyDescent="0.25">
      <c r="A39">
        <v>2.74</v>
      </c>
      <c r="B39">
        <v>3.11</v>
      </c>
      <c r="C39">
        <v>2.94</v>
      </c>
      <c r="D39" s="20">
        <f t="shared" si="3"/>
        <v>2.6642966431532411E-2</v>
      </c>
      <c r="E39" s="17">
        <f>IF(OR($A39="",$B39="",$C39=""),"",A39*'MPTO_working_3-way'!$I38)</f>
        <v>2.8130017280223991</v>
      </c>
      <c r="F39" s="21">
        <f>IF(OR($A39="",$B39="",$C39=""),"",B39*'MPTO_working_3-way'!$I38)</f>
        <v>3.1928596256020656</v>
      </c>
      <c r="G39" s="22">
        <f>IF(OR($A39="",$B39="",$C39=""),"",C39*'MPTO_working_3-way'!$I38)</f>
        <v>3.0183303213087052</v>
      </c>
      <c r="H39" s="17">
        <f>IF(OR($A39="",$B39="",$C39=""),"",'MPTO_working_3-way'!E38)</f>
        <v>2.8083378383569144</v>
      </c>
      <c r="I39" s="21">
        <f>IF(OR($A39="",$B39="",$C39=""),"",'MPTO_working_3-way'!F38)</f>
        <v>3.1983376877863168</v>
      </c>
      <c r="J39" s="22">
        <f>IF(OR($A39="",$B39="",$C39=""),"",'MPTO_working_3-way'!G38)</f>
        <v>3.01882175946418</v>
      </c>
      <c r="K39" s="17">
        <f>IF(OR($A39="",$B39="",$C39=""),"",'OddsRatio_working_3-way'!H38)</f>
        <v>2.8105775451144313</v>
      </c>
      <c r="L39" s="21">
        <f>IF(OR($A39="",$B39="",$C39=""),"",'OddsRatio_working_3-way'!I38)</f>
        <v>3.1955854139031321</v>
      </c>
      <c r="M39" s="22">
        <f>IF(OR($A39="",$B39="",$C39=""),"",'OddsRatio_working_3-way'!J38)</f>
        <v>3.0186899066218369</v>
      </c>
      <c r="N39" s="23">
        <f t="shared" si="16"/>
        <v>35.549213853594807</v>
      </c>
      <c r="O39" s="24">
        <f t="shared" si="17"/>
        <v>31.319886160401861</v>
      </c>
      <c r="P39" s="24">
        <f t="shared" si="18"/>
        <v>33.130899986003328</v>
      </c>
      <c r="Q39" t="s">
        <v>234</v>
      </c>
      <c r="R39" t="s">
        <v>235</v>
      </c>
      <c r="S39" s="48" t="s">
        <v>464</v>
      </c>
      <c r="T39" s="35">
        <v>100</v>
      </c>
      <c r="U39" s="35">
        <f t="shared" si="19"/>
        <v>55.357142857142868</v>
      </c>
      <c r="V39" s="35">
        <f t="shared" si="20"/>
        <v>69.135802469135797</v>
      </c>
      <c r="W39" s="35">
        <f t="shared" si="21"/>
        <v>72.752043596730246</v>
      </c>
      <c r="X39" s="35">
        <f t="shared" si="22"/>
        <v>58.112153934133957</v>
      </c>
      <c r="Y39" s="35">
        <f t="shared" si="23"/>
        <v>71.890813546126893</v>
      </c>
      <c r="Z39" s="35">
        <f t="shared" si="24"/>
        <v>75.507054673721342</v>
      </c>
      <c r="AA39" s="35">
        <f t="shared" si="25"/>
        <v>-2.7550110769910887</v>
      </c>
      <c r="AB39" s="35">
        <f t="shared" si="26"/>
        <v>-2.7550110769910958</v>
      </c>
      <c r="AC39" s="35">
        <f t="shared" si="27"/>
        <v>-2.7550110769910958</v>
      </c>
      <c r="AF39">
        <v>2.4700000000000002</v>
      </c>
      <c r="AG39">
        <v>1.59</v>
      </c>
      <c r="AJ39" t="s">
        <v>470</v>
      </c>
    </row>
    <row r="40" spans="1:36" ht="15" x14ac:dyDescent="0.25">
      <c r="A40">
        <v>2.2400000000000002</v>
      </c>
      <c r="B40">
        <v>3.24</v>
      </c>
      <c r="C40">
        <v>3.67</v>
      </c>
      <c r="D40" s="20">
        <f t="shared" si="3"/>
        <v>2.7550110769910985E-2</v>
      </c>
      <c r="E40" s="17">
        <f>IF(OR($A40="",$B40="",$C40=""),"",A40*'MPTO_working_3-way'!$I39)</f>
        <v>2.3017122481246006</v>
      </c>
      <c r="F40" s="21">
        <f>IF(OR($A40="",$B40="",$C40=""),"",B40*'MPTO_working_3-way'!$I39)</f>
        <v>3.3292623588945118</v>
      </c>
      <c r="G40" s="22">
        <f>IF(OR($A40="",$B40="",$C40=""),"",C40*'MPTO_working_3-way'!$I39)</f>
        <v>3.7711089065255732</v>
      </c>
      <c r="H40" s="17">
        <f>IF(OR($A40="",$B40="",$C40=""),"",'MPTO_working_3-way'!E39)</f>
        <v>2.287046255327061</v>
      </c>
      <c r="I40" s="21">
        <f>IF(OR($A40="",$B40="",$C40=""),"",'MPTO_working_3-way'!F39)</f>
        <v>3.3393597082519526</v>
      </c>
      <c r="J40" s="22">
        <f>IF(OR($A40="",$B40="",$C40=""),"",'MPTO_working_3-way'!G39)</f>
        <v>3.7980040108385422</v>
      </c>
      <c r="K40" s="17">
        <f>IF(OR($A40="",$B40="",$C40=""),"",'OddsRatio_working_3-way'!H39)</f>
        <v>2.2933091457804786</v>
      </c>
      <c r="L40" s="21">
        <f>IF(OR($A40="",$B40="",$C40=""),"",'OddsRatio_working_3-way'!I39)</f>
        <v>3.3363003923776384</v>
      </c>
      <c r="M40" s="22">
        <f>IF(OR($A40="",$B40="",$C40=""),"",'OddsRatio_working_3-way'!J39)</f>
        <v>3.7847866284144156</v>
      </c>
      <c r="N40" s="23">
        <f t="shared" si="16"/>
        <v>43.445917308507369</v>
      </c>
      <c r="O40" s="24">
        <f t="shared" si="17"/>
        <v>30.036683571313738</v>
      </c>
      <c r="P40" s="24">
        <f t="shared" si="18"/>
        <v>26.517399120178887</v>
      </c>
      <c r="Q40" t="s">
        <v>236</v>
      </c>
      <c r="R40" t="s">
        <v>237</v>
      </c>
      <c r="S40" s="48" t="s">
        <v>464</v>
      </c>
      <c r="T40" s="35">
        <v>100</v>
      </c>
      <c r="U40" s="35">
        <f t="shared" si="19"/>
        <v>79.550102249488745</v>
      </c>
      <c r="V40" s="35">
        <f t="shared" si="20"/>
        <v>74.937343358395992</v>
      </c>
      <c r="W40" s="35">
        <f t="shared" si="21"/>
        <v>42.528735632183903</v>
      </c>
      <c r="X40" s="35">
        <f t="shared" si="22"/>
        <v>82.533921009420098</v>
      </c>
      <c r="Y40" s="35">
        <f t="shared" si="23"/>
        <v>77.921162118327331</v>
      </c>
      <c r="Z40" s="35">
        <f t="shared" si="24"/>
        <v>45.512554392115256</v>
      </c>
      <c r="AA40" s="35">
        <f t="shared" si="25"/>
        <v>-2.9838187599313528</v>
      </c>
      <c r="AB40" s="35">
        <f t="shared" si="26"/>
        <v>-2.9838187599313386</v>
      </c>
      <c r="AC40" s="35">
        <f t="shared" si="27"/>
        <v>-2.9838187599313528</v>
      </c>
      <c r="AF40">
        <v>2.46</v>
      </c>
      <c r="AG40">
        <v>1.6</v>
      </c>
      <c r="AJ40" t="s">
        <v>470</v>
      </c>
    </row>
    <row r="41" spans="1:36" s="35" customFormat="1" ht="15" x14ac:dyDescent="0.25">
      <c r="A41">
        <v>4.8899999999999997</v>
      </c>
      <c r="B41">
        <v>3.99</v>
      </c>
      <c r="C41">
        <v>1.74</v>
      </c>
      <c r="D41" s="20">
        <f t="shared" si="3"/>
        <v>2.9838187599313448E-2</v>
      </c>
      <c r="E41" s="17">
        <f>IF(OR($A41="",$B41="",$C41=""),"",A41*'MPTO_working_3-way'!$I40)</f>
        <v>5.0359087373606428</v>
      </c>
      <c r="F41" s="21">
        <f>IF(OR($A41="",$B41="",$C41=""),"",B41*'MPTO_working_3-way'!$I40)</f>
        <v>4.109054368521261</v>
      </c>
      <c r="G41" s="22">
        <f>IF(OR($A41="",$B41="",$C41=""),"",C41*'MPTO_working_3-way'!$I40)</f>
        <v>1.7919184464228053</v>
      </c>
      <c r="H41" s="17">
        <f>IF(OR($A41="",$B41="",$C41=""),"",'MPTO_working_3-way'!E40)</f>
        <v>5.1399898076257475</v>
      </c>
      <c r="I41" s="21">
        <f>IF(OR($A41="",$B41="",$C41=""),"",'MPTO_working_3-way'!F40)</f>
        <v>4.1548857670930808</v>
      </c>
      <c r="J41" s="22">
        <f>IF(OR($A41="",$B41="",$C41=""),"",'MPTO_working_3-way'!G40)</f>
        <v>1.7706430114411404</v>
      </c>
      <c r="K41" s="17">
        <f>IF(OR($A41="",$B41="",$C41=""),"",'OddsRatio_working_3-way'!H40)</f>
        <v>5.0914447349686158</v>
      </c>
      <c r="L41" s="21">
        <f>IF(OR($A41="",$B41="",$C41=""),"",'OddsRatio_working_3-way'!I40)</f>
        <v>4.1448379839475997</v>
      </c>
      <c r="M41" s="22">
        <f>IF(OR($A41="",$B41="",$C41=""),"",'OddsRatio_working_3-way'!J40)</f>
        <v>1.7783211063950579</v>
      </c>
      <c r="N41" s="23">
        <f t="shared" si="16"/>
        <v>19.857389244986742</v>
      </c>
      <c r="O41" s="24">
        <f t="shared" si="17"/>
        <v>24.336499600998788</v>
      </c>
      <c r="P41" s="24">
        <f t="shared" si="18"/>
        <v>55.806111154014474</v>
      </c>
      <c r="Q41" t="s">
        <v>238</v>
      </c>
      <c r="R41" t="s">
        <v>239</v>
      </c>
      <c r="S41" s="48" t="s">
        <v>464</v>
      </c>
      <c r="T41" s="35">
        <v>100</v>
      </c>
      <c r="U41" s="35">
        <f t="shared" si="19"/>
        <v>80.392156862745097</v>
      </c>
      <c r="V41" s="35">
        <f t="shared" si="20"/>
        <v>74.874371859296474</v>
      </c>
      <c r="W41" s="35">
        <f t="shared" si="21"/>
        <v>41.520467836257311</v>
      </c>
      <c r="X41" s="35">
        <f t="shared" si="22"/>
        <v>83.605160304446201</v>
      </c>
      <c r="Y41" s="35">
        <f t="shared" si="23"/>
        <v>78.087375300997593</v>
      </c>
      <c r="Z41" s="35">
        <f t="shared" si="24"/>
        <v>44.733471277958422</v>
      </c>
      <c r="AA41" s="35">
        <f t="shared" si="25"/>
        <v>-3.2130034417011046</v>
      </c>
      <c r="AB41" s="35">
        <f t="shared" si="26"/>
        <v>-3.2130034417011188</v>
      </c>
      <c r="AC41" s="35">
        <f t="shared" si="27"/>
        <v>-3.2130034417011117</v>
      </c>
      <c r="AD41" s="36"/>
      <c r="AE41" s="36"/>
      <c r="AF41">
        <v>1.87</v>
      </c>
      <c r="AG41">
        <v>2.02</v>
      </c>
      <c r="AH41" s="36"/>
      <c r="AI41" s="36"/>
      <c r="AJ41" t="s">
        <v>470</v>
      </c>
    </row>
    <row r="42" spans="1:36" ht="15" x14ac:dyDescent="0.25">
      <c r="A42">
        <v>5.0999999999999996</v>
      </c>
      <c r="B42">
        <v>3.98</v>
      </c>
      <c r="C42">
        <v>1.71</v>
      </c>
      <c r="D42" s="20">
        <f t="shared" si="3"/>
        <v>3.2130034417011011E-2</v>
      </c>
      <c r="E42" s="17">
        <f>IF(OR($A42="",$B42="",$C42=""),"",A42*'MPTO_working_3-way'!$I41)</f>
        <v>5.2638631755267555</v>
      </c>
      <c r="F42" s="21">
        <f>IF(OR($A42="",$B42="",$C42=""),"",B42*'MPTO_working_3-way'!$I41)</f>
        <v>4.1078775369797036</v>
      </c>
      <c r="G42" s="22">
        <f>IF(OR($A42="",$B42="",$C42=""),"",C42*'MPTO_working_3-way'!$I41)</f>
        <v>1.7649423588530888</v>
      </c>
      <c r="H42" s="17">
        <f>IF(OR($A42="",$B42="",$C42=""),"",'MPTO_working_3-way'!E41)</f>
        <v>5.3946621573314504</v>
      </c>
      <c r="I42" s="21">
        <f>IF(OR($A42="",$B42="",$C42=""),"",'MPTO_working_3-way'!F41)</f>
        <v>4.1572043510442835</v>
      </c>
      <c r="J42" s="22">
        <f>IF(OR($A42="",$B42="",$C42=""),"",'MPTO_working_3-way'!G41)</f>
        <v>1.7419013904265022</v>
      </c>
      <c r="K42" s="17">
        <f>IF(OR($A42="",$B42="",$C42=""),"",'OddsRatio_working_3-way'!H41)</f>
        <v>5.3317153784387932</v>
      </c>
      <c r="L42" s="21">
        <f>IF(OR($A42="",$B42="",$C42=""),"",'OddsRatio_working_3-way'!I41)</f>
        <v>4.1484175189628312</v>
      </c>
      <c r="M42" s="22">
        <f>IF(OR($A42="",$B42="",$C42=""),"",'OddsRatio_working_3-way'!J41)</f>
        <v>1.7501263216320837</v>
      </c>
      <c r="N42" s="23">
        <f t="shared" si="16"/>
        <v>18.997454277483758</v>
      </c>
      <c r="O42" s="24">
        <f t="shared" si="17"/>
        <v>24.343471561599788</v>
      </c>
      <c r="P42" s="24">
        <f t="shared" si="18"/>
        <v>56.659074160916468</v>
      </c>
      <c r="Q42" t="s">
        <v>240</v>
      </c>
      <c r="R42" t="s">
        <v>241</v>
      </c>
      <c r="S42" s="48" t="s">
        <v>464</v>
      </c>
      <c r="T42" s="35">
        <v>100</v>
      </c>
      <c r="U42" s="35">
        <f t="shared" si="19"/>
        <v>67.10526315789474</v>
      </c>
      <c r="V42" s="35">
        <f t="shared" si="20"/>
        <v>69.6048632218845</v>
      </c>
      <c r="W42" s="35">
        <f t="shared" si="21"/>
        <v>60.629921259842511</v>
      </c>
      <c r="X42" s="35">
        <f t="shared" si="22"/>
        <v>69.765215518272967</v>
      </c>
      <c r="Y42" s="35">
        <f t="shared" si="23"/>
        <v>72.264815582262742</v>
      </c>
      <c r="Z42" s="35">
        <f t="shared" si="24"/>
        <v>63.28987362022076</v>
      </c>
      <c r="AA42" s="35">
        <f t="shared" si="25"/>
        <v>-2.6599523603782274</v>
      </c>
      <c r="AB42" s="35">
        <f t="shared" si="26"/>
        <v>-2.6599523603782416</v>
      </c>
      <c r="AC42" s="35">
        <f t="shared" si="27"/>
        <v>-2.6599523603782487</v>
      </c>
      <c r="AF42">
        <v>1.79</v>
      </c>
      <c r="AG42">
        <v>2.11</v>
      </c>
      <c r="AJ42" t="s">
        <v>470</v>
      </c>
    </row>
    <row r="43" spans="1:36" ht="15" x14ac:dyDescent="0.25">
      <c r="A43">
        <v>3.04</v>
      </c>
      <c r="B43">
        <v>3.29</v>
      </c>
      <c r="C43">
        <v>2.54</v>
      </c>
      <c r="D43" s="20">
        <f t="shared" si="3"/>
        <v>2.6599523603782371E-2</v>
      </c>
      <c r="E43" s="17">
        <f>IF(OR($A43="",$B43="",$C43=""),"",A43*'MPTO_working_3-way'!$I42)</f>
        <v>3.1208625517554984</v>
      </c>
      <c r="F43" s="21">
        <f>IF(OR($A43="",$B43="",$C43=""),"",B43*'MPTO_working_3-way'!$I42)</f>
        <v>3.3775124326564439</v>
      </c>
      <c r="G43" s="22">
        <f>IF(OR($A43="",$B43="",$C43=""),"",C43*'MPTO_working_3-way'!$I42)</f>
        <v>2.6075627899536071</v>
      </c>
      <c r="H43" s="17">
        <f>IF(OR($A43="",$B43="",$C43=""),"",'MPTO_working_3-way'!E42)</f>
        <v>3.1242105456474984</v>
      </c>
      <c r="I43" s="21">
        <f>IF(OR($A43="",$B43="",$C43=""),"",'MPTO_working_3-way'!F42)</f>
        <v>3.3888556678036932</v>
      </c>
      <c r="J43" s="22">
        <f>IF(OR($A43="",$B43="",$C43=""),"",'MPTO_working_3-way'!G42)</f>
        <v>2.5985211120273046</v>
      </c>
      <c r="K43" s="17">
        <f>IF(OR($A43="",$B43="",$C43=""),"",'OddsRatio_working_3-way'!H42)</f>
        <v>3.123026677945429</v>
      </c>
      <c r="L43" s="21">
        <f>IF(OR($A43="",$B43="",$C43=""),"",'OddsRatio_working_3-way'!I42)</f>
        <v>3.383201515928937</v>
      </c>
      <c r="M43" s="22">
        <f>IF(OR($A43="",$B43="",$C43=""),"",'OddsRatio_working_3-way'!J42)</f>
        <v>2.602677001978412</v>
      </c>
      <c r="N43" s="23">
        <f t="shared" si="16"/>
        <v>32.042423638218089</v>
      </c>
      <c r="O43" s="24">
        <f t="shared" si="17"/>
        <v>29.60758901525319</v>
      </c>
      <c r="P43" s="24">
        <f t="shared" si="18"/>
        <v>38.349987346528735</v>
      </c>
      <c r="Q43" t="s">
        <v>242</v>
      </c>
      <c r="R43" t="s">
        <v>243</v>
      </c>
      <c r="S43" s="48" t="s">
        <v>464</v>
      </c>
      <c r="T43" s="35">
        <v>100</v>
      </c>
      <c r="U43" s="35">
        <f t="shared" si="19"/>
        <v>49.238578680203041</v>
      </c>
      <c r="V43" s="35">
        <f t="shared" si="20"/>
        <v>71.590909090909093</v>
      </c>
      <c r="W43" s="35">
        <f t="shared" si="21"/>
        <v>75.728155339805824</v>
      </c>
      <c r="X43" s="35">
        <f t="shared" si="22"/>
        <v>52.680935569285083</v>
      </c>
      <c r="Y43" s="35">
        <f t="shared" si="23"/>
        <v>75.033265979991128</v>
      </c>
      <c r="Z43" s="35">
        <f t="shared" si="24"/>
        <v>79.170512228887873</v>
      </c>
      <c r="AA43" s="35">
        <f t="shared" si="25"/>
        <v>-3.442356889082042</v>
      </c>
      <c r="AB43" s="35">
        <f t="shared" si="26"/>
        <v>-3.4423568890820349</v>
      </c>
      <c r="AC43" s="35">
        <f t="shared" si="27"/>
        <v>-3.4423568890820491</v>
      </c>
      <c r="AF43">
        <v>2.16</v>
      </c>
      <c r="AG43">
        <v>1.75</v>
      </c>
      <c r="AJ43" t="s">
        <v>470</v>
      </c>
    </row>
    <row r="44" spans="1:36" ht="15" x14ac:dyDescent="0.25">
      <c r="A44">
        <v>1.97</v>
      </c>
      <c r="B44">
        <v>3.52</v>
      </c>
      <c r="C44">
        <v>4.12</v>
      </c>
      <c r="D44" s="20">
        <f t="shared" si="3"/>
        <v>3.4423568890820544E-2</v>
      </c>
      <c r="E44" s="17">
        <f>IF(OR($A44="",$B44="",$C44=""),"",A44*'MPTO_working_3-way'!$I43)</f>
        <v>2.0378144307149166</v>
      </c>
      <c r="F44" s="21">
        <f>IF(OR($A44="",$B44="",$C44=""),"",B44*'MPTO_working_3-way'!$I43)</f>
        <v>3.6411709624956883</v>
      </c>
      <c r="G44" s="22">
        <f>IF(OR($A44="",$B44="",$C44=""),"",C44*'MPTO_working_3-way'!$I43)</f>
        <v>4.2618251038301809</v>
      </c>
      <c r="H44" s="17">
        <f>IF(OR($A44="",$B44="",$C44=""),"",'MPTO_working_3-way'!E43)</f>
        <v>2.0155613825768053</v>
      </c>
      <c r="I44" s="21">
        <f>IF(OR($A44="",$B44="",$C44=""),"",'MPTO_working_3-way'!F43)</f>
        <v>3.668158081785426</v>
      </c>
      <c r="J44" s="22">
        <f>IF(OR($A44="",$B44="",$C44=""),"",'MPTO_working_3-way'!G43)</f>
        <v>4.3244379539416498</v>
      </c>
      <c r="K44" s="17">
        <f>IF(OR($A44="",$B44="",$C44=""),"",'OddsRatio_working_3-way'!H43)</f>
        <v>2.0242833397043962</v>
      </c>
      <c r="L44" s="21">
        <f>IF(OR($A44="",$B44="",$C44=""),"",'OddsRatio_working_3-way'!I43)</f>
        <v>3.6610247588196683</v>
      </c>
      <c r="M44" s="22">
        <f>IF(OR($A44="",$B44="",$C44=""),"",'OddsRatio_working_3-way'!J43)</f>
        <v>4.2946020823481605</v>
      </c>
      <c r="N44" s="23">
        <f t="shared" si="16"/>
        <v>49.072181692676246</v>
      </c>
      <c r="O44" s="24">
        <f t="shared" si="17"/>
        <v>27.463692595048922</v>
      </c>
      <c r="P44" s="24">
        <f t="shared" si="18"/>
        <v>23.464125712274807</v>
      </c>
      <c r="Q44" t="s">
        <v>244</v>
      </c>
      <c r="R44" t="s">
        <v>245</v>
      </c>
      <c r="S44" s="48" t="s">
        <v>464</v>
      </c>
      <c r="T44" s="35">
        <v>100</v>
      </c>
      <c r="U44" s="35">
        <f t="shared" si="19"/>
        <v>53.703703703703695</v>
      </c>
      <c r="V44" s="35">
        <f t="shared" si="20"/>
        <v>72.752043596730246</v>
      </c>
      <c r="W44" s="35">
        <f t="shared" si="21"/>
        <v>69.040247678018574</v>
      </c>
      <c r="X44" s="35">
        <f t="shared" si="22"/>
        <v>58.20770872525118</v>
      </c>
      <c r="Y44" s="35">
        <f t="shared" si="23"/>
        <v>77.256048618277717</v>
      </c>
      <c r="Z44" s="35">
        <f t="shared" si="24"/>
        <v>73.544252699566044</v>
      </c>
      <c r="AA44" s="35">
        <f t="shared" si="25"/>
        <v>-4.5040050215474849</v>
      </c>
      <c r="AB44" s="35">
        <f t="shared" si="26"/>
        <v>-4.5040050215474707</v>
      </c>
      <c r="AC44" s="35">
        <f t="shared" si="27"/>
        <v>-4.5040050215474707</v>
      </c>
      <c r="AF44">
        <v>2.16</v>
      </c>
      <c r="AG44">
        <v>1.74</v>
      </c>
      <c r="AJ44" t="s">
        <v>70</v>
      </c>
    </row>
    <row r="45" spans="1:36" ht="15" x14ac:dyDescent="0.25">
      <c r="A45">
        <v>2.16</v>
      </c>
      <c r="B45">
        <v>3.67</v>
      </c>
      <c r="C45">
        <v>3.23</v>
      </c>
      <c r="D45" s="20">
        <f t="shared" si="3"/>
        <v>4.5040050215474636E-2</v>
      </c>
      <c r="E45" s="17">
        <f>IF(OR($A45="",$B45="",$C45=""),"",A45*'MPTO_working_3-way'!$I44)</f>
        <v>2.2572865084654254</v>
      </c>
      <c r="F45" s="21">
        <f>IF(OR($A45="",$B45="",$C45=""),"",B45*'MPTO_working_3-way'!$I44)</f>
        <v>3.835296984290792</v>
      </c>
      <c r="G45" s="22">
        <f>IF(OR($A45="",$B45="",$C45=""),"",C45*'MPTO_working_3-way'!$I44)</f>
        <v>3.3754793621959829</v>
      </c>
      <c r="H45" s="17">
        <f>IF(OR($A45="",$B45="",$C45=""),"",'MPTO_working_3-way'!E44)</f>
        <v>2.2323939372239678</v>
      </c>
      <c r="I45" s="21">
        <f>IF(OR($A45="",$B45="",$C45=""),"",'MPTO_working_3-way'!F44)</f>
        <v>3.8840047578124981</v>
      </c>
      <c r="J45" s="22">
        <f>IF(OR($A45="",$B45="",$C45=""),"",'MPTO_working_3-way'!G44)</f>
        <v>3.3946154992435149</v>
      </c>
      <c r="K45" s="17">
        <f>IF(OR($A45="",$B45="",$C45=""),"",'OddsRatio_working_3-way'!H44)</f>
        <v>2.2427163790459619</v>
      </c>
      <c r="L45" s="21">
        <f>IF(OR($A45="",$B45="",$C45=""),"",'OddsRatio_working_3-way'!I44)</f>
        <v>3.8603902862523429</v>
      </c>
      <c r="M45" s="22">
        <f>IF(OR($A45="",$B45="",$C45=""),"",'OddsRatio_working_3-way'!J44)</f>
        <v>3.3890151079935293</v>
      </c>
      <c r="N45" s="23">
        <f t="shared" si="16"/>
        <v>44.300978021608408</v>
      </c>
      <c r="O45" s="24">
        <f t="shared" si="17"/>
        <v>26.073600143507946</v>
      </c>
      <c r="P45" s="24">
        <f t="shared" si="18"/>
        <v>29.625421834883646</v>
      </c>
      <c r="Q45" t="s">
        <v>88</v>
      </c>
      <c r="R45" t="s">
        <v>113</v>
      </c>
      <c r="S45" s="48" t="s">
        <v>464</v>
      </c>
      <c r="T45" s="35">
        <v>100</v>
      </c>
      <c r="U45" s="35">
        <f t="shared" si="19"/>
        <v>52.38095238095238</v>
      </c>
      <c r="V45" s="35">
        <f t="shared" si="20"/>
        <v>71.181556195965413</v>
      </c>
      <c r="W45" s="35">
        <f t="shared" si="21"/>
        <v>71.910112359550567</v>
      </c>
      <c r="X45" s="35">
        <f t="shared" si="22"/>
        <v>56.90833144448402</v>
      </c>
      <c r="Y45" s="35">
        <f t="shared" si="23"/>
        <v>75.708935259497053</v>
      </c>
      <c r="Z45" s="35">
        <f t="shared" si="24"/>
        <v>76.437491423082207</v>
      </c>
      <c r="AA45" s="35">
        <f t="shared" si="25"/>
        <v>-4.5273790635316402</v>
      </c>
      <c r="AB45" s="35">
        <f t="shared" si="26"/>
        <v>-4.5273790635316402</v>
      </c>
      <c r="AC45" s="35">
        <f t="shared" si="27"/>
        <v>-4.5273790635316402</v>
      </c>
      <c r="AF45">
        <v>1.82</v>
      </c>
      <c r="AG45">
        <v>2.02</v>
      </c>
      <c r="AJ45" t="s">
        <v>70</v>
      </c>
    </row>
    <row r="46" spans="1:36" s="35" customFormat="1" ht="15" x14ac:dyDescent="0.25">
      <c r="A46">
        <v>2.1</v>
      </c>
      <c r="B46">
        <v>3.47</v>
      </c>
      <c r="C46">
        <v>3.56</v>
      </c>
      <c r="D46" s="20">
        <f t="shared" si="3"/>
        <v>4.5273790635316447E-2</v>
      </c>
      <c r="E46" s="17">
        <f>IF(OR($A46="",$B46="",$C46=""),"",A46*'MPTO_working_3-way'!$I45)</f>
        <v>2.1950749603341646</v>
      </c>
      <c r="F46" s="21">
        <f>IF(OR($A46="",$B46="",$C46=""),"",B46*'MPTO_working_3-way'!$I45)</f>
        <v>3.6271000535045483</v>
      </c>
      <c r="G46" s="22">
        <f>IF(OR($A46="",$B46="",$C46=""),"",C46*'MPTO_working_3-way'!$I45)</f>
        <v>3.7211746946617268</v>
      </c>
      <c r="H46" s="17">
        <f>IF(OR($A46="",$B46="",$C46=""),"",'MPTO_working_3-way'!E45)</f>
        <v>2.1687306605077539</v>
      </c>
      <c r="I46" s="21">
        <f>IF(OR($A46="",$B46="",$C46=""),"",'MPTO_working_3-way'!F45)</f>
        <v>3.6617539118226068</v>
      </c>
      <c r="J46" s="22">
        <f>IF(OR($A46="",$B46="",$C46=""),"",'MPTO_working_3-way'!G45)</f>
        <v>3.7621194865061889</v>
      </c>
      <c r="K46" s="17">
        <f>IF(OR($A46="",$B46="",$C46=""),"",'OddsRatio_working_3-way'!H45)</f>
        <v>2.1793650842837722</v>
      </c>
      <c r="L46" s="21">
        <f>IF(OR($A46="",$B46="",$C46=""),"",'OddsRatio_working_3-way'!I45)</f>
        <v>3.6482106892553774</v>
      </c>
      <c r="M46" s="22">
        <f>IF(OR($A46="",$B46="",$C46=""),"",'OddsRatio_working_3-way'!J45)</f>
        <v>3.7447041961513228</v>
      </c>
      <c r="N46" s="23">
        <f t="shared" si="16"/>
        <v>45.556530782336758</v>
      </c>
      <c r="O46" s="24">
        <f t="shared" si="17"/>
        <v>27.570234767408408</v>
      </c>
      <c r="P46" s="24">
        <f t="shared" si="18"/>
        <v>26.873234450254824</v>
      </c>
      <c r="Q46" t="s">
        <v>86</v>
      </c>
      <c r="R46" t="s">
        <v>87</v>
      </c>
      <c r="S46" s="48" t="s">
        <v>464</v>
      </c>
      <c r="T46" s="35">
        <v>100</v>
      </c>
      <c r="U46" s="35">
        <f t="shared" si="19"/>
        <v>63.369963369963365</v>
      </c>
      <c r="V46" s="35">
        <f t="shared" si="20"/>
        <v>70.238095238095241</v>
      </c>
      <c r="W46" s="35">
        <f t="shared" si="21"/>
        <v>61.977186311787079</v>
      </c>
      <c r="X46" s="35">
        <f t="shared" si="22"/>
        <v>67.78471845011768</v>
      </c>
      <c r="Y46" s="35">
        <f t="shared" si="23"/>
        <v>74.652850318249548</v>
      </c>
      <c r="Z46" s="35">
        <f t="shared" si="24"/>
        <v>66.391941391941387</v>
      </c>
      <c r="AA46" s="35">
        <f t="shared" si="25"/>
        <v>-4.4147550801543147</v>
      </c>
      <c r="AB46" s="35">
        <f t="shared" si="26"/>
        <v>-4.4147550801543076</v>
      </c>
      <c r="AC46" s="35">
        <f t="shared" si="27"/>
        <v>-4.4147550801543076</v>
      </c>
      <c r="AD46" s="36"/>
      <c r="AE46" s="36"/>
      <c r="AF46">
        <v>2.0099999999999998</v>
      </c>
      <c r="AG46">
        <v>1.83</v>
      </c>
      <c r="AH46" s="36"/>
      <c r="AI46" s="36"/>
      <c r="AJ46" t="s">
        <v>70</v>
      </c>
    </row>
    <row r="47" spans="1:36" ht="15" x14ac:dyDescent="0.25">
      <c r="A47">
        <v>2.73</v>
      </c>
      <c r="B47">
        <v>3.36</v>
      </c>
      <c r="C47">
        <v>2.63</v>
      </c>
      <c r="D47" s="20">
        <f t="shared" si="3"/>
        <v>4.4147550801543201E-2</v>
      </c>
      <c r="E47" s="17">
        <f>IF(OR($A47="",$B47="",$C47=""),"",A47*'MPTO_working_3-way'!$I46)</f>
        <v>2.850522813688213</v>
      </c>
      <c r="F47" s="21">
        <f>IF(OR($A47="",$B47="",$C47=""),"",B47*'MPTO_working_3-way'!$I46)</f>
        <v>3.508335770693185</v>
      </c>
      <c r="G47" s="22">
        <f>IF(OR($A47="",$B47="",$C47=""),"",C47*'MPTO_working_3-way'!$I46)</f>
        <v>2.7461080586080584</v>
      </c>
      <c r="H47" s="17">
        <f>IF(OR($A47="",$B47="",$C47=""),"",'MPTO_working_3-way'!E46)</f>
        <v>2.8442663268641</v>
      </c>
      <c r="I47" s="21">
        <f>IF(OR($A47="",$B47="",$C47=""),"",'MPTO_working_3-way'!F46)</f>
        <v>3.534778006613442</v>
      </c>
      <c r="J47" s="22">
        <f>IF(OR($A47="",$B47="",$C47=""),"",'MPTO_working_3-way'!G46)</f>
        <v>2.7358861428739267</v>
      </c>
      <c r="K47" s="17">
        <f>IF(OR($A47="",$B47="",$C47=""),"",'OddsRatio_working_3-way'!H46)</f>
        <v>2.8478401506124582</v>
      </c>
      <c r="L47" s="21">
        <f>IF(OR($A47="",$B47="",$C47=""),"",'OddsRatio_working_3-way'!I46)</f>
        <v>3.5207530378297105</v>
      </c>
      <c r="M47" s="22">
        <f>IF(OR($A47="",$B47="",$C47=""),"",'OddsRatio_working_3-way'!J46)</f>
        <v>2.7410285812128934</v>
      </c>
      <c r="N47" s="23">
        <f t="shared" si="16"/>
        <v>35.081283868278447</v>
      </c>
      <c r="O47" s="24">
        <f t="shared" si="17"/>
        <v>28.503543142976241</v>
      </c>
      <c r="P47" s="24">
        <f t="shared" si="18"/>
        <v>36.415172988745311</v>
      </c>
      <c r="Q47" t="s">
        <v>246</v>
      </c>
      <c r="R47" t="s">
        <v>247</v>
      </c>
      <c r="S47" s="48" t="s">
        <v>464</v>
      </c>
      <c r="T47" s="35">
        <v>100</v>
      </c>
      <c r="U47" s="35">
        <f t="shared" si="19"/>
        <v>28.057553956834536</v>
      </c>
      <c r="V47" s="35">
        <f t="shared" si="20"/>
        <v>78.632478632478637</v>
      </c>
      <c r="W47" s="35">
        <f t="shared" si="21"/>
        <v>88.109393579072531</v>
      </c>
      <c r="X47" s="35">
        <f t="shared" si="22"/>
        <v>33.258127788448839</v>
      </c>
      <c r="Y47" s="35">
        <f t="shared" si="23"/>
        <v>83.833052464092944</v>
      </c>
      <c r="Z47" s="35">
        <f t="shared" si="24"/>
        <v>93.309967410686852</v>
      </c>
      <c r="AA47" s="35">
        <f t="shared" si="25"/>
        <v>-5.2005738316143031</v>
      </c>
      <c r="AB47" s="35">
        <f t="shared" si="26"/>
        <v>-5.2005738316143066</v>
      </c>
      <c r="AC47" s="35">
        <f t="shared" si="27"/>
        <v>-5.2005738316143209</v>
      </c>
      <c r="AF47">
        <v>2.06</v>
      </c>
      <c r="AG47">
        <v>1.78</v>
      </c>
      <c r="AJ47" t="s">
        <v>70</v>
      </c>
    </row>
    <row r="48" spans="1:36" ht="15" x14ac:dyDescent="0.25">
      <c r="A48">
        <v>1.39</v>
      </c>
      <c r="B48">
        <v>4.68</v>
      </c>
      <c r="C48">
        <v>8.41</v>
      </c>
      <c r="D48" s="20">
        <f t="shared" si="3"/>
        <v>5.2005738316143191E-2</v>
      </c>
      <c r="E48" s="17">
        <f>IF(OR($A48="",$B48="",$C48=""),"",A48*'MPTO_working_3-way'!$I47)</f>
        <v>1.462287976259439</v>
      </c>
      <c r="F48" s="21">
        <f>IF(OR($A48="",$B48="",$C48=""),"",B48*'MPTO_working_3-way'!$I47)</f>
        <v>4.9233868553195501</v>
      </c>
      <c r="G48" s="22">
        <f>IF(OR($A48="",$B48="",$C48=""),"",C48*'MPTO_working_3-way'!$I47)</f>
        <v>8.847368259238765</v>
      </c>
      <c r="H48" s="17">
        <f>IF(OR($A48="",$B48="",$C48=""),"",'MPTO_working_3-way'!E47)</f>
        <v>1.4243204134101421</v>
      </c>
      <c r="I48" s="21">
        <f>IF(OR($A48="",$B48="",$C48=""),"",'MPTO_working_3-way'!F47)</f>
        <v>5.0932065049075046</v>
      </c>
      <c r="J48" s="22">
        <f>IF(OR($A48="",$B48="",$C48=""),"",'MPTO_working_3-way'!G47)</f>
        <v>9.8453474990930108</v>
      </c>
      <c r="K48" s="17">
        <f>IF(OR($A48="",$B48="",$C48=""),"",'OddsRatio_working_3-way'!H47)</f>
        <v>1.4356537950141897</v>
      </c>
      <c r="L48" s="21">
        <f>IF(OR($A48="",$B48="",$C48=""),"",'OddsRatio_working_3-way'!I47)</f>
        <v>5.110784527313383</v>
      </c>
      <c r="M48" s="22">
        <f>IF(OR($A48="",$B48="",$C48=""),"",'OddsRatio_working_3-way'!J47)</f>
        <v>9.2774221052696095</v>
      </c>
      <c r="N48" s="23">
        <f t="shared" si="16"/>
        <v>68.385982531157737</v>
      </c>
      <c r="O48" s="24">
        <f t="shared" si="17"/>
        <v>20.311221307331039</v>
      </c>
      <c r="P48" s="24">
        <f t="shared" si="18"/>
        <v>11.302796161511207</v>
      </c>
      <c r="Q48" t="s">
        <v>116</v>
      </c>
      <c r="R48" t="s">
        <v>112</v>
      </c>
      <c r="S48" s="48" t="s">
        <v>464</v>
      </c>
      <c r="T48" s="35">
        <v>100</v>
      </c>
      <c r="U48" s="35">
        <f t="shared" si="19"/>
        <v>50</v>
      </c>
      <c r="V48" s="35">
        <f t="shared" si="20"/>
        <v>68.55345911949685</v>
      </c>
      <c r="W48" s="35">
        <f t="shared" si="21"/>
        <v>76.798143851508115</v>
      </c>
      <c r="X48" s="35">
        <f t="shared" si="22"/>
        <v>54.648397028995021</v>
      </c>
      <c r="Y48" s="35">
        <f t="shared" si="23"/>
        <v>73.201856148491885</v>
      </c>
      <c r="Z48" s="35">
        <f t="shared" si="24"/>
        <v>81.446540880503136</v>
      </c>
      <c r="AA48" s="35">
        <f t="shared" si="25"/>
        <v>-4.6483970289950207</v>
      </c>
      <c r="AB48" s="35">
        <f t="shared" si="26"/>
        <v>-4.6483970289950349</v>
      </c>
      <c r="AC48" s="35">
        <f t="shared" si="27"/>
        <v>-4.6483970289950207</v>
      </c>
      <c r="AF48">
        <v>2.04</v>
      </c>
      <c r="AG48">
        <v>1.81</v>
      </c>
      <c r="AJ48" t="s">
        <v>70</v>
      </c>
    </row>
    <row r="49" spans="1:36" ht="15" x14ac:dyDescent="0.25">
      <c r="A49">
        <v>2</v>
      </c>
      <c r="B49">
        <v>3.18</v>
      </c>
      <c r="C49">
        <v>4.3099999999999996</v>
      </c>
      <c r="D49" s="20">
        <f t="shared" si="3"/>
        <v>4.6483970289950216E-2</v>
      </c>
      <c r="E49" s="17">
        <f>IF(OR($A49="",$B49="",$C49=""),"",A49*'MPTO_working_3-way'!$I48)</f>
        <v>2.0929679405799004</v>
      </c>
      <c r="F49" s="21">
        <f>IF(OR($A49="",$B49="",$C49=""),"",B49*'MPTO_working_3-way'!$I48)</f>
        <v>3.3278190255220417</v>
      </c>
      <c r="G49" s="22">
        <f>IF(OR($A49="",$B49="",$C49=""),"",C49*'MPTO_working_3-way'!$I48)</f>
        <v>4.5103459119496847</v>
      </c>
      <c r="H49" s="17">
        <f>IF(OR($A49="",$B49="",$C49=""),"",'MPTO_working_3-way'!E48)</f>
        <v>2.0639607260461008</v>
      </c>
      <c r="I49" s="21">
        <f>IF(OR($A49="",$B49="",$C49=""),"",'MPTO_working_3-way'!F48)</f>
        <v>3.3448087920669654</v>
      </c>
      <c r="J49" s="22">
        <f>IF(OR($A49="",$B49="",$C49=""),"",'MPTO_working_3-way'!G48)</f>
        <v>4.618427703332622</v>
      </c>
      <c r="K49" s="17">
        <f>IF(OR($A49="",$B49="",$C49=""),"",'OddsRatio_working_3-way'!H48)</f>
        <v>2.0756786840384653</v>
      </c>
      <c r="L49" s="21">
        <f>IF(OR($A49="",$B49="",$C49=""),"",'OddsRatio_working_3-way'!I48)</f>
        <v>3.3449795312038546</v>
      </c>
      <c r="M49" s="22">
        <f>IF(OR($A49="",$B49="",$C49=""),"",'OddsRatio_working_3-way'!J48)</f>
        <v>4.5604964441673204</v>
      </c>
      <c r="N49" s="23">
        <f t="shared" si="16"/>
        <v>47.779040500874999</v>
      </c>
      <c r="O49" s="24">
        <f t="shared" si="17"/>
        <v>30.049711006839626</v>
      </c>
      <c r="P49" s="24">
        <f t="shared" si="18"/>
        <v>22.171248492285386</v>
      </c>
      <c r="Q49" t="s">
        <v>248</v>
      </c>
      <c r="R49" t="s">
        <v>89</v>
      </c>
      <c r="S49" s="48" t="s">
        <v>464</v>
      </c>
      <c r="T49" s="35">
        <v>100</v>
      </c>
      <c r="U49" s="35">
        <f t="shared" si="19"/>
        <v>64.412811387900362</v>
      </c>
      <c r="V49" s="35">
        <f t="shared" si="20"/>
        <v>70.674486803519059</v>
      </c>
      <c r="W49" s="35">
        <f t="shared" si="21"/>
        <v>60.474308300395251</v>
      </c>
      <c r="X49" s="35">
        <f t="shared" si="22"/>
        <v>68.851204896085676</v>
      </c>
      <c r="Y49" s="35">
        <f t="shared" si="23"/>
        <v>75.112880311704401</v>
      </c>
      <c r="Z49" s="35">
        <f t="shared" si="24"/>
        <v>64.912701808580579</v>
      </c>
      <c r="AA49" s="35">
        <f t="shared" si="25"/>
        <v>-4.4383935081853139</v>
      </c>
      <c r="AB49" s="35">
        <f t="shared" si="26"/>
        <v>-4.4383935081853423</v>
      </c>
      <c r="AC49" s="35">
        <f t="shared" si="27"/>
        <v>-4.4383935081853281</v>
      </c>
      <c r="AF49">
        <v>2.37</v>
      </c>
      <c r="AG49">
        <v>1.6</v>
      </c>
      <c r="AJ49" t="s">
        <v>70</v>
      </c>
    </row>
    <row r="50" spans="1:36" ht="15" x14ac:dyDescent="0.25">
      <c r="A50">
        <v>2.81</v>
      </c>
      <c r="B50">
        <v>3.41</v>
      </c>
      <c r="C50">
        <v>2.5299999999999998</v>
      </c>
      <c r="D50" s="20">
        <f t="shared" si="3"/>
        <v>4.4383935081853121E-2</v>
      </c>
      <c r="E50" s="17">
        <f>IF(OR($A50="",$B50="",$C50=""),"",A50*'MPTO_working_3-way'!$I49)</f>
        <v>2.9347188575800072</v>
      </c>
      <c r="F50" s="21">
        <f>IF(OR($A50="",$B50="",$C50=""),"",B50*'MPTO_working_3-way'!$I49)</f>
        <v>3.5613492186291191</v>
      </c>
      <c r="G50" s="22">
        <f>IF(OR($A50="",$B50="",$C50=""),"",C50*'MPTO_working_3-way'!$I49)</f>
        <v>2.6422913557570884</v>
      </c>
      <c r="H50" s="17">
        <f>IF(OR($A50="",$B50="",$C50=""),"",'MPTO_working_3-way'!E49)</f>
        <v>2.9318872076992282</v>
      </c>
      <c r="I50" s="21">
        <f>IF(OR($A50="",$B50="",$C50=""),"",'MPTO_working_3-way'!F49)</f>
        <v>3.5911737819533389</v>
      </c>
      <c r="J50" s="22">
        <f>IF(OR($A50="",$B50="",$C50=""),"",'MPTO_working_3-way'!G49)</f>
        <v>2.6283815076468415</v>
      </c>
      <c r="K50" s="17">
        <f>IF(OR($A50="",$B50="",$C50=""),"",'OddsRatio_working_3-way'!H49)</f>
        <v>2.9342239198852833</v>
      </c>
      <c r="L50" s="21">
        <f>IF(OR($A50="",$B50="",$C50=""),"",'OddsRatio_working_3-way'!I49)</f>
        <v>3.5754031198472562</v>
      </c>
      <c r="M50" s="22">
        <f>IF(OR($A50="",$B50="",$C50=""),"",'OddsRatio_working_3-way'!J49)</f>
        <v>2.6350069599030288</v>
      </c>
      <c r="N50" s="23">
        <f t="shared" si="16"/>
        <v>34.074814267715169</v>
      </c>
      <c r="O50" s="24">
        <f t="shared" si="17"/>
        <v>28.079245774862059</v>
      </c>
      <c r="P50" s="24">
        <f t="shared" si="18"/>
        <v>37.845939957422779</v>
      </c>
      <c r="Q50" t="s">
        <v>249</v>
      </c>
      <c r="R50" t="s">
        <v>250</v>
      </c>
      <c r="S50" s="48" t="s">
        <v>464</v>
      </c>
      <c r="T50" s="35">
        <v>100</v>
      </c>
      <c r="U50" s="35">
        <f t="shared" si="19"/>
        <v>60.317460317460316</v>
      </c>
      <c r="V50" s="35">
        <f t="shared" si="20"/>
        <v>72.067039106145245</v>
      </c>
      <c r="W50" s="35">
        <f t="shared" si="21"/>
        <v>63.099630996309962</v>
      </c>
      <c r="X50" s="35">
        <f t="shared" si="22"/>
        <v>64.833329897544772</v>
      </c>
      <c r="Y50" s="35">
        <f t="shared" si="23"/>
        <v>76.582908686229729</v>
      </c>
      <c r="Z50" s="35">
        <f t="shared" si="24"/>
        <v>67.615500576394425</v>
      </c>
      <c r="AA50" s="35">
        <f t="shared" si="25"/>
        <v>-4.5158695800844555</v>
      </c>
      <c r="AB50" s="35">
        <f t="shared" si="26"/>
        <v>-4.5158695800844839</v>
      </c>
      <c r="AC50" s="35">
        <f t="shared" si="27"/>
        <v>-4.5158695800844626</v>
      </c>
      <c r="AF50">
        <v>1.93</v>
      </c>
      <c r="AG50">
        <v>1.91</v>
      </c>
      <c r="AJ50" t="s">
        <v>70</v>
      </c>
    </row>
    <row r="51" spans="1:36" ht="15" x14ac:dyDescent="0.25">
      <c r="A51">
        <v>2.52</v>
      </c>
      <c r="B51">
        <v>3.58</v>
      </c>
      <c r="C51">
        <v>2.71</v>
      </c>
      <c r="D51" s="20">
        <f t="shared" si="3"/>
        <v>4.515869580084475E-2</v>
      </c>
      <c r="E51" s="17">
        <f>IF(OR($A51="",$B51="",$C51=""),"",A51*'MPTO_working_3-way'!$I50)</f>
        <v>2.6337999134181289</v>
      </c>
      <c r="F51" s="21">
        <f>IF(OR($A51="",$B51="",$C51=""),"",B51*'MPTO_working_3-way'!$I50)</f>
        <v>3.7416681309670241</v>
      </c>
      <c r="G51" s="22">
        <f>IF(OR($A51="",$B51="",$C51=""),"",C51*'MPTO_working_3-way'!$I50)</f>
        <v>2.8323800656202893</v>
      </c>
      <c r="H51" s="17">
        <f>IF(OR($A51="",$B51="",$C51=""),"",'MPTO_working_3-way'!E50)</f>
        <v>2.6193610190599483</v>
      </c>
      <c r="I51" s="21">
        <f>IF(OR($A51="",$B51="",$C51=""),"",'MPTO_working_3-way'!F50)</f>
        <v>3.7839126978689546</v>
      </c>
      <c r="J51" s="22">
        <f>IF(OR($A51="",$B51="",$C51=""),"",'MPTO_working_3-way'!G50)</f>
        <v>2.8252514874770882</v>
      </c>
      <c r="K51" s="17">
        <f>IF(OR($A51="",$B51="",$C51=""),"",'OddsRatio_working_3-way'!H50)</f>
        <v>2.626544724437839</v>
      </c>
      <c r="L51" s="21">
        <f>IF(OR($A51="",$B51="",$C51=""),"",'OddsRatio_working_3-way'!I50)</f>
        <v>3.7608456506905439</v>
      </c>
      <c r="M51" s="22">
        <f>IF(OR($A51="",$B51="",$C51=""),"",'OddsRatio_working_3-way'!J50)</f>
        <v>2.8298628149925689</v>
      </c>
      <c r="N51" s="23">
        <f t="shared" si="16"/>
        <v>37.967956294075748</v>
      </c>
      <c r="O51" s="24">
        <f t="shared" si="17"/>
        <v>26.726047447226502</v>
      </c>
      <c r="P51" s="24">
        <f t="shared" si="18"/>
        <v>35.305996258697739</v>
      </c>
      <c r="Q51" t="s">
        <v>96</v>
      </c>
      <c r="R51" t="s">
        <v>251</v>
      </c>
      <c r="S51" s="48" t="s">
        <v>464</v>
      </c>
      <c r="T51" s="35">
        <v>100</v>
      </c>
      <c r="U51" s="35">
        <f t="shared" si="19"/>
        <v>25.925925925925924</v>
      </c>
      <c r="V51" s="35">
        <f t="shared" si="20"/>
        <v>79.296066252587991</v>
      </c>
      <c r="W51" s="35">
        <f t="shared" si="21"/>
        <v>89.517819706498955</v>
      </c>
      <c r="X51" s="35">
        <f t="shared" si="22"/>
        <v>31.186114040913054</v>
      </c>
      <c r="Y51" s="35">
        <f t="shared" si="23"/>
        <v>84.556254367575121</v>
      </c>
      <c r="Z51" s="35">
        <f t="shared" si="24"/>
        <v>94.778007821486071</v>
      </c>
      <c r="AA51" s="35">
        <f t="shared" si="25"/>
        <v>-5.2601881149871303</v>
      </c>
      <c r="AB51" s="35">
        <f t="shared" si="26"/>
        <v>-5.2601881149871303</v>
      </c>
      <c r="AC51" s="35">
        <f t="shared" si="27"/>
        <v>-5.2601881149871161</v>
      </c>
      <c r="AF51">
        <v>1.78</v>
      </c>
      <c r="AG51">
        <v>2.0699999999999998</v>
      </c>
      <c r="AJ51" t="s">
        <v>70</v>
      </c>
    </row>
    <row r="52" spans="1:36" ht="15" x14ac:dyDescent="0.25">
      <c r="A52">
        <v>1.35</v>
      </c>
      <c r="B52">
        <v>4.83</v>
      </c>
      <c r="C52">
        <v>9.5399999999999991</v>
      </c>
      <c r="D52" s="20">
        <f t="shared" si="3"/>
        <v>5.2601881149871188E-2</v>
      </c>
      <c r="E52" s="17">
        <f>IF(OR($A52="",$B52="",$C52=""),"",A52*'MPTO_working_3-way'!$I51)</f>
        <v>1.4210125395523261</v>
      </c>
      <c r="F52" s="21">
        <f>IF(OR($A52="",$B52="",$C52=""),"",B52*'MPTO_working_3-way'!$I51)</f>
        <v>5.0840670859538779</v>
      </c>
      <c r="G52" s="22">
        <f>IF(OR($A52="",$B52="",$C52=""),"",C52*'MPTO_working_3-way'!$I51)</f>
        <v>10.041821946169771</v>
      </c>
      <c r="H52" s="17">
        <f>IF(OR($A52="",$B52="",$C52=""),"",'MPTO_working_3-way'!E51)</f>
        <v>1.3827303990509363</v>
      </c>
      <c r="I52" s="21">
        <f>IF(OR($A52="",$B52="",$C52=""),"",'MPTO_working_3-way'!F51)</f>
        <v>5.2768951221932943</v>
      </c>
      <c r="J52" s="22">
        <f>IF(OR($A52="",$B52="",$C52=""),"",'MPTO_working_3-way'!G51)</f>
        <v>11.45634914057449</v>
      </c>
      <c r="K52" s="17">
        <f>IF(OR($A52="",$B52="",$C52=""),"",'OddsRatio_working_3-way'!H51)</f>
        <v>1.393866072018336</v>
      </c>
      <c r="L52" s="21">
        <f>IF(OR($A52="",$B52="",$C52=""),"",'OddsRatio_working_3-way'!I51)</f>
        <v>5.3100201595149352</v>
      </c>
      <c r="M52" s="22">
        <f>IF(OR($A52="",$B52="",$C52=""),"",'OddsRatio_working_3-way'!J51)</f>
        <v>10.610332157247399</v>
      </c>
      <c r="N52" s="23">
        <f t="shared" si="16"/>
        <v>70.372355779143135</v>
      </c>
      <c r="O52" s="24">
        <f t="shared" si="17"/>
        <v>19.669291987959262</v>
      </c>
      <c r="P52" s="24">
        <f t="shared" si="18"/>
        <v>9.9583522328976137</v>
      </c>
      <c r="Q52" t="s">
        <v>81</v>
      </c>
      <c r="R52" t="s">
        <v>114</v>
      </c>
      <c r="S52" s="48" t="s">
        <v>464</v>
      </c>
      <c r="T52" s="35">
        <v>100</v>
      </c>
      <c r="U52" s="35">
        <f t="shared" si="19"/>
        <v>32.432432432432435</v>
      </c>
      <c r="V52" s="35">
        <f t="shared" si="20"/>
        <v>76.580796252927385</v>
      </c>
      <c r="W52" s="35">
        <f t="shared" si="21"/>
        <v>85.955056179775283</v>
      </c>
      <c r="X52" s="35">
        <f t="shared" si="22"/>
        <v>37.464147567297324</v>
      </c>
      <c r="Y52" s="35">
        <f t="shared" si="23"/>
        <v>81.612511387792281</v>
      </c>
      <c r="Z52" s="35">
        <f t="shared" si="24"/>
        <v>90.986771314640166</v>
      </c>
      <c r="AA52" s="35">
        <f t="shared" si="25"/>
        <v>-5.0317151348648892</v>
      </c>
      <c r="AB52" s="35">
        <f t="shared" si="26"/>
        <v>-5.0317151348648963</v>
      </c>
      <c r="AC52" s="35">
        <f t="shared" si="27"/>
        <v>-5.0317151348648821</v>
      </c>
      <c r="AF52">
        <v>1.87</v>
      </c>
      <c r="AG52">
        <v>1.97</v>
      </c>
      <c r="AJ52" t="s">
        <v>70</v>
      </c>
    </row>
    <row r="53" spans="1:36" s="35" customFormat="1" ht="15" x14ac:dyDescent="0.25">
      <c r="A53">
        <v>1.48</v>
      </c>
      <c r="B53">
        <v>4.2699999999999996</v>
      </c>
      <c r="C53">
        <v>7.12</v>
      </c>
      <c r="D53" s="20">
        <f t="shared" si="3"/>
        <v>5.0317151348648892E-2</v>
      </c>
      <c r="E53" s="17">
        <f>IF(OR($A53="",$B53="",$C53=""),"",A53*'MPTO_working_3-way'!$I52)</f>
        <v>1.5544693839960004</v>
      </c>
      <c r="F53" s="21">
        <f>IF(OR($A53="",$B53="",$C53=""),"",B53*'MPTO_working_3-way'!$I52)</f>
        <v>4.4848542362587303</v>
      </c>
      <c r="G53" s="22">
        <f>IF(OR($A53="",$B53="",$C53=""),"",C53*'MPTO_working_3-way'!$I52)</f>
        <v>7.4782581176023806</v>
      </c>
      <c r="H53" s="17">
        <f>IF(OR($A53="",$B53="",$C53=""),"",'MPTO_working_3-way'!E52)</f>
        <v>1.517673401095567</v>
      </c>
      <c r="I53" s="21">
        <f>IF(OR($A53="",$B53="",$C53=""),"",'MPTO_working_3-way'!F52)</f>
        <v>4.5994002061825316</v>
      </c>
      <c r="J53" s="22">
        <f>IF(OR($A53="",$B53="",$C53=""),"",'MPTO_working_3-way'!G52)</f>
        <v>8.0855741972087998</v>
      </c>
      <c r="K53" s="17">
        <f>IF(OR($A53="",$B53="",$C53=""),"",'OddsRatio_working_3-way'!H52)</f>
        <v>1.5293674530789994</v>
      </c>
      <c r="L53" s="21">
        <f>IF(OR($A53="",$B53="",$C53=""),"",'OddsRatio_working_3-way'!I52)</f>
        <v>4.6063157741006826</v>
      </c>
      <c r="M53" s="22">
        <f>IF(OR($A53="",$B53="",$C53=""),"",'OddsRatio_working_3-way'!J52)</f>
        <v>7.7494350267572418</v>
      </c>
      <c r="N53" s="23">
        <f t="shared" si="16"/>
        <v>64.330633352800277</v>
      </c>
      <c r="O53" s="24">
        <f t="shared" si="17"/>
        <v>22.29726870307832</v>
      </c>
      <c r="P53" s="24">
        <f t="shared" si="18"/>
        <v>13.372097944121405</v>
      </c>
      <c r="Q53" t="s">
        <v>252</v>
      </c>
      <c r="R53" t="s">
        <v>75</v>
      </c>
      <c r="S53" s="48" t="s">
        <v>464</v>
      </c>
      <c r="T53" s="35">
        <v>100</v>
      </c>
      <c r="U53" s="35">
        <f t="shared" si="19"/>
        <v>27.536231884057976</v>
      </c>
      <c r="V53" s="35">
        <f t="shared" si="20"/>
        <v>78.858350951374206</v>
      </c>
      <c r="W53" s="35">
        <f t="shared" si="21"/>
        <v>88.385598141695709</v>
      </c>
      <c r="X53" s="35">
        <f t="shared" si="22"/>
        <v>32.756050906930092</v>
      </c>
      <c r="Y53" s="35">
        <f t="shared" si="23"/>
        <v>84.078169974246336</v>
      </c>
      <c r="Z53" s="35">
        <f t="shared" si="24"/>
        <v>93.605417164567825</v>
      </c>
      <c r="AA53" s="35">
        <f t="shared" si="25"/>
        <v>-5.219819022872116</v>
      </c>
      <c r="AB53" s="35">
        <f t="shared" si="26"/>
        <v>-5.2198190228721302</v>
      </c>
      <c r="AC53" s="35">
        <f t="shared" si="27"/>
        <v>-5.219819022872116</v>
      </c>
      <c r="AD53" s="36"/>
      <c r="AE53" s="36"/>
      <c r="AF53">
        <v>1.95</v>
      </c>
      <c r="AG53">
        <v>1.88</v>
      </c>
      <c r="AH53" s="36"/>
      <c r="AI53" s="36"/>
      <c r="AJ53" t="s">
        <v>70</v>
      </c>
    </row>
    <row r="54" spans="1:36" ht="15" x14ac:dyDescent="0.25">
      <c r="A54">
        <v>1.38</v>
      </c>
      <c r="B54">
        <v>4.7300000000000004</v>
      </c>
      <c r="C54">
        <v>8.61</v>
      </c>
      <c r="D54" s="20">
        <f t="shared" si="3"/>
        <v>5.2198190228721186E-2</v>
      </c>
      <c r="E54" s="17">
        <f>IF(OR($A54="",$B54="",$C54=""),"",A54*'MPTO_working_3-way'!$I53)</f>
        <v>1.4520335025156352</v>
      </c>
      <c r="F54" s="21">
        <f>IF(OR($A54="",$B54="",$C54=""),"",B54*'MPTO_working_3-way'!$I53)</f>
        <v>4.976897439781852</v>
      </c>
      <c r="G54" s="22">
        <f>IF(OR($A54="",$B54="",$C54=""),"",C54*'MPTO_working_3-way'!$I53)</f>
        <v>9.0594264178692896</v>
      </c>
      <c r="H54" s="17">
        <f>IF(OR($A54="",$B54="",$C54=""),"",'MPTO_working_3-way'!E53)</f>
        <v>1.4139506048163404</v>
      </c>
      <c r="I54" s="21">
        <f>IF(OR($A54="",$B54="",$C54=""),"",'MPTO_working_3-way'!F53)</f>
        <v>5.1541850292985893</v>
      </c>
      <c r="J54" s="22">
        <f>IF(OR($A54="",$B54="",$C54=""),"",'MPTO_working_3-way'!G53)</f>
        <v>10.127133826275267</v>
      </c>
      <c r="K54" s="17">
        <f>IF(OR($A54="",$B54="",$C54=""),"",'OddsRatio_working_3-way'!H53)</f>
        <v>1.4252345157295447</v>
      </c>
      <c r="L54" s="21">
        <f>IF(OR($A54="",$B54="",$C54=""),"",'OddsRatio_working_3-way'!I53)</f>
        <v>5.1740124833452699</v>
      </c>
      <c r="M54" s="22">
        <f>IF(OR($A54="",$B54="",$C54=""),"",'OddsRatio_working_3-way'!J53)</f>
        <v>9.5158806965837801</v>
      </c>
      <c r="N54" s="23">
        <f t="shared" si="16"/>
        <v>68.868934378408539</v>
      </c>
      <c r="O54" s="24">
        <f t="shared" si="17"/>
        <v>20.09283920553991</v>
      </c>
      <c r="P54" s="24">
        <f t="shared" si="18"/>
        <v>11.038226416051543</v>
      </c>
      <c r="Q54" t="s">
        <v>253</v>
      </c>
      <c r="R54" t="s">
        <v>115</v>
      </c>
      <c r="S54" s="48" t="s">
        <v>464</v>
      </c>
      <c r="T54" s="35">
        <v>100</v>
      </c>
      <c r="U54" s="35">
        <f t="shared" si="19"/>
        <v>73.045822102425873</v>
      </c>
      <c r="V54" s="35">
        <f t="shared" si="20"/>
        <v>68.152866242038215</v>
      </c>
      <c r="W54" s="35">
        <f t="shared" si="21"/>
        <v>54.337899543379002</v>
      </c>
      <c r="X54" s="35">
        <f t="shared" si="22"/>
        <v>77.50923421458279</v>
      </c>
      <c r="Y54" s="35">
        <f t="shared" si="23"/>
        <v>72.616278354195131</v>
      </c>
      <c r="Z54" s="35">
        <f t="shared" si="24"/>
        <v>58.801311655535905</v>
      </c>
      <c r="AA54" s="35">
        <f t="shared" si="25"/>
        <v>-4.4634121121569166</v>
      </c>
      <c r="AB54" s="35">
        <f t="shared" si="26"/>
        <v>-4.4634121121569166</v>
      </c>
      <c r="AC54" s="35">
        <f t="shared" si="27"/>
        <v>-4.4634121121569024</v>
      </c>
      <c r="AF54">
        <v>1.85</v>
      </c>
      <c r="AG54">
        <v>1.99</v>
      </c>
      <c r="AJ54" t="s">
        <v>70</v>
      </c>
    </row>
    <row r="55" spans="1:36" ht="15" x14ac:dyDescent="0.25">
      <c r="A55">
        <v>3.71</v>
      </c>
      <c r="B55">
        <v>3.14</v>
      </c>
      <c r="C55">
        <v>2.19</v>
      </c>
      <c r="D55" s="20">
        <f t="shared" si="3"/>
        <v>4.4634121121569059E-2</v>
      </c>
      <c r="E55" s="17">
        <f>IF(OR($A55="",$B55="",$C55=""),"",A55*'MPTO_working_3-way'!$I54)</f>
        <v>3.875592589361021</v>
      </c>
      <c r="F55" s="21">
        <f>IF(OR($A55="",$B55="",$C55=""),"",B55*'MPTO_working_3-way'!$I54)</f>
        <v>3.2801511403217272</v>
      </c>
      <c r="G55" s="22">
        <f>IF(OR($A55="",$B55="",$C55=""),"",C55*'MPTO_working_3-way'!$I54)</f>
        <v>2.2877487252562361</v>
      </c>
      <c r="H55" s="17">
        <f>IF(OR($A55="",$B55="",$C55=""),"",'MPTO_working_3-way'!E54)</f>
        <v>3.9267467189873351</v>
      </c>
      <c r="I55" s="21">
        <f>IF(OR($A55="",$B55="",$C55=""),"",'MPTO_working_3-way'!F54)</f>
        <v>3.293880362985242</v>
      </c>
      <c r="J55" s="22">
        <f>IF(OR($A55="",$B55="",$C55=""),"",'MPTO_working_3-way'!G54)</f>
        <v>2.2637598808807682</v>
      </c>
      <c r="K55" s="17">
        <f>IF(OR($A55="",$B55="",$C55=""),"",'OddsRatio_working_3-way'!H54)</f>
        <v>3.9009922406968593</v>
      </c>
      <c r="L55" s="21">
        <f>IF(OR($A55="",$B55="",$C55=""),"",'OddsRatio_working_3-way'!I54)</f>
        <v>3.2908204409930919</v>
      </c>
      <c r="M55" s="22">
        <f>IF(OR($A55="",$B55="",$C55=""),"",'OddsRatio_working_3-way'!J54)</f>
        <v>2.2738674414868125</v>
      </c>
      <c r="N55" s="23">
        <f t="shared" si="16"/>
        <v>25.802505731513758</v>
      </c>
      <c r="O55" s="24">
        <f t="shared" si="17"/>
        <v>30.486400084049691</v>
      </c>
      <c r="P55" s="24">
        <f t="shared" si="18"/>
        <v>43.711094184436554</v>
      </c>
      <c r="Q55" t="s">
        <v>83</v>
      </c>
      <c r="R55" t="s">
        <v>84</v>
      </c>
      <c r="S55" s="48" t="s">
        <v>464</v>
      </c>
      <c r="T55" s="35">
        <v>100</v>
      </c>
      <c r="U55" s="35">
        <f t="shared" si="19"/>
        <v>50.73891625615763</v>
      </c>
      <c r="V55" s="35">
        <f t="shared" si="20"/>
        <v>70.059880239520965</v>
      </c>
      <c r="W55" s="35">
        <f t="shared" si="21"/>
        <v>74.683544303797461</v>
      </c>
      <c r="X55" s="35">
        <f t="shared" si="22"/>
        <v>55.256575456681567</v>
      </c>
      <c r="Y55" s="35">
        <f t="shared" si="23"/>
        <v>74.577539440044902</v>
      </c>
      <c r="Z55" s="35">
        <f t="shared" si="24"/>
        <v>79.201203504321413</v>
      </c>
      <c r="AA55" s="35">
        <f t="shared" si="25"/>
        <v>-4.5176592005239371</v>
      </c>
      <c r="AB55" s="35">
        <f t="shared" si="26"/>
        <v>-4.5176592005239371</v>
      </c>
      <c r="AC55" s="35">
        <f t="shared" si="27"/>
        <v>-4.5176592005239513</v>
      </c>
      <c r="AF55">
        <v>2.58</v>
      </c>
      <c r="AG55">
        <v>1.52</v>
      </c>
      <c r="AJ55" t="s">
        <v>71</v>
      </c>
    </row>
    <row r="56" spans="1:36" ht="15" x14ac:dyDescent="0.25">
      <c r="A56">
        <v>2.0299999999999998</v>
      </c>
      <c r="B56">
        <v>3.34</v>
      </c>
      <c r="C56">
        <v>3.95</v>
      </c>
      <c r="D56" s="20">
        <f t="shared" si="3"/>
        <v>4.517659200523938E-2</v>
      </c>
      <c r="E56" s="17">
        <f>IF(OR($A56="",$B56="",$C56=""),"",A56*'MPTO_working_3-way'!$I55)</f>
        <v>2.1217084817706358</v>
      </c>
      <c r="F56" s="21">
        <f>IF(OR($A56="",$B56="",$C56=""),"",B56*'MPTO_working_3-way'!$I55)</f>
        <v>3.4908898172974996</v>
      </c>
      <c r="G56" s="22">
        <f>IF(OR($A56="",$B56="",$C56=""),"",C56*'MPTO_working_3-way'!$I55)</f>
        <v>4.128447538420696</v>
      </c>
      <c r="H56" s="17">
        <f>IF(OR($A56="",$B56="",$C56=""),"",'MPTO_working_3-way'!E55)</f>
        <v>2.0940129150834697</v>
      </c>
      <c r="I56" s="21">
        <f>IF(OR($A56="",$B56="",$C56=""),"",'MPTO_working_3-way'!F55)</f>
        <v>3.5168875043279688</v>
      </c>
      <c r="J56" s="22">
        <f>IF(OR($A56="",$B56="",$C56=""),"",'MPTO_working_3-way'!G55)</f>
        <v>4.199815584278455</v>
      </c>
      <c r="K56" s="17">
        <f>IF(OR($A56="",$B56="",$C56=""),"",'OddsRatio_working_3-way'!H55)</f>
        <v>2.1050615181985846</v>
      </c>
      <c r="L56" s="21">
        <f>IF(OR($A56="",$B56="",$C56=""),"",'OddsRatio_working_3-way'!I55)</f>
        <v>3.5105281093055218</v>
      </c>
      <c r="M56" s="22">
        <f>IF(OR($A56="",$B56="",$C56=""),"",'OddsRatio_working_3-way'!J55)</f>
        <v>4.1649820181415782</v>
      </c>
      <c r="N56" s="23">
        <f t="shared" si="16"/>
        <v>47.131828363407728</v>
      </c>
      <c r="O56" s="24">
        <f t="shared" si="17"/>
        <v>28.645991490334634</v>
      </c>
      <c r="P56" s="24">
        <f t="shared" si="18"/>
        <v>24.222180146257639</v>
      </c>
      <c r="Q56" t="s">
        <v>93</v>
      </c>
      <c r="R56" t="s">
        <v>76</v>
      </c>
      <c r="S56" s="48" t="s">
        <v>464</v>
      </c>
      <c r="T56" s="35">
        <v>100</v>
      </c>
      <c r="U56" s="35">
        <f t="shared" si="19"/>
        <v>18.032786885245901</v>
      </c>
      <c r="V56" s="35">
        <f t="shared" si="20"/>
        <v>83.818770226537225</v>
      </c>
      <c r="W56" s="35">
        <f t="shared" si="21"/>
        <v>92.982456140350877</v>
      </c>
      <c r="X56" s="35">
        <f t="shared" si="22"/>
        <v>23.198773633111909</v>
      </c>
      <c r="Y56" s="35">
        <f t="shared" si="23"/>
        <v>88.984756974403226</v>
      </c>
      <c r="Z56" s="35">
        <f t="shared" si="24"/>
        <v>98.148442888216891</v>
      </c>
      <c r="AA56" s="35">
        <f t="shared" si="25"/>
        <v>-5.1659867478660075</v>
      </c>
      <c r="AB56" s="35">
        <f t="shared" si="26"/>
        <v>-5.1659867478660004</v>
      </c>
      <c r="AC56" s="35">
        <f t="shared" si="27"/>
        <v>-5.1659867478660146</v>
      </c>
      <c r="AF56">
        <v>2.0499999999999998</v>
      </c>
      <c r="AG56">
        <v>1.81</v>
      </c>
      <c r="AJ56" t="s">
        <v>71</v>
      </c>
    </row>
    <row r="57" spans="1:36" ht="15" x14ac:dyDescent="0.25">
      <c r="A57">
        <v>1.22</v>
      </c>
      <c r="B57">
        <v>6.18</v>
      </c>
      <c r="C57">
        <v>14.25</v>
      </c>
      <c r="D57" s="20">
        <f t="shared" si="3"/>
        <v>5.1659867478660138E-2</v>
      </c>
      <c r="E57" s="17">
        <f>IF(OR($A57="",$B57="",$C57=""),"",A57*'MPTO_working_3-way'!$I56)</f>
        <v>1.2830250383239654</v>
      </c>
      <c r="F57" s="21">
        <f>IF(OR($A57="",$B57="",$C57=""),"",B57*'MPTO_working_3-way'!$I56)</f>
        <v>6.4992579810181192</v>
      </c>
      <c r="G57" s="22">
        <f>IF(OR($A57="",$B57="",$C57=""),"",C57*'MPTO_working_3-way'!$I56)</f>
        <v>14.986153111570907</v>
      </c>
      <c r="H57" s="17">
        <f>IF(OR($A57="",$B57="",$C57=""),"",'MPTO_working_3-way'!E56)</f>
        <v>1.2461801846316589</v>
      </c>
      <c r="I57" s="21">
        <f>IF(OR($A57="",$B57="",$C57=""),"",'MPTO_working_3-way'!F56)</f>
        <v>6.9159955970106024</v>
      </c>
      <c r="J57" s="22">
        <f>IF(OR($A57="",$B57="",$C57=""),"",'MPTO_working_3-way'!G56)</f>
        <v>18.883785921434232</v>
      </c>
      <c r="K57" s="17">
        <f>IF(OR($A57="",$B57="",$C57=""),"",'OddsRatio_working_3-way'!H56)</f>
        <v>1.2555370650697246</v>
      </c>
      <c r="L57" s="21">
        <f>IF(OR($A57="",$B57="",$C57=""),"",'OddsRatio_working_3-way'!I56)</f>
        <v>7.0167363502780651</v>
      </c>
      <c r="M57" s="22">
        <f>IF(OR($A57="",$B57="",$C57=""),"",'OddsRatio_working_3-way'!J56)</f>
        <v>16.390300509881154</v>
      </c>
      <c r="N57" s="23">
        <f t="shared" si="16"/>
        <v>77.940801631300573</v>
      </c>
      <c r="O57" s="24">
        <f t="shared" si="17"/>
        <v>15.386371843072283</v>
      </c>
      <c r="P57" s="24">
        <f t="shared" si="18"/>
        <v>6.6728265256271371</v>
      </c>
      <c r="Q57" t="s">
        <v>254</v>
      </c>
      <c r="R57" t="s">
        <v>91</v>
      </c>
      <c r="S57" s="48" t="s">
        <v>464</v>
      </c>
      <c r="T57" s="35">
        <v>100</v>
      </c>
      <c r="U57" s="35">
        <f t="shared" si="19"/>
        <v>55.156950672645742</v>
      </c>
      <c r="V57" s="35">
        <f t="shared" si="20"/>
        <v>70.930232558139537</v>
      </c>
      <c r="W57" s="35">
        <f t="shared" si="21"/>
        <v>69.418960244648318</v>
      </c>
      <c r="X57" s="35">
        <f t="shared" si="22"/>
        <v>59.650807197212139</v>
      </c>
      <c r="Y57" s="35">
        <f t="shared" si="23"/>
        <v>75.424089082705947</v>
      </c>
      <c r="Z57" s="35">
        <f t="shared" si="24"/>
        <v>73.912816769214729</v>
      </c>
      <c r="AA57" s="35">
        <f t="shared" si="25"/>
        <v>-4.4938565245663966</v>
      </c>
      <c r="AB57" s="35">
        <f t="shared" si="26"/>
        <v>-4.4938565245664108</v>
      </c>
      <c r="AC57" s="35">
        <f t="shared" si="27"/>
        <v>-4.4938565245664108</v>
      </c>
      <c r="AF57">
        <v>1.74</v>
      </c>
      <c r="AG57">
        <v>2.1</v>
      </c>
      <c r="AJ57" t="s">
        <v>71</v>
      </c>
    </row>
    <row r="58" spans="1:36" ht="15" x14ac:dyDescent="0.25">
      <c r="A58">
        <v>2.23</v>
      </c>
      <c r="B58">
        <v>3.44</v>
      </c>
      <c r="C58">
        <v>3.27</v>
      </c>
      <c r="D58" s="20">
        <f t="shared" si="3"/>
        <v>4.4938565245664197E-2</v>
      </c>
      <c r="E58" s="17">
        <f>IF(OR($A58="",$B58="",$C58=""),"",A58*'MPTO_working_3-way'!$I57)</f>
        <v>2.3302130004978312</v>
      </c>
      <c r="F58" s="21">
        <f>IF(OR($A58="",$B58="",$C58=""),"",B58*'MPTO_working_3-way'!$I57)</f>
        <v>3.5945886644450846</v>
      </c>
      <c r="G58" s="22">
        <f>IF(OR($A58="",$B58="",$C58=""),"",C58*'MPTO_working_3-way'!$I57)</f>
        <v>3.4169491083533221</v>
      </c>
      <c r="H58" s="17">
        <f>IF(OR($A58="",$B58="",$C58=""),"",'MPTO_working_3-way'!E57)</f>
        <v>2.3070660021403397</v>
      </c>
      <c r="I58" s="21">
        <f>IF(OR($A58="",$B58="",$C58=""),"",'MPTO_working_3-way'!F57)</f>
        <v>3.6268921371916099</v>
      </c>
      <c r="J58" s="22">
        <f>IF(OR($A58="",$B58="",$C58=""),"",'MPTO_working_3-way'!G57)</f>
        <v>3.4384244700023641</v>
      </c>
      <c r="K58" s="17">
        <f>IF(OR($A58="",$B58="",$C58=""),"",'OddsRatio_working_3-way'!H57)</f>
        <v>2.3167983591392933</v>
      </c>
      <c r="L58" s="21">
        <f>IF(OR($A58="",$B58="",$C58=""),"",'OddsRatio_working_3-way'!I57)</f>
        <v>3.6121853628454281</v>
      </c>
      <c r="M58" s="22">
        <f>IF(OR($A58="",$B58="",$C58=""),"",'OddsRatio_working_3-way'!J57)</f>
        <v>3.4301888416635746</v>
      </c>
      <c r="N58" s="23">
        <f t="shared" si="16"/>
        <v>42.914531838349454</v>
      </c>
      <c r="O58" s="24">
        <f t="shared" si="17"/>
        <v>27.819594767302124</v>
      </c>
      <c r="P58" s="24">
        <f t="shared" si="18"/>
        <v>29.265873394348407</v>
      </c>
      <c r="Q58" t="s">
        <v>82</v>
      </c>
      <c r="R58" t="s">
        <v>73</v>
      </c>
      <c r="S58" s="48" t="s">
        <v>464</v>
      </c>
      <c r="T58" s="35">
        <v>100</v>
      </c>
      <c r="U58" s="35">
        <f t="shared" si="19"/>
        <v>67.637540453074436</v>
      </c>
      <c r="V58" s="35">
        <f t="shared" si="20"/>
        <v>68.847352024922117</v>
      </c>
      <c r="W58" s="35">
        <f t="shared" si="21"/>
        <v>59.183673469387763</v>
      </c>
      <c r="X58" s="35">
        <f t="shared" si="22"/>
        <v>71.968974505690113</v>
      </c>
      <c r="Y58" s="35">
        <f t="shared" si="23"/>
        <v>73.178786077537808</v>
      </c>
      <c r="Z58" s="35">
        <f t="shared" si="24"/>
        <v>63.515107522003447</v>
      </c>
      <c r="AA58" s="35">
        <f t="shared" si="25"/>
        <v>-4.3314340526156769</v>
      </c>
      <c r="AB58" s="35">
        <f t="shared" si="26"/>
        <v>-4.3314340526156911</v>
      </c>
      <c r="AC58" s="35">
        <f t="shared" si="27"/>
        <v>-4.331434052615684</v>
      </c>
      <c r="AF58">
        <v>2.0499999999999998</v>
      </c>
      <c r="AG58">
        <v>1.79</v>
      </c>
      <c r="AJ58" t="s">
        <v>71</v>
      </c>
    </row>
    <row r="59" spans="1:36" ht="15" x14ac:dyDescent="0.25">
      <c r="A59">
        <v>3.09</v>
      </c>
      <c r="B59">
        <v>3.21</v>
      </c>
      <c r="C59">
        <v>2.4500000000000002</v>
      </c>
      <c r="D59" s="20">
        <f t="shared" si="3"/>
        <v>4.3314340526156903E-2</v>
      </c>
      <c r="E59" s="17">
        <f>IF(OR($A59="",$B59="",$C59=""),"",A59*'MPTO_working_3-way'!$I58)</f>
        <v>3.2238413122258245</v>
      </c>
      <c r="F59" s="21">
        <f>IF(OR($A59="",$B59="",$C59=""),"",B59*'MPTO_working_3-way'!$I58)</f>
        <v>3.3490390330889634</v>
      </c>
      <c r="G59" s="22">
        <f>IF(OR($A59="",$B59="",$C59=""),"",C59*'MPTO_working_3-way'!$I58)</f>
        <v>2.5561201342890847</v>
      </c>
      <c r="H59" s="17">
        <f>IF(OR($A59="",$B59="",$C59=""),"",'MPTO_working_3-way'!E58)</f>
        <v>3.2342940534108986</v>
      </c>
      <c r="I59" s="21">
        <f>IF(OR($A59="",$B59="",$C59=""),"",'MPTO_working_3-way'!F58)</f>
        <v>3.3660018823666289</v>
      </c>
      <c r="J59" s="22">
        <f>IF(OR($A59="",$B59="",$C59=""),"",'MPTO_working_3-way'!G58)</f>
        <v>2.539842820391021</v>
      </c>
      <c r="K59" s="17">
        <f>IF(OR($A59="",$B59="",$C59=""),"",'OddsRatio_working_3-way'!H58)</f>
        <v>3.2299638866038234</v>
      </c>
      <c r="L59" s="21">
        <f>IF(OR($A59="",$B59="",$C59=""),"",'OddsRatio_working_3-way'!I58)</f>
        <v>3.3580000906193548</v>
      </c>
      <c r="M59" s="22">
        <f>IF(OR($A59="",$B59="",$C59=""),"",'OddsRatio_working_3-way'!J58)</f>
        <v>2.5471041318543275</v>
      </c>
      <c r="N59" s="23">
        <f t="shared" si="16"/>
        <v>31.018896501130005</v>
      </c>
      <c r="O59" s="24">
        <f t="shared" si="17"/>
        <v>29.859311585199912</v>
      </c>
      <c r="P59" s="24">
        <f t="shared" si="18"/>
        <v>39.121791913670087</v>
      </c>
      <c r="Q59" t="s">
        <v>97</v>
      </c>
      <c r="R59" t="s">
        <v>79</v>
      </c>
      <c r="S59" s="48" t="s">
        <v>464</v>
      </c>
      <c r="T59" s="35">
        <v>100</v>
      </c>
      <c r="U59" s="35">
        <f t="shared" si="19"/>
        <v>54.954954954954964</v>
      </c>
      <c r="V59" s="35">
        <f t="shared" si="20"/>
        <v>69.512195121951223</v>
      </c>
      <c r="W59" s="35">
        <f t="shared" si="21"/>
        <v>71.014492753623188</v>
      </c>
      <c r="X59" s="35">
        <f t="shared" si="22"/>
        <v>59.47331212442559</v>
      </c>
      <c r="Y59" s="35">
        <f t="shared" si="23"/>
        <v>74.030552291421856</v>
      </c>
      <c r="Z59" s="35">
        <f t="shared" si="24"/>
        <v>75.532849923093821</v>
      </c>
      <c r="AA59" s="35">
        <f t="shared" si="25"/>
        <v>-4.5183571694706259</v>
      </c>
      <c r="AB59" s="35">
        <f t="shared" si="26"/>
        <v>-4.518357169470633</v>
      </c>
      <c r="AC59" s="35">
        <f t="shared" si="27"/>
        <v>-4.518357169470633</v>
      </c>
      <c r="AF59">
        <v>2.21</v>
      </c>
      <c r="AG59">
        <v>1.68</v>
      </c>
      <c r="AJ59" t="s">
        <v>71</v>
      </c>
    </row>
    <row r="60" spans="1:36" s="35" customFormat="1" ht="15" x14ac:dyDescent="0.25">
      <c r="A60">
        <v>2.2200000000000002</v>
      </c>
      <c r="B60">
        <v>3.28</v>
      </c>
      <c r="C60">
        <v>3.45</v>
      </c>
      <c r="D60" s="20">
        <f t="shared" si="3"/>
        <v>4.5183571694706215E-2</v>
      </c>
      <c r="E60" s="17">
        <f>IF(OR($A60="",$B60="",$C60=""),"",A60*'MPTO_working_3-way'!$I59)</f>
        <v>2.3203075291622479</v>
      </c>
      <c r="F60" s="21">
        <f>IF(OR($A60="",$B60="",$C60=""),"",B60*'MPTO_working_3-way'!$I59)</f>
        <v>3.4282021151586362</v>
      </c>
      <c r="G60" s="22">
        <f>IF(OR($A60="",$B60="",$C60=""),"",C60*'MPTO_working_3-way'!$I59)</f>
        <v>3.6058833223467368</v>
      </c>
      <c r="H60" s="17">
        <f>IF(OR($A60="",$B60="",$C60=""),"",'MPTO_working_3-way'!E59)</f>
        <v>2.2967952867346151</v>
      </c>
      <c r="I60" s="21">
        <f>IF(OR($A60="",$B60="",$C60=""),"",'MPTO_working_3-way'!F59)</f>
        <v>3.4504549050632902</v>
      </c>
      <c r="J60" s="22">
        <f>IF(OR($A60="",$B60="",$C60=""),"",'MPTO_working_3-way'!G59)</f>
        <v>3.6390912093451773</v>
      </c>
      <c r="K60" s="17">
        <f>IF(OR($A60="",$B60="",$C60=""),"",'OddsRatio_working_3-way'!H59)</f>
        <v>2.3066514293110933</v>
      </c>
      <c r="L60" s="21">
        <f>IF(OR($A60="",$B60="",$C60=""),"",'OddsRatio_working_3-way'!I59)</f>
        <v>3.4419387367453216</v>
      </c>
      <c r="M60" s="22">
        <f>IF(OR($A60="",$B60="",$C60=""),"",'OddsRatio_working_3-way'!J59)</f>
        <v>3.6240131162394893</v>
      </c>
      <c r="N60" s="23">
        <f t="shared" si="16"/>
        <v>43.097735426521339</v>
      </c>
      <c r="O60" s="24">
        <f t="shared" si="17"/>
        <v>29.169808733804075</v>
      </c>
      <c r="P60" s="24">
        <f t="shared" si="18"/>
        <v>27.732455839674596</v>
      </c>
      <c r="Q60" t="s">
        <v>80</v>
      </c>
      <c r="R60" t="s">
        <v>78</v>
      </c>
      <c r="S60" s="48" t="s">
        <v>464</v>
      </c>
      <c r="T60" s="35">
        <v>100</v>
      </c>
      <c r="U60" s="35">
        <f t="shared" si="19"/>
        <v>60.317460317460316</v>
      </c>
      <c r="V60" s="35">
        <f t="shared" si="20"/>
        <v>69.512195121951223</v>
      </c>
      <c r="W60" s="35">
        <f t="shared" si="21"/>
        <v>65.753424657534239</v>
      </c>
      <c r="X60" s="35">
        <f t="shared" si="22"/>
        <v>64.734380220514538</v>
      </c>
      <c r="Y60" s="35">
        <f t="shared" si="23"/>
        <v>73.92911502500543</v>
      </c>
      <c r="Z60" s="35">
        <f t="shared" si="24"/>
        <v>70.170344560588461</v>
      </c>
      <c r="AA60" s="35">
        <f t="shared" si="25"/>
        <v>-4.4169199030542217</v>
      </c>
      <c r="AB60" s="35">
        <f t="shared" si="26"/>
        <v>-4.4169199030542075</v>
      </c>
      <c r="AC60" s="35">
        <f t="shared" si="27"/>
        <v>-4.4169199030542217</v>
      </c>
      <c r="AD60" s="36"/>
      <c r="AE60" s="36"/>
      <c r="AF60">
        <v>2.25</v>
      </c>
      <c r="AG60">
        <v>1.66</v>
      </c>
      <c r="AH60" s="36"/>
      <c r="AI60" s="36"/>
      <c r="AJ60" t="s">
        <v>71</v>
      </c>
    </row>
    <row r="61" spans="1:36" ht="15" x14ac:dyDescent="0.25">
      <c r="A61">
        <v>2.52</v>
      </c>
      <c r="B61">
        <v>3.28</v>
      </c>
      <c r="C61">
        <v>2.92</v>
      </c>
      <c r="D61" s="20">
        <f t="shared" si="3"/>
        <v>4.4169199030542172E-2</v>
      </c>
      <c r="E61" s="17">
        <f>IF(OR($A61="",$B61="",$C61=""),"",A61*'MPTO_working_3-way'!$I60)</f>
        <v>2.6313063815569664</v>
      </c>
      <c r="F61" s="21">
        <f>IF(OR($A61="",$B61="",$C61=""),"",B61*'MPTO_working_3-way'!$I60)</f>
        <v>3.4248749728201782</v>
      </c>
      <c r="G61" s="22">
        <f>IF(OR($A61="",$B61="",$C61=""),"",C61*'MPTO_working_3-way'!$I60)</f>
        <v>3.0489740611691829</v>
      </c>
      <c r="H61" s="17">
        <f>IF(OR($A61="",$B61="",$C61=""),"",'MPTO_working_3-way'!E60)</f>
        <v>2.6170999761735678</v>
      </c>
      <c r="I61" s="21">
        <f>IF(OR($A61="",$B61="",$C61=""),"",'MPTO_working_3-way'!F60)</f>
        <v>3.4464340112347229</v>
      </c>
      <c r="J61" s="22">
        <f>IF(OR($A61="",$B61="",$C61=""),"",'MPTO_working_3-way'!G60)</f>
        <v>3.0511741052285233</v>
      </c>
      <c r="K61" s="17">
        <f>IF(OR($A61="",$B61="",$C61=""),"",'OddsRatio_working_3-way'!H60)</f>
        <v>2.6236457594764921</v>
      </c>
      <c r="L61" s="21">
        <f>IF(OR($A61="",$B61="",$C61=""),"",'OddsRatio_working_3-way'!I60)</f>
        <v>3.4354686392147382</v>
      </c>
      <c r="M61" s="22">
        <f>IF(OR($A61="",$B61="",$C61=""),"",'OddsRatio_working_3-way'!J60)</f>
        <v>3.0509209593387263</v>
      </c>
      <c r="N61" s="23">
        <f t="shared" si="16"/>
        <v>38.003936258015365</v>
      </c>
      <c r="O61" s="24">
        <f t="shared" si="17"/>
        <v>29.198146149450832</v>
      </c>
      <c r="P61" s="24">
        <f t="shared" si="18"/>
        <v>32.797917592533807</v>
      </c>
      <c r="Q61" t="s">
        <v>90</v>
      </c>
      <c r="R61" t="s">
        <v>94</v>
      </c>
      <c r="S61" s="48" t="s">
        <v>464</v>
      </c>
      <c r="T61" s="35">
        <v>100</v>
      </c>
      <c r="U61" s="35">
        <f t="shared" si="19"/>
        <v>63.099630996309962</v>
      </c>
      <c r="V61" s="35">
        <f t="shared" si="20"/>
        <v>70.149253731343279</v>
      </c>
      <c r="W61" s="35">
        <f t="shared" si="21"/>
        <v>62.264150943396231</v>
      </c>
      <c r="X61" s="35">
        <f t="shared" si="22"/>
        <v>67.58659532526049</v>
      </c>
      <c r="Y61" s="35">
        <f t="shared" si="23"/>
        <v>74.636218060293814</v>
      </c>
      <c r="Z61" s="35">
        <f t="shared" si="24"/>
        <v>66.751115272346752</v>
      </c>
      <c r="AA61" s="35">
        <f t="shared" si="25"/>
        <v>-4.4869643289505277</v>
      </c>
      <c r="AB61" s="35">
        <f t="shared" si="26"/>
        <v>-4.4869643289505348</v>
      </c>
      <c r="AC61" s="35">
        <f t="shared" si="27"/>
        <v>-4.4869643289505206</v>
      </c>
      <c r="AF61">
        <v>2</v>
      </c>
      <c r="AG61">
        <v>1.84</v>
      </c>
      <c r="AJ61" t="s">
        <v>71</v>
      </c>
    </row>
    <row r="62" spans="1:36" ht="15" x14ac:dyDescent="0.25">
      <c r="A62">
        <v>2.71</v>
      </c>
      <c r="B62">
        <v>3.35</v>
      </c>
      <c r="C62">
        <v>2.65</v>
      </c>
      <c r="D62" s="20">
        <f t="shared" si="3"/>
        <v>4.4869643289505268E-2</v>
      </c>
      <c r="E62" s="17">
        <f>IF(OR($A62="",$B62="",$C62=""),"",A62*'MPTO_working_3-way'!$I61)</f>
        <v>2.8315967333145591</v>
      </c>
      <c r="F62" s="21">
        <f>IF(OR($A62="",$B62="",$C62=""),"",B62*'MPTO_working_3-way'!$I61)</f>
        <v>3.5003133050198429</v>
      </c>
      <c r="G62" s="22">
        <f>IF(OR($A62="",$B62="",$C62=""),"",C62*'MPTO_working_3-way'!$I61)</f>
        <v>2.7689045547171887</v>
      </c>
      <c r="H62" s="17">
        <f>IF(OR($A62="",$B62="",$C62=""),"",'MPTO_working_3-way'!E61)</f>
        <v>2.8244826199637805</v>
      </c>
      <c r="I62" s="21">
        <f>IF(OR($A62="",$B62="",$C62=""),"",'MPTO_working_3-way'!F61)</f>
        <v>3.5267034855808879</v>
      </c>
      <c r="J62" s="22">
        <f>IF(OR($A62="",$B62="",$C62=""),"",'MPTO_working_3-way'!G61)</f>
        <v>2.7593671056668585</v>
      </c>
      <c r="K62" s="17">
        <f>IF(OR($A62="",$B62="",$C62=""),"",'OddsRatio_working_3-way'!H61)</f>
        <v>2.8283981920057757</v>
      </c>
      <c r="L62" s="21">
        <f>IF(OR($A62="",$B62="",$C62=""),"",'OddsRatio_working_3-way'!I61)</f>
        <v>3.5127109656219737</v>
      </c>
      <c r="M62" s="22">
        <f>IF(OR($A62="",$B62="",$C62=""),"",'OddsRatio_working_3-way'!J61)</f>
        <v>2.764243869479257</v>
      </c>
      <c r="N62" s="23">
        <f t="shared" si="16"/>
        <v>35.31576330183988</v>
      </c>
      <c r="O62" s="24">
        <f t="shared" si="17"/>
        <v>28.568871208354054</v>
      </c>
      <c r="P62" s="24">
        <f t="shared" si="18"/>
        <v>36.115365489806074</v>
      </c>
      <c r="Q62" t="s">
        <v>68</v>
      </c>
      <c r="R62" t="s">
        <v>255</v>
      </c>
      <c r="S62" s="48" t="s">
        <v>464</v>
      </c>
      <c r="T62" s="35">
        <v>100</v>
      </c>
      <c r="U62" s="35">
        <f t="shared" si="19"/>
        <v>48.186528497409334</v>
      </c>
      <c r="V62" s="35">
        <f t="shared" si="20"/>
        <v>70.588235294117652</v>
      </c>
      <c r="W62" s="35">
        <f t="shared" si="21"/>
        <v>76.525821596244128</v>
      </c>
      <c r="X62" s="35">
        <f t="shared" si="22"/>
        <v>52.88594310963822</v>
      </c>
      <c r="Y62" s="35">
        <f t="shared" si="23"/>
        <v>75.287649906346559</v>
      </c>
      <c r="Z62" s="35">
        <f t="shared" si="24"/>
        <v>81.225236208473035</v>
      </c>
      <c r="AA62" s="35">
        <f t="shared" si="25"/>
        <v>-4.6994146122288853</v>
      </c>
      <c r="AB62" s="35">
        <f t="shared" si="26"/>
        <v>-4.6994146122289067</v>
      </c>
      <c r="AC62" s="35">
        <f t="shared" si="27"/>
        <v>-4.6994146122289067</v>
      </c>
      <c r="AF62">
        <v>1.93</v>
      </c>
      <c r="AG62">
        <v>1.91</v>
      </c>
      <c r="AJ62" t="s">
        <v>71</v>
      </c>
    </row>
    <row r="63" spans="1:36" ht="15" x14ac:dyDescent="0.25">
      <c r="A63">
        <v>1.93</v>
      </c>
      <c r="B63">
        <v>3.4</v>
      </c>
      <c r="C63">
        <v>4.26</v>
      </c>
      <c r="D63" s="20">
        <f t="shared" si="3"/>
        <v>4.6994146122289138E-2</v>
      </c>
      <c r="E63" s="17">
        <f>IF(OR($A63="",$B63="",$C63=""),"",A63*'MPTO_working_3-way'!$I62)</f>
        <v>2.0206987020160181</v>
      </c>
      <c r="F63" s="21">
        <f>IF(OR($A63="",$B63="",$C63=""),"",B63*'MPTO_working_3-way'!$I62)</f>
        <v>3.5597800968157829</v>
      </c>
      <c r="G63" s="22">
        <f>IF(OR($A63="",$B63="",$C63=""),"",C63*'MPTO_working_3-way'!$I62)</f>
        <v>4.4601950624809517</v>
      </c>
      <c r="H63" s="17">
        <f>IF(OR($A63="",$B63="",$C63=""),"",'MPTO_working_3-way'!E62)</f>
        <v>1.9901685686567478</v>
      </c>
      <c r="I63" s="21">
        <f>IF(OR($A63="",$B63="",$C63=""),"",'MPTO_working_3-way'!F62)</f>
        <v>3.5912712211348889</v>
      </c>
      <c r="J63" s="22">
        <f>IF(OR($A63="",$B63="",$C63=""),"",'MPTO_working_3-way'!G62)</f>
        <v>4.5646037081871</v>
      </c>
      <c r="K63" s="17">
        <f>IF(OR($A63="",$B63="",$C63=""),"",'OddsRatio_working_3-way'!H62)</f>
        <v>2.0019839105267585</v>
      </c>
      <c r="L63" s="21">
        <f>IF(OR($A63="",$B63="",$C63=""),"",'OddsRatio_working_3-way'!I62)</f>
        <v>3.5857649303916359</v>
      </c>
      <c r="M63" s="22">
        <f>IF(OR($A63="",$B63="",$C63=""),"",'OddsRatio_working_3-way'!J62)</f>
        <v>4.5123306971153054</v>
      </c>
      <c r="N63" s="23">
        <f t="shared" si="16"/>
        <v>49.487833045189582</v>
      </c>
      <c r="O63" s="24">
        <f t="shared" si="17"/>
        <v>28.091622875651733</v>
      </c>
      <c r="P63" s="24">
        <f t="shared" si="18"/>
        <v>22.420544079158663</v>
      </c>
      <c r="Q63" t="s">
        <v>74</v>
      </c>
      <c r="R63" t="s">
        <v>92</v>
      </c>
      <c r="S63" s="48" t="s">
        <v>464</v>
      </c>
      <c r="T63" s="35">
        <v>100</v>
      </c>
      <c r="U63" s="35">
        <f t="shared" si="19"/>
        <v>46.236559139784944</v>
      </c>
      <c r="V63" s="35">
        <f t="shared" si="20"/>
        <v>71.264367816091948</v>
      </c>
      <c r="W63" s="35">
        <f t="shared" si="21"/>
        <v>77.628635346756155</v>
      </c>
      <c r="X63" s="35">
        <f t="shared" si="22"/>
        <v>51.106996837151897</v>
      </c>
      <c r="Y63" s="35">
        <f t="shared" si="23"/>
        <v>76.1348055134589</v>
      </c>
      <c r="Z63" s="35">
        <f t="shared" si="24"/>
        <v>82.499073044123094</v>
      </c>
      <c r="AA63" s="35">
        <f t="shared" si="25"/>
        <v>-4.8704376973669525</v>
      </c>
      <c r="AB63" s="35">
        <f t="shared" si="26"/>
        <v>-4.8704376973669525</v>
      </c>
      <c r="AC63" s="35">
        <f t="shared" si="27"/>
        <v>-4.8704376973669383</v>
      </c>
      <c r="AF63">
        <v>2.2200000000000002</v>
      </c>
      <c r="AG63">
        <v>1.68</v>
      </c>
      <c r="AJ63" t="s">
        <v>71</v>
      </c>
    </row>
    <row r="64" spans="1:36" ht="15" x14ac:dyDescent="0.25">
      <c r="A64">
        <v>1.86</v>
      </c>
      <c r="B64">
        <v>3.48</v>
      </c>
      <c r="C64">
        <v>4.47</v>
      </c>
      <c r="D64" s="20">
        <f t="shared" si="3"/>
        <v>4.8704376973669472E-2</v>
      </c>
      <c r="E64" s="17">
        <f>IF(OR($A64="",$B64="",$C64=""),"",A64*'MPTO_working_3-way'!$I63)</f>
        <v>1.9505901411710254</v>
      </c>
      <c r="F64" s="21">
        <f>IF(OR($A64="",$B64="",$C64=""),"",B64*'MPTO_working_3-way'!$I63)</f>
        <v>3.6494912318683697</v>
      </c>
      <c r="G64" s="22">
        <f>IF(OR($A64="",$B64="",$C64=""),"",C64*'MPTO_working_3-way'!$I63)</f>
        <v>4.6877085650723025</v>
      </c>
      <c r="H64" s="17">
        <f>IF(OR($A64="",$B64="",$C64=""),"",'MPTO_working_3-way'!E63)</f>
        <v>1.9179147218006358</v>
      </c>
      <c r="I64" s="21">
        <f>IF(OR($A64="",$B64="",$C64=""),"",'MPTO_working_3-way'!F63)</f>
        <v>3.6883828510064154</v>
      </c>
      <c r="J64" s="22">
        <f>IF(OR($A64="",$B64="",$C64=""),"",'MPTO_working_3-way'!G63)</f>
        <v>4.8197682786413356</v>
      </c>
      <c r="K64" s="17">
        <f>IF(OR($A64="",$B64="",$C64=""),"",'OddsRatio_working_3-way'!H63)</f>
        <v>1.9302344583976945</v>
      </c>
      <c r="L64" s="21">
        <f>IF(OR($A64="",$B64="",$C64=""),"",'OddsRatio_working_3-way'!I63)</f>
        <v>3.6825365777049801</v>
      </c>
      <c r="M64" s="22">
        <f>IF(OR($A64="",$B64="",$C64=""),"",'OddsRatio_working_3-way'!J63)</f>
        <v>4.7533878728372088</v>
      </c>
      <c r="N64" s="23">
        <f t="shared" si="16"/>
        <v>51.266536157086072</v>
      </c>
      <c r="O64" s="24">
        <f t="shared" si="17"/>
        <v>27.401079670166695</v>
      </c>
      <c r="P64" s="24">
        <f t="shared" si="18"/>
        <v>21.332384172747226</v>
      </c>
      <c r="Q64" t="s">
        <v>69</v>
      </c>
      <c r="R64" t="s">
        <v>77</v>
      </c>
      <c r="S64" s="48" t="s">
        <v>464</v>
      </c>
      <c r="T64" s="35">
        <v>100</v>
      </c>
      <c r="U64" s="35">
        <f t="shared" si="19"/>
        <v>57.983193277310924</v>
      </c>
      <c r="V64" s="35">
        <f t="shared" si="20"/>
        <v>67.21311475409837</v>
      </c>
      <c r="W64" s="35">
        <f t="shared" si="21"/>
        <v>70.326409495548958</v>
      </c>
      <c r="X64" s="35">
        <f t="shared" si="22"/>
        <v>62.460475750352671</v>
      </c>
      <c r="Y64" s="35">
        <f t="shared" si="23"/>
        <v>71.69039722714011</v>
      </c>
      <c r="Z64" s="35">
        <f t="shared" si="24"/>
        <v>74.803691968590712</v>
      </c>
      <c r="AA64" s="35">
        <f t="shared" si="25"/>
        <v>-4.4772824730417469</v>
      </c>
      <c r="AB64" s="35">
        <f t="shared" si="26"/>
        <v>-4.4772824730417398</v>
      </c>
      <c r="AC64" s="35">
        <f t="shared" si="27"/>
        <v>-4.477282473041754</v>
      </c>
      <c r="AF64">
        <v>2.2999999999999998</v>
      </c>
      <c r="AG64">
        <v>1.63</v>
      </c>
      <c r="AJ64" t="s">
        <v>71</v>
      </c>
    </row>
    <row r="65" spans="1:36" ht="15" x14ac:dyDescent="0.25">
      <c r="A65">
        <v>2.38</v>
      </c>
      <c r="B65">
        <v>3.05</v>
      </c>
      <c r="C65">
        <v>3.37</v>
      </c>
      <c r="D65" s="20">
        <f t="shared" si="3"/>
        <v>4.4772824730417549E-2</v>
      </c>
      <c r="E65" s="17">
        <f>IF(OR($A65="",$B65="",$C65=""),"",A65*'MPTO_working_3-way'!$I64)</f>
        <v>2.4865593228583935</v>
      </c>
      <c r="F65" s="21">
        <f>IF(OR($A65="",$B65="",$C65=""),"",B65*'MPTO_working_3-way'!$I64)</f>
        <v>3.1865571154277732</v>
      </c>
      <c r="G65" s="22">
        <f>IF(OR($A65="",$B65="",$C65=""),"",C65*'MPTO_working_3-way'!$I64)</f>
        <v>3.5208844193415074</v>
      </c>
      <c r="H65" s="17">
        <f>IF(OR($A65="",$B65="",$C65=""),"",'MPTO_working_3-way'!E64)</f>
        <v>2.4676503846809523</v>
      </c>
      <c r="I65" s="21">
        <f>IF(OR($A65="",$B65="",$C65=""),"",'MPTO_working_3-way'!F64)</f>
        <v>3.1954539932675936</v>
      </c>
      <c r="J65" s="22">
        <f>IF(OR($A65="",$B65="",$C65=""),"",'MPTO_working_3-way'!G64)</f>
        <v>3.5484695912769388</v>
      </c>
      <c r="K65" s="17">
        <f>IF(OR($A65="",$B65="",$C65=""),"",'OddsRatio_working_3-way'!H64)</f>
        <v>2.4759923128151744</v>
      </c>
      <c r="L65" s="21">
        <f>IF(OR($A65="",$B65="",$C65=""),"",'OddsRatio_working_3-way'!I64)</f>
        <v>3.1925972762834105</v>
      </c>
      <c r="M65" s="22">
        <f>IF(OR($A65="",$B65="",$C65=""),"",'OddsRatio_working_3-way'!J64)</f>
        <v>3.5348563633130179</v>
      </c>
      <c r="N65" s="23">
        <f t="shared" si="16"/>
        <v>40.216213255288935</v>
      </c>
      <c r="O65" s="24">
        <f t="shared" si="17"/>
        <v>31.381831982815626</v>
      </c>
      <c r="P65" s="24">
        <f t="shared" si="18"/>
        <v>28.401954761895443</v>
      </c>
      <c r="Q65" t="s">
        <v>95</v>
      </c>
      <c r="R65" t="s">
        <v>85</v>
      </c>
      <c r="S65" s="48" t="s">
        <v>464</v>
      </c>
      <c r="T65" s="35">
        <v>100</v>
      </c>
      <c r="U65" s="35">
        <f t="shared" si="19"/>
        <v>58.50622406639004</v>
      </c>
      <c r="V65" s="35">
        <f t="shared" si="20"/>
        <v>68.253968253968253</v>
      </c>
      <c r="W65" s="35">
        <f t="shared" si="21"/>
        <v>67.845659163987136</v>
      </c>
      <c r="X65" s="35">
        <f t="shared" si="22"/>
        <v>63.900372582044604</v>
      </c>
      <c r="Y65" s="35">
        <f t="shared" si="23"/>
        <v>73.648116769622817</v>
      </c>
      <c r="Z65" s="35">
        <f t="shared" si="24"/>
        <v>73.2398076796417</v>
      </c>
      <c r="AA65" s="35">
        <f t="shared" si="25"/>
        <v>-5.3941485156545639</v>
      </c>
      <c r="AB65" s="35">
        <f t="shared" si="26"/>
        <v>-5.3941485156545639</v>
      </c>
      <c r="AC65" s="35">
        <f t="shared" si="27"/>
        <v>-5.3941485156545639</v>
      </c>
      <c r="AF65">
        <v>2.44</v>
      </c>
      <c r="AG65">
        <v>1.57</v>
      </c>
      <c r="AJ65" t="s">
        <v>71</v>
      </c>
    </row>
    <row r="66" spans="1:36" ht="15" x14ac:dyDescent="0.25">
      <c r="A66">
        <v>2.41</v>
      </c>
      <c r="B66">
        <v>3.15</v>
      </c>
      <c r="C66">
        <v>3.11</v>
      </c>
      <c r="D66" s="20">
        <f t="shared" si="3"/>
        <v>5.3941485156545621E-2</v>
      </c>
      <c r="E66" s="17">
        <f>IF(OR($A66="",$B66="",$C66=""),"",A66*'MPTO_working_3-way'!$I65)</f>
        <v>2.539998979227275</v>
      </c>
      <c r="F66" s="21">
        <f>IF(OR($A66="",$B66="",$C66=""),"",B66*'MPTO_working_3-way'!$I65)</f>
        <v>3.3199156782431185</v>
      </c>
      <c r="G66" s="22">
        <f>IF(OR($A66="",$B66="",$C66=""),"",C66*'MPTO_working_3-way'!$I65)</f>
        <v>3.2777580188368569</v>
      </c>
      <c r="H66" s="17">
        <f>IF(OR($A66="",$B66="",$C66=""),"",'MPTO_working_3-way'!E65)</f>
        <v>2.5191628670756989</v>
      </c>
      <c r="I66" s="21">
        <f>IF(OR($A66="",$B66="",$C66=""),"",'MPTO_working_3-way'!F65)</f>
        <v>3.3391231234175933</v>
      </c>
      <c r="J66" s="22">
        <f>IF(OR($A66="",$B66="",$C66=""),"",'MPTO_working_3-way'!G65)</f>
        <v>3.2942100505721488</v>
      </c>
      <c r="K66" s="17">
        <f>IF(OR($A66="",$B66="",$C66=""),"",'OddsRatio_working_3-way'!H65)</f>
        <v>2.5283325803986707</v>
      </c>
      <c r="L66" s="21">
        <f>IF(OR($A66="",$B66="",$C66=""),"",'OddsRatio_working_3-way'!I65)</f>
        <v>3.3304362041540019</v>
      </c>
      <c r="M66" s="22">
        <f>IF(OR($A66="",$B66="",$C66=""),"",'OddsRatio_working_3-way'!J65)</f>
        <v>3.2870792515185783</v>
      </c>
      <c r="N66" s="23">
        <f t="shared" si="16"/>
        <v>39.370094562172717</v>
      </c>
      <c r="O66" s="24">
        <f t="shared" si="17"/>
        <v>30.121246950741671</v>
      </c>
      <c r="P66" s="24">
        <f t="shared" si="18"/>
        <v>30.508658487085615</v>
      </c>
      <c r="Q66" t="s">
        <v>117</v>
      </c>
      <c r="R66" t="s">
        <v>126</v>
      </c>
      <c r="S66" s="48" t="s">
        <v>464</v>
      </c>
      <c r="T66" s="35">
        <v>100</v>
      </c>
      <c r="U66" s="35">
        <f t="shared" si="19"/>
        <v>66.777408637873762</v>
      </c>
      <c r="V66" s="35">
        <f t="shared" si="20"/>
        <v>68.847352024922117</v>
      </c>
      <c r="W66" s="35">
        <f t="shared" si="21"/>
        <v>59.016393442622956</v>
      </c>
      <c r="X66" s="35">
        <f t="shared" si="22"/>
        <v>72.136254532454942</v>
      </c>
      <c r="Y66" s="35">
        <f t="shared" si="23"/>
        <v>74.206197919503296</v>
      </c>
      <c r="Z66" s="35">
        <f t="shared" si="24"/>
        <v>64.375239337204121</v>
      </c>
      <c r="AA66" s="35">
        <f t="shared" si="25"/>
        <v>-5.3588458945811794</v>
      </c>
      <c r="AB66" s="35">
        <f t="shared" si="26"/>
        <v>-5.3588458945811794</v>
      </c>
      <c r="AC66" s="35">
        <f t="shared" si="27"/>
        <v>-5.3588458945811652</v>
      </c>
      <c r="AF66">
        <v>2.23</v>
      </c>
      <c r="AG66">
        <v>1.65</v>
      </c>
      <c r="AJ66" t="s">
        <v>72</v>
      </c>
    </row>
    <row r="67" spans="1:36" ht="15" x14ac:dyDescent="0.25">
      <c r="A67">
        <v>3.01</v>
      </c>
      <c r="B67">
        <v>3.21</v>
      </c>
      <c r="C67">
        <v>2.44</v>
      </c>
      <c r="D67" s="20">
        <f t="shared" si="3"/>
        <v>5.3588458945811768E-2</v>
      </c>
      <c r="E67" s="17">
        <f>IF(OR($A67="",$B67="",$C67=""),"",A67*'MPTO_working_3-way'!$I66)</f>
        <v>3.1713012614268932</v>
      </c>
      <c r="F67" s="21">
        <f>IF(OR($A67="",$B67="",$C67=""),"",B67*'MPTO_working_3-way'!$I66)</f>
        <v>3.3820189532160558</v>
      </c>
      <c r="G67" s="22">
        <f>IF(OR($A67="",$B67="",$C67=""),"",C67*'MPTO_working_3-way'!$I66)</f>
        <v>2.5707558398277808</v>
      </c>
      <c r="H67" s="17">
        <f>IF(OR($A67="",$B67="",$C67=""),"",'MPTO_working_3-way'!E66)</f>
        <v>3.181034985254898</v>
      </c>
      <c r="I67" s="21">
        <f>IF(OR($A67="",$B67="",$C67=""),"",'MPTO_working_3-way'!F66)</f>
        <v>3.405256202459876</v>
      </c>
      <c r="J67" s="22">
        <f>IF(OR($A67="",$B67="",$C67=""),"",'MPTO_working_3-way'!G66)</f>
        <v>2.5511945276768064</v>
      </c>
      <c r="K67" s="17">
        <f>IF(OR($A67="",$B67="",$C67=""),"",'OddsRatio_working_3-way'!H66)</f>
        <v>3.1773714749483748</v>
      </c>
      <c r="L67" s="21">
        <f>IF(OR($A67="",$B67="",$C67=""),"",'OddsRatio_working_3-way'!I66)</f>
        <v>3.3940253530526912</v>
      </c>
      <c r="M67" s="22">
        <f>IF(OR($A67="",$B67="",$C67=""),"",'OddsRatio_working_3-way'!J66)</f>
        <v>2.5599079223510746</v>
      </c>
      <c r="N67" s="23">
        <f t="shared" si="16"/>
        <v>31.532797346098256</v>
      </c>
      <c r="O67" s="24">
        <f t="shared" si="17"/>
        <v>29.568137075313317</v>
      </c>
      <c r="P67" s="24">
        <f t="shared" si="18"/>
        <v>38.89906557858842</v>
      </c>
      <c r="Q67" t="s">
        <v>104</v>
      </c>
      <c r="R67" t="s">
        <v>124</v>
      </c>
      <c r="S67" s="48" t="s">
        <v>464</v>
      </c>
      <c r="T67" s="35">
        <v>100</v>
      </c>
      <c r="U67" s="35">
        <f t="shared" si="19"/>
        <v>55.752212389380524</v>
      </c>
      <c r="V67" s="35">
        <f t="shared" si="20"/>
        <v>67.637540453074436</v>
      </c>
      <c r="W67" s="35">
        <f t="shared" si="21"/>
        <v>71.181556195965413</v>
      </c>
      <c r="X67" s="35">
        <f t="shared" si="22"/>
        <v>61.180903350960158</v>
      </c>
      <c r="Y67" s="35">
        <f t="shared" si="23"/>
        <v>73.066231414654055</v>
      </c>
      <c r="Z67" s="35">
        <f t="shared" si="24"/>
        <v>76.610247157545047</v>
      </c>
      <c r="AA67" s="35">
        <f t="shared" si="25"/>
        <v>-5.4286909615796333</v>
      </c>
      <c r="AB67" s="35">
        <f t="shared" si="26"/>
        <v>-5.4286909615796191</v>
      </c>
      <c r="AC67" s="35">
        <f t="shared" si="27"/>
        <v>-5.4286909615796333</v>
      </c>
      <c r="AF67">
        <v>2.17</v>
      </c>
      <c r="AG67">
        <v>1.68</v>
      </c>
      <c r="AJ67" t="s">
        <v>72</v>
      </c>
    </row>
    <row r="68" spans="1:36" ht="15" x14ac:dyDescent="0.25">
      <c r="A68">
        <v>2.2599999999999998</v>
      </c>
      <c r="B68">
        <v>3.09</v>
      </c>
      <c r="C68">
        <v>3.47</v>
      </c>
      <c r="D68" s="20">
        <f t="shared" ref="D68:D131" si="28">IF(OR($A68="",$B68="",$C68=""),"",(1/A68)+(1/B68)+(1/C68)-1)</f>
        <v>5.4286909615796297E-2</v>
      </c>
      <c r="E68" s="17">
        <f>IF(OR($A68="",$B68="",$C68=""),"",A68*'MPTO_working_3-way'!$I67)</f>
        <v>2.3826884157316992</v>
      </c>
      <c r="F68" s="21">
        <f>IF(OR($A68="",$B68="",$C68=""),"",B68*'MPTO_working_3-way'!$I67)</f>
        <v>3.2577465507128105</v>
      </c>
      <c r="G68" s="22">
        <f>IF(OR($A68="",$B68="",$C68=""),"",C68*'MPTO_working_3-way'!$I67)</f>
        <v>3.6583755763668133</v>
      </c>
      <c r="H68" s="17">
        <f>IF(OR($A68="",$B68="",$C68=""),"",'MPTO_working_3-way'!E67)</f>
        <v>2.3563662820077065</v>
      </c>
      <c r="I68" s="21">
        <f>IF(OR($A68="",$B68="",$C68=""),"",'MPTO_working_3-way'!F67)</f>
        <v>3.2730121671607595</v>
      </c>
      <c r="J68" s="22">
        <f>IF(OR($A68="",$B68="",$C68=""),"",'MPTO_working_3-way'!G67)</f>
        <v>3.7024859766114053</v>
      </c>
      <c r="K68" s="17">
        <f>IF(OR($A68="",$B68="",$C68=""),"",'OddsRatio_working_3-way'!H67)</f>
        <v>2.3675828152872</v>
      </c>
      <c r="L68" s="21">
        <f>IF(OR($A68="",$B68="",$C68=""),"",'OddsRatio_working_3-way'!I67)</f>
        <v>3.2684508602779734</v>
      </c>
      <c r="M68" s="22">
        <f>IF(OR($A68="",$B68="",$C68=""),"",'OddsRatio_working_3-way'!J67)</f>
        <v>3.680896471237606</v>
      </c>
      <c r="N68" s="23">
        <f t="shared" si="16"/>
        <v>41.96939865898959</v>
      </c>
      <c r="O68" s="24">
        <f t="shared" si="17"/>
        <v>30.696065038613739</v>
      </c>
      <c r="P68" s="24">
        <f t="shared" si="18"/>
        <v>27.334536302396671</v>
      </c>
      <c r="Q68" t="s">
        <v>121</v>
      </c>
      <c r="R68" t="s">
        <v>120</v>
      </c>
      <c r="S68" s="48" t="s">
        <v>464</v>
      </c>
      <c r="T68" s="35">
        <v>100</v>
      </c>
      <c r="U68" s="35">
        <f t="shared" si="19"/>
        <v>71.428571428571431</v>
      </c>
      <c r="V68" s="35">
        <f t="shared" si="20"/>
        <v>72.67759562841529</v>
      </c>
      <c r="W68" s="35">
        <f t="shared" si="21"/>
        <v>50.248756218905463</v>
      </c>
      <c r="X68" s="35">
        <f t="shared" si="22"/>
        <v>77.073648152679226</v>
      </c>
      <c r="Y68" s="35">
        <f t="shared" si="23"/>
        <v>78.322672352523099</v>
      </c>
      <c r="Z68" s="35">
        <f t="shared" si="24"/>
        <v>55.893832943013265</v>
      </c>
      <c r="AA68" s="35">
        <f t="shared" si="25"/>
        <v>-5.6450767241077955</v>
      </c>
      <c r="AB68" s="35">
        <f t="shared" si="26"/>
        <v>-5.6450767241078097</v>
      </c>
      <c r="AC68" s="35">
        <f t="shared" si="27"/>
        <v>-5.6450767241078026</v>
      </c>
      <c r="AF68">
        <v>2.38</v>
      </c>
      <c r="AG68">
        <v>1.57</v>
      </c>
      <c r="AJ68" t="s">
        <v>72</v>
      </c>
    </row>
    <row r="69" spans="1:36" ht="15" x14ac:dyDescent="0.25">
      <c r="A69">
        <v>3.5</v>
      </c>
      <c r="B69">
        <v>3.66</v>
      </c>
      <c r="C69">
        <v>2.0099999999999998</v>
      </c>
      <c r="D69" s="20">
        <f t="shared" si="28"/>
        <v>5.6450767241078115E-2</v>
      </c>
      <c r="E69" s="17">
        <f>IF(OR($A69="",$B69="",$C69=""),"",A69*'MPTO_working_3-way'!$I68)</f>
        <v>3.6975776853437736</v>
      </c>
      <c r="F69" s="21">
        <f>IF(OR($A69="",$B69="",$C69=""),"",B69*'MPTO_working_3-way'!$I68)</f>
        <v>3.8666098081023459</v>
      </c>
      <c r="G69" s="22">
        <f>IF(OR($A69="",$B69="",$C69=""),"",C69*'MPTO_working_3-way'!$I68)</f>
        <v>2.1234660421545666</v>
      </c>
      <c r="H69" s="17">
        <f>IF(OR($A69="",$B69="",$C69=""),"",'MPTO_working_3-way'!E68)</f>
        <v>3.7467586327323534</v>
      </c>
      <c r="I69" s="21">
        <f>IF(OR($A69="",$B69="",$C69=""),"",'MPTO_working_3-way'!F68)</f>
        <v>3.9307075795740789</v>
      </c>
      <c r="J69" s="22">
        <f>IF(OR($A69="",$B69="",$C69=""),"",'MPTO_working_3-way'!G68)</f>
        <v>2.0890105878057685</v>
      </c>
      <c r="K69" s="17">
        <f>IF(OR($A69="",$B69="",$C69=""),"",'OddsRatio_working_3-way'!H68)</f>
        <v>3.7288248268067368</v>
      </c>
      <c r="L69" s="21">
        <f>IF(OR($A69="",$B69="",$C69=""),"",'OddsRatio_working_3-way'!I68)</f>
        <v>3.9034696157223676</v>
      </c>
      <c r="M69" s="22">
        <f>IF(OR($A69="",$B69="",$C69=""),"",'OddsRatio_working_3-way'!J68)</f>
        <v>2.1024452300299208</v>
      </c>
      <c r="N69" s="23">
        <f t="shared" ref="N69:N132" si="29">(1/E69)* 100</f>
        <v>27.044732662784536</v>
      </c>
      <c r="O69" s="24">
        <f t="shared" ref="O69:O132" si="30">(1/F69)* 100</f>
        <v>25.862449267690135</v>
      </c>
      <c r="P69" s="24">
        <f t="shared" ref="P69:P132" si="31">(1/G69)* 100</f>
        <v>47.092818069525329</v>
      </c>
      <c r="Q69" t="s">
        <v>123</v>
      </c>
      <c r="R69" t="s">
        <v>118</v>
      </c>
      <c r="S69" s="48" t="s">
        <v>464</v>
      </c>
      <c r="T69" s="35">
        <v>100</v>
      </c>
      <c r="U69" s="35">
        <f t="shared" ref="U69:U132" si="32">(1/A70)*((T69*A70)-T69)</f>
        <v>39.759036144578317</v>
      </c>
      <c r="V69" s="35">
        <f t="shared" ref="V69:V132" si="33">(1/B70)*((T69*B70)-T69)</f>
        <v>74.747474747474755</v>
      </c>
      <c r="W69" s="35">
        <f t="shared" ref="W69:W132" si="34">(1/C70)*((T69*C70)-T69)</f>
        <v>79.508196721311478</v>
      </c>
      <c r="X69" s="35">
        <f t="shared" ref="X69:X132" si="35">((1/B70)+(1/C70))*T69</f>
        <v>45.744328531213782</v>
      </c>
      <c r="Y69" s="35">
        <f t="shared" ref="Y69:Y132" si="36">((1/A70)+(1/C70))*T69</f>
        <v>80.732767134110219</v>
      </c>
      <c r="Z69" s="35">
        <f t="shared" ref="Z69:Z132" si="37">((1/A70)+(1/B70))*T69</f>
        <v>85.493489107946942</v>
      </c>
      <c r="AA69" s="35">
        <f t="shared" ref="AA69:AA132" si="38">U69-X69</f>
        <v>-5.9852923866354644</v>
      </c>
      <c r="AB69" s="35">
        <f t="shared" ref="AB69:AB132" si="39">V69-Y69</f>
        <v>-5.9852923866354644</v>
      </c>
      <c r="AC69" s="35">
        <f t="shared" ref="AC69:AC132" si="40">W69-Z69</f>
        <v>-5.9852923866354644</v>
      </c>
      <c r="AF69">
        <v>1.83</v>
      </c>
      <c r="AG69">
        <v>1.98</v>
      </c>
      <c r="AJ69" t="s">
        <v>72</v>
      </c>
    </row>
    <row r="70" spans="1:36" ht="15" x14ac:dyDescent="0.25">
      <c r="A70">
        <v>1.66</v>
      </c>
      <c r="B70">
        <v>3.96</v>
      </c>
      <c r="C70">
        <v>4.88</v>
      </c>
      <c r="D70" s="20">
        <f t="shared" si="28"/>
        <v>5.9852923866354768E-2</v>
      </c>
      <c r="E70" s="17">
        <f>IF(OR($A70="",$B70="",$C70=""),"",A70*'MPTO_working_3-way'!$I69)</f>
        <v>1.7593558536181488</v>
      </c>
      <c r="F70" s="21">
        <f>IF(OR($A70="",$B70="",$C70=""),"",B70*'MPTO_working_3-way'!$I69)</f>
        <v>4.1970175785107644</v>
      </c>
      <c r="G70" s="22">
        <f>IF(OR($A70="",$B70="",$C70=""),"",C70*'MPTO_working_3-way'!$I69)</f>
        <v>5.1720822684678112</v>
      </c>
      <c r="H70" s="17">
        <f>IF(OR($A70="",$B70="",$C70=""),"",'MPTO_working_3-way'!E69)</f>
        <v>1.7168600313181659</v>
      </c>
      <c r="I70" s="21">
        <f>IF(OR($A70="",$B70="",$C70=""),"",'MPTO_working_3-way'!F69)</f>
        <v>4.299701622276964</v>
      </c>
      <c r="J70" s="22">
        <f>IF(OR($A70="",$B70="",$C70=""),"",'MPTO_working_3-way'!G69)</f>
        <v>5.4063680847927476</v>
      </c>
      <c r="K70" s="17">
        <f>IF(OR($A70="",$B70="",$C70=""),"",'OddsRatio_working_3-way'!H69)</f>
        <v>1.7312585201196182</v>
      </c>
      <c r="L70" s="21">
        <f>IF(OR($A70="",$B70="",$C70=""),"",'OddsRatio_working_3-way'!I69)</f>
        <v>4.2795836659910158</v>
      </c>
      <c r="M70" s="22">
        <f>IF(OR($A70="",$B70="",$C70=""),"",'OddsRatio_working_3-way'!J69)</f>
        <v>5.2989137243395756</v>
      </c>
      <c r="N70" s="23">
        <f t="shared" si="29"/>
        <v>56.838984446692862</v>
      </c>
      <c r="O70" s="24">
        <f t="shared" si="30"/>
        <v>23.826442975128824</v>
      </c>
      <c r="P70" s="24">
        <f t="shared" si="31"/>
        <v>19.334572578178307</v>
      </c>
      <c r="Q70" t="s">
        <v>103</v>
      </c>
      <c r="R70" t="s">
        <v>127</v>
      </c>
      <c r="S70" s="48" t="s">
        <v>464</v>
      </c>
      <c r="T70" s="35">
        <v>100</v>
      </c>
      <c r="U70" s="35">
        <f t="shared" si="32"/>
        <v>30.555555555555554</v>
      </c>
      <c r="V70" s="35">
        <f t="shared" si="33"/>
        <v>77.876106194690252</v>
      </c>
      <c r="W70" s="35">
        <f t="shared" si="34"/>
        <v>85.380116959064324</v>
      </c>
      <c r="X70" s="35">
        <f t="shared" si="35"/>
        <v>36.74377684624541</v>
      </c>
      <c r="Y70" s="35">
        <f t="shared" si="36"/>
        <v>84.064327485380105</v>
      </c>
      <c r="Z70" s="35">
        <f t="shared" si="37"/>
        <v>91.568338249754177</v>
      </c>
      <c r="AA70" s="35">
        <f t="shared" si="38"/>
        <v>-6.1882212906898566</v>
      </c>
      <c r="AB70" s="35">
        <f t="shared" si="39"/>
        <v>-6.188221290689853</v>
      </c>
      <c r="AC70" s="35">
        <f t="shared" si="40"/>
        <v>-6.188221290689853</v>
      </c>
      <c r="AF70">
        <v>1.92</v>
      </c>
      <c r="AG70">
        <v>1.88</v>
      </c>
      <c r="AJ70" t="s">
        <v>72</v>
      </c>
    </row>
    <row r="71" spans="1:36" ht="15" x14ac:dyDescent="0.25">
      <c r="A71">
        <v>1.44</v>
      </c>
      <c r="B71">
        <v>4.5199999999999996</v>
      </c>
      <c r="C71">
        <v>6.84</v>
      </c>
      <c r="D71" s="20">
        <f t="shared" si="28"/>
        <v>6.1882212906898548E-2</v>
      </c>
      <c r="E71" s="17">
        <f>IF(OR($A71="",$B71="",$C71=""),"",A71*'MPTO_working_3-way'!$I70)</f>
        <v>1.5291103865859339</v>
      </c>
      <c r="F71" s="21">
        <f>IF(OR($A71="",$B71="",$C71=""),"",B71*'MPTO_working_3-way'!$I70)</f>
        <v>4.7997076023391809</v>
      </c>
      <c r="G71" s="22">
        <f>IF(OR($A71="",$B71="",$C71=""),"",C71*'MPTO_working_3-way'!$I70)</f>
        <v>7.2632743362831862</v>
      </c>
      <c r="H71" s="17">
        <f>IF(OR($A71="",$B71="",$C71=""),"",'MPTO_working_3-way'!E70)</f>
        <v>1.4840823850181128</v>
      </c>
      <c r="I71" s="21">
        <f>IF(OR($A71="",$B71="",$C71=""),"",'MPTO_working_3-way'!F70)</f>
        <v>4.9847582604209206</v>
      </c>
      <c r="J71" s="22">
        <f>IF(OR($A71="",$B71="",$C71=""),"",'MPTO_working_3-way'!G70)</f>
        <v>7.9635951505993061</v>
      </c>
      <c r="K71" s="17">
        <f>IF(OR($A71="",$B71="",$C71=""),"",'OddsRatio_working_3-way'!H70)</f>
        <v>1.4976069458220449</v>
      </c>
      <c r="L71" s="21">
        <f>IF(OR($A71="",$B71="",$C71=""),"",'OddsRatio_working_3-way'!I70)</f>
        <v>4.9808555665763601</v>
      </c>
      <c r="M71" s="22">
        <f>IF(OR($A71="",$B71="",$C71=""),"",'OddsRatio_working_3-way'!J70)</f>
        <v>7.6046012809107797</v>
      </c>
      <c r="N71" s="23">
        <f t="shared" si="29"/>
        <v>65.397502284495886</v>
      </c>
      <c r="O71" s="24">
        <f t="shared" si="30"/>
        <v>20.834602497715508</v>
      </c>
      <c r="P71" s="24">
        <f t="shared" si="31"/>
        <v>13.767895217788606</v>
      </c>
      <c r="Q71" t="s">
        <v>125</v>
      </c>
      <c r="R71" t="s">
        <v>122</v>
      </c>
      <c r="S71" s="48" t="s">
        <v>464</v>
      </c>
      <c r="T71" s="35">
        <v>100</v>
      </c>
      <c r="U71" s="35">
        <f t="shared" si="32"/>
        <v>70.414201183431956</v>
      </c>
      <c r="V71" s="35">
        <f t="shared" si="33"/>
        <v>70.760233918128648</v>
      </c>
      <c r="W71" s="35">
        <f t="shared" si="34"/>
        <v>53.271028037383175</v>
      </c>
      <c r="X71" s="35">
        <f t="shared" si="35"/>
        <v>75.968738044488163</v>
      </c>
      <c r="Y71" s="35">
        <f t="shared" si="36"/>
        <v>76.314770779184869</v>
      </c>
      <c r="Z71" s="35">
        <f t="shared" si="37"/>
        <v>58.825564898439396</v>
      </c>
      <c r="AA71" s="35">
        <f t="shared" si="38"/>
        <v>-5.5545368610562065</v>
      </c>
      <c r="AB71" s="35">
        <f t="shared" si="39"/>
        <v>-5.5545368610562207</v>
      </c>
      <c r="AC71" s="35">
        <f t="shared" si="40"/>
        <v>-5.5545368610562207</v>
      </c>
      <c r="AF71">
        <v>1.76</v>
      </c>
      <c r="AG71">
        <v>2.0499999999999998</v>
      </c>
      <c r="AJ71" t="s">
        <v>72</v>
      </c>
    </row>
    <row r="72" spans="1:36" ht="15" x14ac:dyDescent="0.25">
      <c r="A72">
        <v>3.38</v>
      </c>
      <c r="B72">
        <v>3.42</v>
      </c>
      <c r="C72">
        <v>2.14</v>
      </c>
      <c r="D72" s="20">
        <f t="shared" si="28"/>
        <v>5.5545368610562251E-2</v>
      </c>
      <c r="E72" s="17">
        <f>IF(OR($A72="",$B72="",$C72=""),"",A72*'MPTO_working_3-way'!$I71)</f>
        <v>3.5677433459037005</v>
      </c>
      <c r="F72" s="21">
        <f>IF(OR($A72="",$B72="",$C72=""),"",B72*'MPTO_working_3-way'!$I71)</f>
        <v>3.6099651606481227</v>
      </c>
      <c r="G72" s="22">
        <f>IF(OR($A72="",$B72="",$C72=""),"",C72*'MPTO_working_3-way'!$I71)</f>
        <v>2.2588670888266034</v>
      </c>
      <c r="H72" s="17">
        <f>IF(OR($A72="",$B72="",$C72=""),"",'MPTO_working_3-way'!E71)</f>
        <v>3.6056453045386871</v>
      </c>
      <c r="I72" s="21">
        <f>IF(OR($A72="",$B72="",$C72=""),"",'MPTO_working_3-way'!F71)</f>
        <v>3.6512002827574999</v>
      </c>
      <c r="J72" s="22">
        <f>IF(OR($A72="",$B72="",$C72=""),"",'MPTO_working_3-way'!G71)</f>
        <v>2.2282901198700102</v>
      </c>
      <c r="K72" s="17">
        <f>IF(OR($A72="",$B72="",$C72=""),"",'OddsRatio_working_3-way'!H71)</f>
        <v>3.5903096217391095</v>
      </c>
      <c r="L72" s="21">
        <f>IF(OR($A72="",$B72="",$C72=""),"",'OddsRatio_working_3-way'!I71)</f>
        <v>3.6338442372305231</v>
      </c>
      <c r="M72" s="22">
        <f>IF(OR($A72="",$B72="",$C72=""),"",'OddsRatio_working_3-way'!J71)</f>
        <v>2.2407365415052882</v>
      </c>
      <c r="N72" s="23">
        <f t="shared" si="29"/>
        <v>28.028922011672968</v>
      </c>
      <c r="O72" s="24">
        <f t="shared" si="30"/>
        <v>27.701098362413639</v>
      </c>
      <c r="P72" s="24">
        <f t="shared" si="31"/>
        <v>44.269979625913379</v>
      </c>
      <c r="Q72" t="s">
        <v>105</v>
      </c>
      <c r="R72" t="s">
        <v>106</v>
      </c>
      <c r="S72" s="48" t="s">
        <v>464</v>
      </c>
      <c r="T72" s="35">
        <v>100</v>
      </c>
      <c r="U72" s="35">
        <f t="shared" si="32"/>
        <v>48.979591836734699</v>
      </c>
      <c r="V72" s="35">
        <f t="shared" si="33"/>
        <v>70.238095238095241</v>
      </c>
      <c r="W72" s="35">
        <f t="shared" si="34"/>
        <v>75</v>
      </c>
      <c r="X72" s="35">
        <f t="shared" si="35"/>
        <v>54.761904761904766</v>
      </c>
      <c r="Y72" s="35">
        <f t="shared" si="36"/>
        <v>76.020408163265301</v>
      </c>
      <c r="Z72" s="35">
        <f t="shared" si="37"/>
        <v>80.782312925170061</v>
      </c>
      <c r="AA72" s="35">
        <f t="shared" si="38"/>
        <v>-5.7823129251700678</v>
      </c>
      <c r="AB72" s="35">
        <f t="shared" si="39"/>
        <v>-5.7823129251700607</v>
      </c>
      <c r="AC72" s="35">
        <f t="shared" si="40"/>
        <v>-5.7823129251700607</v>
      </c>
      <c r="AF72">
        <v>2.11</v>
      </c>
      <c r="AG72">
        <v>1.71</v>
      </c>
      <c r="AJ72" t="s">
        <v>72</v>
      </c>
    </row>
    <row r="73" spans="1:36" ht="15" x14ac:dyDescent="0.25">
      <c r="A73">
        <v>1.96</v>
      </c>
      <c r="B73">
        <v>3.36</v>
      </c>
      <c r="C73">
        <v>4</v>
      </c>
      <c r="D73" s="20">
        <f t="shared" si="28"/>
        <v>5.7823129251700633E-2</v>
      </c>
      <c r="E73" s="17">
        <f>IF(OR($A73="",$B73="",$C73=""),"",A73*'MPTO_working_3-way'!$I72)</f>
        <v>2.0733333333333333</v>
      </c>
      <c r="F73" s="21">
        <f>IF(OR($A73="",$B73="",$C73=""),"",B73*'MPTO_working_3-way'!$I72)</f>
        <v>3.5542857142857138</v>
      </c>
      <c r="G73" s="22">
        <f>IF(OR($A73="",$B73="",$C73=""),"",C73*'MPTO_working_3-way'!$I72)</f>
        <v>4.2312925170068025</v>
      </c>
      <c r="H73" s="17">
        <f>IF(OR($A73="",$B73="",$C73=""),"",'MPTO_working_3-way'!E72)</f>
        <v>2.0369515011547343</v>
      </c>
      <c r="I73" s="21">
        <f>IF(OR($A73="",$B73="",$C73=""),"",'MPTO_working_3-way'!F72)</f>
        <v>3.5926680244399183</v>
      </c>
      <c r="J73" s="22">
        <f>IF(OR($A73="",$B73="",$C73=""),"",'MPTO_working_3-way'!G72)</f>
        <v>4.3341523341523338</v>
      </c>
      <c r="K73" s="17">
        <f>IF(OR($A73="",$B73="",$C73=""),"",'OddsRatio_working_3-way'!H72)</f>
        <v>2.0510231555012366</v>
      </c>
      <c r="L73" s="21">
        <f>IF(OR($A73="",$B73="",$C73=""),"",'OddsRatio_working_3-way'!I72)</f>
        <v>3.5837652572738725</v>
      </c>
      <c r="M73" s="22">
        <f>IF(OR($A73="",$B73="",$C73=""),"",'OddsRatio_working_3-way'!J72)</f>
        <v>4.2844473609413631</v>
      </c>
      <c r="N73" s="23">
        <f t="shared" si="29"/>
        <v>48.231511254019296</v>
      </c>
      <c r="O73" s="24">
        <f t="shared" si="30"/>
        <v>28.135048231511256</v>
      </c>
      <c r="P73" s="24">
        <f t="shared" si="31"/>
        <v>23.633440514469452</v>
      </c>
      <c r="Q73" t="s">
        <v>256</v>
      </c>
      <c r="R73" t="s">
        <v>119</v>
      </c>
      <c r="S73" s="48" t="s">
        <v>464</v>
      </c>
      <c r="T73" s="35">
        <v>100</v>
      </c>
      <c r="U73" s="35">
        <f t="shared" si="32"/>
        <v>68.944099378881987</v>
      </c>
      <c r="V73" s="35">
        <f t="shared" si="33"/>
        <v>71.264367816091948</v>
      </c>
      <c r="W73" s="35">
        <f t="shared" si="34"/>
        <v>57.627118644067799</v>
      </c>
      <c r="X73" s="35">
        <f t="shared" si="35"/>
        <v>71.108513539840246</v>
      </c>
      <c r="Y73" s="35">
        <f t="shared" si="36"/>
        <v>73.428781977050221</v>
      </c>
      <c r="Z73" s="35">
        <f t="shared" si="37"/>
        <v>59.791532805026051</v>
      </c>
      <c r="AA73" s="35">
        <f t="shared" si="38"/>
        <v>-2.164414160958259</v>
      </c>
      <c r="AB73" s="35">
        <f t="shared" si="39"/>
        <v>-2.1644141609582732</v>
      </c>
      <c r="AC73" s="35">
        <f t="shared" si="40"/>
        <v>-2.1644141609582519</v>
      </c>
      <c r="AF73">
        <v>2.23</v>
      </c>
      <c r="AG73">
        <v>1.65</v>
      </c>
      <c r="AJ73" t="s">
        <v>72</v>
      </c>
    </row>
    <row r="74" spans="1:36" ht="15" x14ac:dyDescent="0.25">
      <c r="A74">
        <v>3.22</v>
      </c>
      <c r="B74">
        <v>3.48</v>
      </c>
      <c r="C74">
        <v>2.36</v>
      </c>
      <c r="D74" s="20">
        <f t="shared" si="28"/>
        <v>2.1644141609582501E-2</v>
      </c>
      <c r="E74" s="17">
        <f>IF(OR($A74="",$B74="",$C74=""),"",A74*'MPTO_working_3-way'!$I73)</f>
        <v>3.289694135982856</v>
      </c>
      <c r="F74" s="21">
        <f>IF(OR($A74="",$B74="",$C74=""),"",B74*'MPTO_working_3-way'!$I73)</f>
        <v>3.5553216128013472</v>
      </c>
      <c r="G74" s="22">
        <f>IF(OR($A74="",$B74="",$C74=""),"",C74*'MPTO_working_3-way'!$I73)</f>
        <v>2.4110801741986148</v>
      </c>
      <c r="H74" s="17">
        <f>IF(OR($A74="",$B74="",$C74=""),"",'MPTO_working_3-way'!E73)</f>
        <v>3.2965841957389204</v>
      </c>
      <c r="I74" s="21">
        <f>IF(OR($A74="",$B74="",$C74=""),"",'MPTO_working_3-way'!F73)</f>
        <v>3.5696232603543647</v>
      </c>
      <c r="J74" s="22">
        <f>IF(OR($A74="",$B74="",$C74=""),"",'MPTO_working_3-way'!G73)</f>
        <v>2.4008791076834282</v>
      </c>
      <c r="K74" s="17">
        <f>IF(OR($A74="",$B74="",$C74=""),"",'OddsRatio_working_3-way'!H73)</f>
        <v>3.2940478483374696</v>
      </c>
      <c r="L74" s="21">
        <f>IF(OR($A74="",$B74="",$C74=""),"",'OddsRatio_working_3-way'!I73)</f>
        <v>3.5627201188634796</v>
      </c>
      <c r="M74" s="22">
        <f>IF(OR($A74="",$B74="",$C74=""),"",'OddsRatio_working_3-way'!J73)</f>
        <v>2.4053626458283595</v>
      </c>
      <c r="N74" s="23">
        <f t="shared" si="29"/>
        <v>30.397962809427931</v>
      </c>
      <c r="O74" s="24">
        <f t="shared" si="30"/>
        <v>28.126850645505151</v>
      </c>
      <c r="P74" s="24">
        <f t="shared" si="31"/>
        <v>41.475186545066919</v>
      </c>
      <c r="Q74" t="s">
        <v>257</v>
      </c>
      <c r="R74" t="s">
        <v>258</v>
      </c>
      <c r="S74" s="48" t="s">
        <v>464</v>
      </c>
      <c r="T74" s="35">
        <v>100</v>
      </c>
      <c r="U74" s="35">
        <f t="shared" si="32"/>
        <v>34.21052631578948</v>
      </c>
      <c r="V74" s="35">
        <f t="shared" si="33"/>
        <v>78.260869565217391</v>
      </c>
      <c r="W74" s="35">
        <f t="shared" si="34"/>
        <v>85.207100591715985</v>
      </c>
      <c r="X74" s="35">
        <f t="shared" si="35"/>
        <v>36.532029843066638</v>
      </c>
      <c r="Y74" s="35">
        <f t="shared" si="36"/>
        <v>80.582373092494549</v>
      </c>
      <c r="Z74" s="35">
        <f t="shared" si="37"/>
        <v>87.528604118993144</v>
      </c>
      <c r="AA74" s="35">
        <f t="shared" si="38"/>
        <v>-2.3215035272771587</v>
      </c>
      <c r="AB74" s="35">
        <f t="shared" si="39"/>
        <v>-2.3215035272771587</v>
      </c>
      <c r="AC74" s="35">
        <f t="shared" si="40"/>
        <v>-2.3215035272771587</v>
      </c>
      <c r="AF74">
        <v>2</v>
      </c>
      <c r="AG74">
        <v>1.91</v>
      </c>
      <c r="AJ74" t="s">
        <v>473</v>
      </c>
    </row>
    <row r="75" spans="1:36" ht="15" x14ac:dyDescent="0.25">
      <c r="A75">
        <v>1.52</v>
      </c>
      <c r="B75">
        <v>4.5999999999999996</v>
      </c>
      <c r="C75">
        <v>6.76</v>
      </c>
      <c r="D75" s="20">
        <f t="shared" si="28"/>
        <v>2.32150352727718E-2</v>
      </c>
      <c r="E75" s="17">
        <f>IF(OR($A75="",$B75="",$C75=""),"",A75*'MPTO_working_3-way'!$I74)</f>
        <v>1.5552868536146132</v>
      </c>
      <c r="F75" s="21">
        <f>IF(OR($A75="",$B75="",$C75=""),"",B75*'MPTO_working_3-way'!$I74)</f>
        <v>4.7067891622547497</v>
      </c>
      <c r="G75" s="22">
        <f>IF(OR($A75="",$B75="",$C75=""),"",C75*'MPTO_working_3-way'!$I74)</f>
        <v>6.916933638443937</v>
      </c>
      <c r="H75" s="17">
        <f>IF(OR($A75="",$B75="",$C75=""),"",'MPTO_working_3-way'!E74)</f>
        <v>1.5380914695101635</v>
      </c>
      <c r="I75" s="21">
        <f>IF(OR($A75="",$B75="",$C75=""),"",'MPTO_working_3-way'!F74)</f>
        <v>4.7697871928181623</v>
      </c>
      <c r="J75" s="22">
        <f>IF(OR($A75="",$B75="",$C75=""),"",'MPTO_working_3-way'!G74)</f>
        <v>7.1331433814652083</v>
      </c>
      <c r="K75" s="17">
        <f>IF(OR($A75="",$B75="",$C75=""),"",'OddsRatio_working_3-way'!H74)</f>
        <v>1.5438026944462206</v>
      </c>
      <c r="L75" s="21">
        <f>IF(OR($A75="",$B75="",$C75=""),"",'OddsRatio_working_3-way'!I74)</f>
        <v>4.7647878846276823</v>
      </c>
      <c r="M75" s="22">
        <f>IF(OR($A75="",$B75="",$C75=""),"",'OddsRatio_working_3-way'!J74)</f>
        <v>7.0236606154042924</v>
      </c>
      <c r="N75" s="23">
        <f t="shared" si="29"/>
        <v>64.296820723194486</v>
      </c>
      <c r="O75" s="24">
        <f t="shared" si="30"/>
        <v>21.245905978099046</v>
      </c>
      <c r="P75" s="24">
        <f t="shared" si="31"/>
        <v>14.457273298706452</v>
      </c>
      <c r="Q75" t="s">
        <v>259</v>
      </c>
      <c r="R75" t="s">
        <v>260</v>
      </c>
      <c r="S75" s="48" t="s">
        <v>464</v>
      </c>
      <c r="T75" s="35">
        <v>100</v>
      </c>
      <c r="U75" s="35">
        <f t="shared" si="32"/>
        <v>72.899728997289984</v>
      </c>
      <c r="V75" s="35">
        <f t="shared" si="33"/>
        <v>71.83098591549296</v>
      </c>
      <c r="W75" s="35">
        <f t="shared" si="34"/>
        <v>53.051643192488264</v>
      </c>
      <c r="X75" s="35">
        <f t="shared" si="35"/>
        <v>75.117370892018769</v>
      </c>
      <c r="Y75" s="35">
        <f t="shared" si="36"/>
        <v>74.048627810221774</v>
      </c>
      <c r="Z75" s="35">
        <f t="shared" si="37"/>
        <v>55.269285087217071</v>
      </c>
      <c r="AA75" s="35">
        <f t="shared" si="38"/>
        <v>-2.2176418947287857</v>
      </c>
      <c r="AB75" s="35">
        <f t="shared" si="39"/>
        <v>-2.2176418947288141</v>
      </c>
      <c r="AC75" s="35">
        <f t="shared" si="40"/>
        <v>-2.217641894728807</v>
      </c>
      <c r="AF75">
        <v>1.79</v>
      </c>
      <c r="AG75">
        <v>2.12</v>
      </c>
      <c r="AJ75" t="s">
        <v>473</v>
      </c>
    </row>
    <row r="76" spans="1:36" ht="15" x14ac:dyDescent="0.25">
      <c r="A76">
        <v>3.69</v>
      </c>
      <c r="B76">
        <v>3.55</v>
      </c>
      <c r="C76">
        <v>2.13</v>
      </c>
      <c r="D76" s="20">
        <f t="shared" si="28"/>
        <v>2.2176418947287946E-2</v>
      </c>
      <c r="E76" s="17">
        <f>IF(OR($A76="",$B76="",$C76=""),"",A76*'MPTO_working_3-way'!$I75)</f>
        <v>3.7718309859154924</v>
      </c>
      <c r="F76" s="21">
        <f>IF(OR($A76="",$B76="",$C76=""),"",B76*'MPTO_working_3-way'!$I75)</f>
        <v>3.6287262872628721</v>
      </c>
      <c r="G76" s="22">
        <f>IF(OR($A76="",$B76="",$C76=""),"",C76*'MPTO_working_3-way'!$I75)</f>
        <v>2.1772357723577231</v>
      </c>
      <c r="H76" s="17">
        <f>IF(OR($A76="",$B76="",$C76=""),"",'MPTO_working_3-way'!E75)</f>
        <v>3.7934745885419177</v>
      </c>
      <c r="I76" s="21">
        <f>IF(OR($A76="",$B76="",$C76=""),"",'MPTO_working_3-way'!F75)</f>
        <v>3.645670021800639</v>
      </c>
      <c r="J76" s="22">
        <f>IF(OR($A76="",$B76="",$C76=""),"",'MPTO_working_3-way'!G75)</f>
        <v>2.1640739007131251</v>
      </c>
      <c r="K76" s="17">
        <f>IF(OR($A76="",$B76="",$C76=""),"",'OddsRatio_working_3-way'!H75)</f>
        <v>3.7840073940016201</v>
      </c>
      <c r="L76" s="21">
        <f>IF(OR($A76="",$B76="",$C76=""),"",'OddsRatio_working_3-way'!I75)</f>
        <v>3.6391148158751427</v>
      </c>
      <c r="M76" s="22">
        <f>IF(OR($A76="",$B76="",$C76=""),"",'OddsRatio_working_3-way'!J75)</f>
        <v>2.1694900948780043</v>
      </c>
      <c r="N76" s="23">
        <f t="shared" si="29"/>
        <v>26.512322628827491</v>
      </c>
      <c r="O76" s="24">
        <f t="shared" si="30"/>
        <v>27.557879014189695</v>
      </c>
      <c r="P76" s="24">
        <f t="shared" si="31"/>
        <v>45.929798356982829</v>
      </c>
      <c r="Q76" t="s">
        <v>261</v>
      </c>
      <c r="R76" t="s">
        <v>262</v>
      </c>
      <c r="S76" s="48" t="s">
        <v>464</v>
      </c>
      <c r="T76" s="35">
        <v>100</v>
      </c>
      <c r="U76" s="35">
        <f t="shared" si="32"/>
        <v>42.857142857142854</v>
      </c>
      <c r="V76" s="35">
        <f t="shared" si="33"/>
        <v>73.40425531914893</v>
      </c>
      <c r="W76" s="35">
        <f t="shared" si="34"/>
        <v>78.94736842105263</v>
      </c>
      <c r="X76" s="35">
        <f t="shared" si="35"/>
        <v>47.648376259798432</v>
      </c>
      <c r="Y76" s="35">
        <f t="shared" si="36"/>
        <v>78.195488721804509</v>
      </c>
      <c r="Z76" s="35">
        <f t="shared" si="37"/>
        <v>83.738601823708208</v>
      </c>
      <c r="AA76" s="35">
        <f t="shared" si="38"/>
        <v>-4.7912334026555783</v>
      </c>
      <c r="AB76" s="35">
        <f t="shared" si="39"/>
        <v>-4.7912334026555783</v>
      </c>
      <c r="AC76" s="35">
        <f t="shared" si="40"/>
        <v>-4.7912334026555783</v>
      </c>
      <c r="AF76">
        <v>2.09</v>
      </c>
      <c r="AG76">
        <v>1.82</v>
      </c>
      <c r="AJ76" t="s">
        <v>473</v>
      </c>
    </row>
    <row r="77" spans="1:36" ht="15" x14ac:dyDescent="0.25">
      <c r="A77">
        <v>1.75</v>
      </c>
      <c r="B77">
        <v>3.76</v>
      </c>
      <c r="C77">
        <v>4.75</v>
      </c>
      <c r="D77" s="20">
        <f t="shared" si="28"/>
        <v>4.7912334026555703E-2</v>
      </c>
      <c r="E77" s="17">
        <f>IF(OR($A77="",$B77="",$C77=""),"",A77*'MPTO_working_3-way'!$I76)</f>
        <v>1.8338465845464724</v>
      </c>
      <c r="F77" s="21">
        <f>IF(OR($A77="",$B77="",$C77=""),"",B77*'MPTO_working_3-way'!$I76)</f>
        <v>3.9401503759398491</v>
      </c>
      <c r="G77" s="22">
        <f>IF(OR($A77="",$B77="",$C77=""),"",C77*'MPTO_working_3-way'!$I76)</f>
        <v>4.9775835866261398</v>
      </c>
      <c r="H77" s="17">
        <f>IF(OR($A77="",$B77="",$C77=""),"",'MPTO_working_3-way'!E76)</f>
        <v>1.8003168050688809</v>
      </c>
      <c r="I77" s="21">
        <f>IF(OR($A77="",$B77="",$C77=""),"",'MPTO_working_3-way'!F76)</f>
        <v>4.0002133105802038</v>
      </c>
      <c r="J77" s="22">
        <f>IF(OR($A77="",$B77="",$C77=""),"",'MPTO_working_3-way'!G76)</f>
        <v>5.1399205152802523</v>
      </c>
      <c r="K77" s="17">
        <f>IF(OR($A77="",$B77="",$C77=""),"",'OddsRatio_working_3-way'!H76)</f>
        <v>1.8123379292152599</v>
      </c>
      <c r="L77" s="21">
        <f>IF(OR($A77="",$B77="",$C77=""),"",'OddsRatio_working_3-way'!I76)</f>
        <v>3.9894035795121559</v>
      </c>
      <c r="M77" s="22">
        <f>IF(OR($A77="",$B77="",$C77=""),"",'OddsRatio_working_3-way'!J76)</f>
        <v>5.0616896460762977</v>
      </c>
      <c r="N77" s="23">
        <f t="shared" si="29"/>
        <v>54.530188535226323</v>
      </c>
      <c r="O77" s="24">
        <f t="shared" si="30"/>
        <v>25.379742004427147</v>
      </c>
      <c r="P77" s="24">
        <f t="shared" si="31"/>
        <v>20.090069460346538</v>
      </c>
      <c r="Q77" t="s">
        <v>263</v>
      </c>
      <c r="R77" t="s">
        <v>264</v>
      </c>
      <c r="S77" s="48" t="s">
        <v>464</v>
      </c>
      <c r="T77" s="35">
        <v>100</v>
      </c>
      <c r="U77" s="35">
        <f t="shared" si="32"/>
        <v>64.788732394366207</v>
      </c>
      <c r="V77" s="35">
        <f t="shared" si="33"/>
        <v>65.635738831615114</v>
      </c>
      <c r="W77" s="35">
        <f t="shared" si="34"/>
        <v>65.277777777777771</v>
      </c>
      <c r="X77" s="35">
        <f t="shared" si="35"/>
        <v>69.0864833906071</v>
      </c>
      <c r="Y77" s="35">
        <f t="shared" si="36"/>
        <v>69.933489827856036</v>
      </c>
      <c r="Z77" s="35">
        <f t="shared" si="37"/>
        <v>69.575528774018693</v>
      </c>
      <c r="AA77" s="35">
        <f t="shared" si="38"/>
        <v>-4.2977509962408931</v>
      </c>
      <c r="AB77" s="35">
        <f t="shared" si="39"/>
        <v>-4.2977509962409215</v>
      </c>
      <c r="AC77" s="35">
        <f t="shared" si="40"/>
        <v>-4.2977509962409215</v>
      </c>
      <c r="AF77">
        <v>1.91</v>
      </c>
      <c r="AG77">
        <v>1.96</v>
      </c>
      <c r="AJ77" t="s">
        <v>474</v>
      </c>
    </row>
    <row r="78" spans="1:36" ht="15" x14ac:dyDescent="0.25">
      <c r="A78">
        <v>2.84</v>
      </c>
      <c r="B78">
        <v>2.91</v>
      </c>
      <c r="C78">
        <v>2.88</v>
      </c>
      <c r="D78" s="20">
        <f t="shared" si="28"/>
        <v>4.2977509962409233E-2</v>
      </c>
      <c r="E78" s="17">
        <f>IF(OR($A78="",$B78="",$C78=""),"",A78*'MPTO_working_3-way'!$I77)</f>
        <v>2.9620561282932423</v>
      </c>
      <c r="F78" s="21">
        <f>IF(OR($A78="",$B78="",$C78=""),"",B78*'MPTO_working_3-way'!$I77)</f>
        <v>3.0350645539906109</v>
      </c>
      <c r="G78" s="22">
        <f>IF(OR($A78="",$B78="",$C78=""),"",C78*'MPTO_working_3-way'!$I77)</f>
        <v>3.0037752286917385</v>
      </c>
      <c r="H78" s="17">
        <f>IF(OR($A78="",$B78="",$C78=""),"",'MPTO_working_3-way'!E77)</f>
        <v>2.9604468953549237</v>
      </c>
      <c r="I78" s="21">
        <f>IF(OR($A78="",$B78="",$C78=""),"",'MPTO_working_3-way'!F77)</f>
        <v>3.0365899213903562</v>
      </c>
      <c r="J78" s="22">
        <f>IF(OR($A78="",$B78="",$C78=""),"",'MPTO_working_3-way'!G77)</f>
        <v>3.0039376915838414</v>
      </c>
      <c r="K78" s="17">
        <f>IF(OR($A78="",$B78="",$C78=""),"",'OddsRatio_working_3-way'!H77)</f>
        <v>2.9612294400028154</v>
      </c>
      <c r="L78" s="21">
        <f>IF(OR($A78="",$B78="",$C78=""),"",'OddsRatio_working_3-way'!I77)</f>
        <v>3.0358414295681411</v>
      </c>
      <c r="M78" s="22">
        <f>IF(OR($A78="",$B78="",$C78=""),"",'OddsRatio_working_3-way'!J77)</f>
        <v>3.0038648626115734</v>
      </c>
      <c r="N78" s="23">
        <f t="shared" si="29"/>
        <v>33.760332576013916</v>
      </c>
      <c r="O78" s="24">
        <f t="shared" si="30"/>
        <v>32.94822835597234</v>
      </c>
      <c r="P78" s="24">
        <f t="shared" si="31"/>
        <v>33.291439068013723</v>
      </c>
      <c r="Q78" t="s">
        <v>265</v>
      </c>
      <c r="R78" t="s">
        <v>266</v>
      </c>
      <c r="S78" s="48" t="s">
        <v>464</v>
      </c>
      <c r="T78" s="35">
        <v>100</v>
      </c>
      <c r="U78" s="35">
        <f t="shared" si="32"/>
        <v>38.271604938271601</v>
      </c>
      <c r="V78" s="35">
        <f t="shared" si="33"/>
        <v>73.614775725593674</v>
      </c>
      <c r="W78" s="35">
        <f t="shared" si="34"/>
        <v>83.193277310924358</v>
      </c>
      <c r="X78" s="35">
        <f t="shared" si="35"/>
        <v>43.191946963481968</v>
      </c>
      <c r="Y78" s="35">
        <f t="shared" si="36"/>
        <v>78.535117750804019</v>
      </c>
      <c r="Z78" s="35">
        <f t="shared" si="37"/>
        <v>88.113619336134732</v>
      </c>
      <c r="AA78" s="35">
        <f t="shared" si="38"/>
        <v>-4.9203420252103669</v>
      </c>
      <c r="AB78" s="35">
        <f t="shared" si="39"/>
        <v>-4.9203420252103456</v>
      </c>
      <c r="AC78" s="35">
        <f t="shared" si="40"/>
        <v>-4.920342025210374</v>
      </c>
      <c r="AF78">
        <v>2.2999999999999998</v>
      </c>
      <c r="AG78">
        <v>1.63</v>
      </c>
      <c r="AJ78" t="s">
        <v>474</v>
      </c>
    </row>
    <row r="79" spans="1:36" ht="15" x14ac:dyDescent="0.25">
      <c r="A79">
        <v>1.62</v>
      </c>
      <c r="B79">
        <v>3.79</v>
      </c>
      <c r="C79">
        <v>5.95</v>
      </c>
      <c r="D79" s="20">
        <f t="shared" si="28"/>
        <v>4.9203420252103669E-2</v>
      </c>
      <c r="E79" s="17">
        <f>IF(OR($A79="",$B79="",$C79=""),"",A79*'MPTO_working_3-way'!$I78)</f>
        <v>1.699709540808408</v>
      </c>
      <c r="F79" s="21">
        <f>IF(OR($A79="",$B79="",$C79=""),"",B79*'MPTO_working_3-way'!$I78)</f>
        <v>3.9764809627554731</v>
      </c>
      <c r="G79" s="22">
        <f>IF(OR($A79="",$B79="",$C79=""),"",C79*'MPTO_working_3-way'!$I78)</f>
        <v>6.2427603505000171</v>
      </c>
      <c r="H79" s="17">
        <f>IF(OR($A79="",$B79="",$C79=""),"",'MPTO_working_3-way'!E78)</f>
        <v>1.6642180180068005</v>
      </c>
      <c r="I79" s="21">
        <f>IF(OR($A79="",$B79="",$C79=""),"",'MPTO_working_3-way'!F78)</f>
        <v>4.0412024406045699</v>
      </c>
      <c r="J79" s="22">
        <f>IF(OR($A79="",$B79="",$C79=""),"",'MPTO_working_3-way'!G78)</f>
        <v>6.5934318017604499</v>
      </c>
      <c r="K79" s="17">
        <f>IF(OR($A79="",$B79="",$C79=""),"",'OddsRatio_working_3-way'!H78)</f>
        <v>1.6764622464875876</v>
      </c>
      <c r="L79" s="21">
        <f>IF(OR($A79="",$B79="",$C79=""),"",'OddsRatio_working_3-way'!I78)</f>
        <v>4.0440801091941418</v>
      </c>
      <c r="M79" s="22">
        <f>IF(OR($A79="",$B79="",$C79=""),"",'OddsRatio_working_3-way'!J78)</f>
        <v>6.400787290505737</v>
      </c>
      <c r="N79" s="23">
        <f t="shared" si="29"/>
        <v>58.833581620327003</v>
      </c>
      <c r="O79" s="24">
        <f t="shared" si="30"/>
        <v>25.147863383886477</v>
      </c>
      <c r="P79" s="24">
        <f t="shared" si="31"/>
        <v>16.018554995786509</v>
      </c>
      <c r="Q79" t="s">
        <v>267</v>
      </c>
      <c r="R79" t="s">
        <v>268</v>
      </c>
      <c r="S79" s="48" t="s">
        <v>464</v>
      </c>
      <c r="T79" s="35">
        <v>100</v>
      </c>
      <c r="U79" s="35">
        <f t="shared" si="32"/>
        <v>43.820224719101127</v>
      </c>
      <c r="V79" s="35">
        <f t="shared" si="33"/>
        <v>70.059880239520965</v>
      </c>
      <c r="W79" s="35">
        <f t="shared" si="34"/>
        <v>81.273408239700387</v>
      </c>
      <c r="X79" s="35">
        <f t="shared" si="35"/>
        <v>48.666711520778669</v>
      </c>
      <c r="Y79" s="35">
        <f t="shared" si="36"/>
        <v>74.906367041198507</v>
      </c>
      <c r="Z79" s="35">
        <f t="shared" si="37"/>
        <v>86.11989504137793</v>
      </c>
      <c r="AA79" s="35">
        <f t="shared" si="38"/>
        <v>-4.8464868016775426</v>
      </c>
      <c r="AB79" s="35">
        <f t="shared" si="39"/>
        <v>-4.8464868016775426</v>
      </c>
      <c r="AC79" s="35">
        <f t="shared" si="40"/>
        <v>-4.8464868016775426</v>
      </c>
      <c r="AF79">
        <v>2.38</v>
      </c>
      <c r="AG79">
        <v>1.6</v>
      </c>
      <c r="AJ79" t="s">
        <v>474</v>
      </c>
    </row>
    <row r="80" spans="1:36" ht="15" x14ac:dyDescent="0.25">
      <c r="A80">
        <v>1.78</v>
      </c>
      <c r="B80">
        <v>3.34</v>
      </c>
      <c r="C80">
        <v>5.34</v>
      </c>
      <c r="D80" s="20">
        <f t="shared" si="28"/>
        <v>4.8464868016775409E-2</v>
      </c>
      <c r="E80" s="17">
        <f>IF(OR($A80="",$B80="",$C80=""),"",A80*'MPTO_working_3-way'!$I79)</f>
        <v>1.8662674650698603</v>
      </c>
      <c r="F80" s="21">
        <f>IF(OR($A80="",$B80="",$C80=""),"",B80*'MPTO_working_3-way'!$I79)</f>
        <v>3.5018726591760299</v>
      </c>
      <c r="G80" s="22">
        <f>IF(OR($A80="",$B80="",$C80=""),"",C80*'MPTO_working_3-way'!$I79)</f>
        <v>5.5988023952095807</v>
      </c>
      <c r="H80" s="17">
        <f>IF(OR($A80="",$B80="",$C80=""),"",'MPTO_working_3-way'!E79)</f>
        <v>1.832700817931469</v>
      </c>
      <c r="I80" s="21">
        <f>IF(OR($A80="",$B80="",$C80=""),"",'MPTO_working_3-way'!F79)</f>
        <v>3.5304969780147273</v>
      </c>
      <c r="J80" s="22">
        <f>IF(OR($A80="",$B80="",$C80=""),"",'MPTO_working_3-way'!G79)</f>
        <v>5.8441609506749961</v>
      </c>
      <c r="K80" s="17">
        <f>IF(OR($A80="",$B80="",$C80=""),"",'OddsRatio_working_3-way'!H79)</f>
        <v>1.8453946785505102</v>
      </c>
      <c r="L80" s="21">
        <f>IF(OR($A80="",$B80="",$C80=""),"",'OddsRatio_working_3-way'!I79)</f>
        <v>3.5361840356515306</v>
      </c>
      <c r="M80" s="22">
        <f>IF(OR($A80="",$B80="",$C80=""),"",'OddsRatio_working_3-way'!J79)</f>
        <v>5.7038626986015579</v>
      </c>
      <c r="N80" s="23">
        <f t="shared" si="29"/>
        <v>53.582887700534755</v>
      </c>
      <c r="O80" s="24">
        <f t="shared" si="30"/>
        <v>28.556149732620323</v>
      </c>
      <c r="P80" s="24">
        <f t="shared" si="31"/>
        <v>17.860962566844922</v>
      </c>
      <c r="Q80" t="s">
        <v>269</v>
      </c>
      <c r="R80" t="s">
        <v>270</v>
      </c>
      <c r="S80" s="48" t="s">
        <v>464</v>
      </c>
      <c r="T80" s="35">
        <v>100</v>
      </c>
      <c r="U80" s="35">
        <f t="shared" si="32"/>
        <v>63.503649635036496</v>
      </c>
      <c r="V80" s="35">
        <f t="shared" si="33"/>
        <v>66.555183946488299</v>
      </c>
      <c r="W80" s="35">
        <f t="shared" si="34"/>
        <v>65.517241379310349</v>
      </c>
      <c r="X80" s="35">
        <f t="shared" si="35"/>
        <v>67.927574674201367</v>
      </c>
      <c r="Y80" s="35">
        <f t="shared" si="36"/>
        <v>70.979108985653156</v>
      </c>
      <c r="Z80" s="35">
        <f t="shared" si="37"/>
        <v>69.941166418475206</v>
      </c>
      <c r="AA80" s="35">
        <f t="shared" si="38"/>
        <v>-4.423925039164871</v>
      </c>
      <c r="AB80" s="35">
        <f t="shared" si="39"/>
        <v>-4.4239250391648568</v>
      </c>
      <c r="AC80" s="35">
        <f t="shared" si="40"/>
        <v>-4.4239250391648568</v>
      </c>
      <c r="AF80">
        <v>2.46</v>
      </c>
      <c r="AG80">
        <v>1.56</v>
      </c>
      <c r="AJ80" t="s">
        <v>474</v>
      </c>
    </row>
    <row r="81" spans="1:36" ht="15" x14ac:dyDescent="0.25">
      <c r="A81">
        <v>2.74</v>
      </c>
      <c r="B81">
        <v>2.99</v>
      </c>
      <c r="C81">
        <v>2.9</v>
      </c>
      <c r="D81" s="20">
        <f t="shared" si="28"/>
        <v>4.4239250391648666E-2</v>
      </c>
      <c r="E81" s="17">
        <f>IF(OR($A81="",$B81="",$C81=""),"",A81*'MPTO_working_3-way'!$I80)</f>
        <v>2.8612155460731175</v>
      </c>
      <c r="F81" s="21">
        <f>IF(OR($A81="",$B81="",$C81=""),"",B81*'MPTO_working_3-way'!$I80)</f>
        <v>3.1222753586710299</v>
      </c>
      <c r="G81" s="22">
        <f>IF(OR($A81="",$B81="",$C81=""),"",C81*'MPTO_working_3-way'!$I80)</f>
        <v>3.0282938261357812</v>
      </c>
      <c r="H81" s="17">
        <f>IF(OR($A81="",$B81="",$C81=""),"",'MPTO_working_3-way'!E80)</f>
        <v>2.8553718180558083</v>
      </c>
      <c r="I81" s="21">
        <f>IF(OR($A81="",$B81="",$C81=""),"",'MPTO_working_3-way'!F80)</f>
        <v>3.1279153760882337</v>
      </c>
      <c r="J81" s="22">
        <f>IF(OR($A81="",$B81="",$C81=""),"",'MPTO_working_3-way'!G80)</f>
        <v>3.0295578562945824</v>
      </c>
      <c r="K81" s="17">
        <f>IF(OR($A81="",$B81="",$C81=""),"",'OddsRatio_working_3-way'!H80)</f>
        <v>2.8581617289621288</v>
      </c>
      <c r="L81" s="21">
        <f>IF(OR($A81="",$B81="",$C81=""),"",'OddsRatio_working_3-way'!I80)</f>
        <v>3.1251389888704812</v>
      </c>
      <c r="M81" s="22">
        <f>IF(OR($A81="",$B81="",$C81=""),"",'OddsRatio_working_3-way'!J80)</f>
        <v>3.0290271753034741</v>
      </c>
      <c r="N81" s="23">
        <f t="shared" si="29"/>
        <v>34.950180575261186</v>
      </c>
      <c r="O81" s="24">
        <f t="shared" si="30"/>
        <v>32.027924674319614</v>
      </c>
      <c r="P81" s="24">
        <f t="shared" si="31"/>
        <v>33.021894750419193</v>
      </c>
      <c r="Q81" t="s">
        <v>271</v>
      </c>
      <c r="R81" t="s">
        <v>272</v>
      </c>
      <c r="S81" s="48" t="s">
        <v>464</v>
      </c>
      <c r="T81" s="35">
        <v>100</v>
      </c>
      <c r="U81" s="35">
        <f t="shared" si="32"/>
        <v>63.369963369963365</v>
      </c>
      <c r="V81" s="35">
        <f t="shared" si="33"/>
        <v>63.898916967509031</v>
      </c>
      <c r="W81" s="35">
        <f t="shared" si="34"/>
        <v>68.35443037974683</v>
      </c>
      <c r="X81" s="35">
        <f t="shared" si="35"/>
        <v>67.746652652744132</v>
      </c>
      <c r="Y81" s="35">
        <f t="shared" si="36"/>
        <v>68.275606250289783</v>
      </c>
      <c r="Z81" s="35">
        <f t="shared" si="37"/>
        <v>72.731119662527604</v>
      </c>
      <c r="AA81" s="35">
        <f t="shared" si="38"/>
        <v>-4.3766892827807666</v>
      </c>
      <c r="AB81" s="35">
        <f t="shared" si="39"/>
        <v>-4.3766892827807524</v>
      </c>
      <c r="AC81" s="35">
        <f t="shared" si="40"/>
        <v>-4.3766892827807737</v>
      </c>
      <c r="AF81">
        <v>2.4300000000000002</v>
      </c>
      <c r="AG81">
        <v>1.57</v>
      </c>
      <c r="AJ81" t="s">
        <v>474</v>
      </c>
    </row>
    <row r="82" spans="1:36" ht="15" x14ac:dyDescent="0.25">
      <c r="A82">
        <v>2.73</v>
      </c>
      <c r="B82">
        <v>2.77</v>
      </c>
      <c r="C82">
        <v>3.16</v>
      </c>
      <c r="D82" s="20">
        <f t="shared" si="28"/>
        <v>4.3766892827807657E-2</v>
      </c>
      <c r="E82" s="17">
        <f>IF(OR($A82="",$B82="",$C82=""),"",A82*'MPTO_working_3-way'!$I81)</f>
        <v>2.849483617419915</v>
      </c>
      <c r="F82" s="21">
        <f>IF(OR($A82="",$B82="",$C82=""),"",B82*'MPTO_working_3-way'!$I81)</f>
        <v>2.891234293133027</v>
      </c>
      <c r="G82" s="22">
        <f>IF(OR($A82="",$B82="",$C82=""),"",C82*'MPTO_working_3-way'!$I81)</f>
        <v>3.2983033813358724</v>
      </c>
      <c r="H82" s="17">
        <f>IF(OR($A82="",$B82="",$C82=""),"",'MPTO_working_3-way'!E81)</f>
        <v>2.8432402084324195</v>
      </c>
      <c r="I82" s="21">
        <f>IF(OR($A82="",$B82="",$C82=""),"",'MPTO_working_3-way'!F81)</f>
        <v>2.8866538114503126</v>
      </c>
      <c r="J82" s="22">
        <f>IF(OR($A82="",$B82="",$C82=""),"",'MPTO_working_3-way'!G81)</f>
        <v>3.312720131886437</v>
      </c>
      <c r="K82" s="17">
        <f>IF(OR($A82="",$B82="",$C82=""),"",'OddsRatio_working_3-way'!H81)</f>
        <v>2.8463779235993325</v>
      </c>
      <c r="L82" s="21">
        <f>IF(OR($A82="",$B82="",$C82=""),"",'OddsRatio_working_3-way'!I81)</f>
        <v>2.8890687426420909</v>
      </c>
      <c r="M82" s="22">
        <f>IF(OR($A82="",$B82="",$C82=""),"",'OddsRatio_working_3-way'!J81)</f>
        <v>3.3053042283089926</v>
      </c>
      <c r="N82" s="23">
        <f t="shared" si="29"/>
        <v>35.094077884380226</v>
      </c>
      <c r="O82" s="24">
        <f t="shared" si="30"/>
        <v>34.587304196519142</v>
      </c>
      <c r="P82" s="24">
        <f t="shared" si="31"/>
        <v>30.318617919100639</v>
      </c>
      <c r="Q82" t="s">
        <v>273</v>
      </c>
      <c r="R82" t="s">
        <v>274</v>
      </c>
      <c r="S82" s="48" t="s">
        <v>464</v>
      </c>
      <c r="T82" s="35">
        <v>100</v>
      </c>
      <c r="U82" s="35">
        <f t="shared" si="32"/>
        <v>77.27272727272728</v>
      </c>
      <c r="V82" s="35">
        <f t="shared" si="33"/>
        <v>68.847352024922117</v>
      </c>
      <c r="W82" s="35">
        <f t="shared" si="34"/>
        <v>49.238578680203041</v>
      </c>
      <c r="X82" s="35">
        <f t="shared" si="35"/>
        <v>81.914069294874835</v>
      </c>
      <c r="Y82" s="35">
        <f t="shared" si="36"/>
        <v>73.488694047069686</v>
      </c>
      <c r="Z82" s="35">
        <f t="shared" si="37"/>
        <v>53.879920702350603</v>
      </c>
      <c r="AA82" s="35">
        <f t="shared" si="38"/>
        <v>-4.6413420221475548</v>
      </c>
      <c r="AB82" s="35">
        <f t="shared" si="39"/>
        <v>-4.641342022147569</v>
      </c>
      <c r="AC82" s="35">
        <f t="shared" si="40"/>
        <v>-4.6413420221475619</v>
      </c>
      <c r="AF82">
        <v>2.71</v>
      </c>
      <c r="AG82">
        <v>1.47</v>
      </c>
      <c r="AJ82" t="s">
        <v>474</v>
      </c>
    </row>
    <row r="83" spans="1:36" ht="15" x14ac:dyDescent="0.25">
      <c r="A83">
        <v>4.4000000000000004</v>
      </c>
      <c r="B83">
        <v>3.21</v>
      </c>
      <c r="C83">
        <v>1.97</v>
      </c>
      <c r="D83" s="20">
        <f t="shared" si="28"/>
        <v>4.6413420221475654E-2</v>
      </c>
      <c r="E83" s="17">
        <f>IF(OR($A83="",$B83="",$C83=""),"",A83*'MPTO_working_3-way'!$I82)</f>
        <v>4.6042190489744934</v>
      </c>
      <c r="F83" s="21">
        <f>IF(OR($A83="",$B83="",$C83=""),"",B83*'MPTO_working_3-way'!$I82)</f>
        <v>3.3589870789109368</v>
      </c>
      <c r="G83" s="22">
        <f>IF(OR($A83="",$B83="",$C83=""),"",C83*'MPTO_working_3-way'!$I82)</f>
        <v>2.061434437836307</v>
      </c>
      <c r="H83" s="17">
        <f>IF(OR($A83="",$B83="",$C83=""),"",'MPTO_working_3-way'!E82)</f>
        <v>4.7213999348404503</v>
      </c>
      <c r="I83" s="21">
        <f>IF(OR($A83="",$B83="",$C83=""),"",'MPTO_working_3-way'!F82)</f>
        <v>3.3777468803338215</v>
      </c>
      <c r="J83" s="22">
        <f>IF(OR($A83="",$B83="",$C83=""),"",'MPTO_working_3-way'!G82)</f>
        <v>2.031929442086748</v>
      </c>
      <c r="K83" s="17">
        <f>IF(OR($A83="",$B83="",$C83=""),"",'OddsRatio_working_3-way'!H82)</f>
        <v>4.6584376974795205</v>
      </c>
      <c r="L83" s="21">
        <f>IF(OR($A83="",$B83="",$C83=""),"",'OddsRatio_working_3-way'!I82)</f>
        <v>3.3779845033616875</v>
      </c>
      <c r="M83" s="22">
        <f>IF(OR($A83="",$B83="",$C83=""),"",'OddsRatio_working_3-way'!J82)</f>
        <v>2.043730754869157</v>
      </c>
      <c r="N83" s="23">
        <f t="shared" si="29"/>
        <v>21.719209910804132</v>
      </c>
      <c r="O83" s="24">
        <f t="shared" si="30"/>
        <v>29.770879628516571</v>
      </c>
      <c r="P83" s="24">
        <f t="shared" si="31"/>
        <v>48.509910460679286</v>
      </c>
      <c r="Q83" t="s">
        <v>275</v>
      </c>
      <c r="R83" t="s">
        <v>276</v>
      </c>
      <c r="S83" s="48" t="s">
        <v>464</v>
      </c>
      <c r="T83" s="35">
        <v>100</v>
      </c>
      <c r="U83" s="35">
        <f t="shared" si="32"/>
        <v>60</v>
      </c>
      <c r="V83" s="35">
        <f t="shared" si="33"/>
        <v>65.753424657534239</v>
      </c>
      <c r="W83" s="35">
        <f t="shared" si="34"/>
        <v>69.879518072289159</v>
      </c>
      <c r="X83" s="35">
        <f t="shared" si="35"/>
        <v>64.367057270176602</v>
      </c>
      <c r="Y83" s="35">
        <f t="shared" si="36"/>
        <v>70.120481927710856</v>
      </c>
      <c r="Z83" s="35">
        <f t="shared" si="37"/>
        <v>74.246575342465746</v>
      </c>
      <c r="AA83" s="35">
        <f t="shared" si="38"/>
        <v>-4.3670572701766019</v>
      </c>
      <c r="AB83" s="35">
        <f t="shared" si="39"/>
        <v>-4.3670572701766162</v>
      </c>
      <c r="AC83" s="35">
        <f t="shared" si="40"/>
        <v>-4.3670572701765877</v>
      </c>
      <c r="AF83">
        <v>2.48</v>
      </c>
      <c r="AG83">
        <v>1.55</v>
      </c>
      <c r="AJ83" t="s">
        <v>474</v>
      </c>
    </row>
    <row r="84" spans="1:36" ht="15" x14ac:dyDescent="0.25">
      <c r="A84">
        <v>2.5</v>
      </c>
      <c r="B84">
        <v>2.92</v>
      </c>
      <c r="C84">
        <v>3.32</v>
      </c>
      <c r="D84" s="20">
        <f t="shared" si="28"/>
        <v>4.3670572701765886E-2</v>
      </c>
      <c r="E84" s="17">
        <f>IF(OR($A84="",$B84="",$C84=""),"",A84*'MPTO_working_3-way'!$I83)</f>
        <v>2.6091764317544146</v>
      </c>
      <c r="F84" s="21">
        <f>IF(OR($A84="",$B84="",$C84=""),"",B84*'MPTO_working_3-way'!$I83)</f>
        <v>3.0475180722891562</v>
      </c>
      <c r="G84" s="22">
        <f>IF(OR($A84="",$B84="",$C84=""),"",C84*'MPTO_working_3-way'!$I83)</f>
        <v>3.4649863013698625</v>
      </c>
      <c r="H84" s="17">
        <f>IF(OR($A84="",$B84="",$C84=""),"",'MPTO_working_3-way'!E83)</f>
        <v>2.5944163740686816</v>
      </c>
      <c r="I84" s="21">
        <f>IF(OR($A84="",$B84="",$C84=""),"",'MPTO_working_3-way'!F83)</f>
        <v>3.049627541775719</v>
      </c>
      <c r="J84" s="22">
        <f>IF(OR($A84="",$B84="",$C84=""),"",'MPTO_working_3-way'!G83)</f>
        <v>3.4885997236296631</v>
      </c>
      <c r="K84" s="17">
        <f>IF(OR($A84="",$B84="",$C84=""),"",'OddsRatio_working_3-way'!H83)</f>
        <v>2.6012010546541404</v>
      </c>
      <c r="L84" s="21">
        <f>IF(OR($A84="",$B84="",$C84=""),"",'OddsRatio_working_3-way'!I83)</f>
        <v>3.0495373499573</v>
      </c>
      <c r="M84" s="22">
        <f>IF(OR($A84="",$B84="",$C84=""),"",'OddsRatio_working_3-way'!J83)</f>
        <v>3.4765242978650703</v>
      </c>
      <c r="N84" s="23">
        <f t="shared" si="29"/>
        <v>38.326269846290096</v>
      </c>
      <c r="O84" s="24">
        <f t="shared" si="30"/>
        <v>32.813587197166179</v>
      </c>
      <c r="P84" s="24">
        <f t="shared" si="31"/>
        <v>28.860142956543744</v>
      </c>
      <c r="Q84" t="s">
        <v>277</v>
      </c>
      <c r="R84" t="s">
        <v>278</v>
      </c>
      <c r="S84" s="48" t="s">
        <v>464</v>
      </c>
      <c r="T84" s="35">
        <v>100</v>
      </c>
      <c r="U84" s="35">
        <f t="shared" si="32"/>
        <v>60.474308300395251</v>
      </c>
      <c r="V84" s="35">
        <f t="shared" si="33"/>
        <v>66.101694915254228</v>
      </c>
      <c r="W84" s="35">
        <f t="shared" si="34"/>
        <v>69.040247678018574</v>
      </c>
      <c r="X84" s="35">
        <f t="shared" si="35"/>
        <v>64.858057406727184</v>
      </c>
      <c r="Y84" s="35">
        <f t="shared" si="36"/>
        <v>70.485444021586176</v>
      </c>
      <c r="Z84" s="35">
        <f t="shared" si="37"/>
        <v>73.423996784350507</v>
      </c>
      <c r="AA84" s="35">
        <f t="shared" si="38"/>
        <v>-4.3837491063319334</v>
      </c>
      <c r="AB84" s="35">
        <f t="shared" si="39"/>
        <v>-4.3837491063319476</v>
      </c>
      <c r="AC84" s="35">
        <f t="shared" si="40"/>
        <v>-4.3837491063319334</v>
      </c>
      <c r="AF84">
        <v>2.82</v>
      </c>
      <c r="AG84">
        <v>1.43</v>
      </c>
      <c r="AJ84" t="s">
        <v>474</v>
      </c>
    </row>
    <row r="85" spans="1:36" ht="15" x14ac:dyDescent="0.25">
      <c r="A85">
        <v>2.5299999999999998</v>
      </c>
      <c r="B85">
        <v>2.95</v>
      </c>
      <c r="C85">
        <v>3.23</v>
      </c>
      <c r="D85" s="20">
        <f t="shared" si="28"/>
        <v>4.3837491063319245E-2</v>
      </c>
      <c r="E85" s="17">
        <f>IF(OR($A85="",$B85="",$C85=""),"",A85*'MPTO_working_3-way'!$I84)</f>
        <v>2.6409088523901976</v>
      </c>
      <c r="F85" s="21">
        <f>IF(OR($A85="",$B85="",$C85=""),"",B85*'MPTO_working_3-way'!$I84)</f>
        <v>3.0793205986367918</v>
      </c>
      <c r="G85" s="22">
        <f>IF(OR($A85="",$B85="",$C85=""),"",C85*'MPTO_working_3-way'!$I84)</f>
        <v>3.3715950961345214</v>
      </c>
      <c r="H85" s="17">
        <f>IF(OR($A85="",$B85="",$C85=""),"",'MPTO_working_3-way'!E84)</f>
        <v>2.6271237604529527</v>
      </c>
      <c r="I85" s="21">
        <f>IF(OR($A85="",$B85="",$C85=""),"",'MPTO_working_3-way'!F84)</f>
        <v>3.0828938946638815</v>
      </c>
      <c r="J85" s="22">
        <f>IF(OR($A85="",$B85="",$C85=""),"",'MPTO_working_3-way'!G84)</f>
        <v>3.3900025804237939</v>
      </c>
      <c r="K85" s="17">
        <f>IF(OR($A85="",$B85="",$C85=""),"",'OddsRatio_working_3-way'!H84)</f>
        <v>2.6334509051499677</v>
      </c>
      <c r="L85" s="21">
        <f>IF(OR($A85="",$B85="",$C85=""),"",'OddsRatio_working_3-way'!I84)</f>
        <v>3.0818491928381957</v>
      </c>
      <c r="M85" s="22">
        <f>IF(OR($A85="",$B85="",$C85=""),"",'OddsRatio_working_3-way'!J84)</f>
        <v>3.3807813846303456</v>
      </c>
      <c r="N85" s="23">
        <f t="shared" si="29"/>
        <v>37.865752129042001</v>
      </c>
      <c r="O85" s="24">
        <f t="shared" si="30"/>
        <v>32.474695893720771</v>
      </c>
      <c r="P85" s="24">
        <f t="shared" si="31"/>
        <v>29.659551977237232</v>
      </c>
      <c r="Q85" t="s">
        <v>279</v>
      </c>
      <c r="R85" t="s">
        <v>280</v>
      </c>
      <c r="S85" s="48" t="s">
        <v>464</v>
      </c>
      <c r="T85" s="35">
        <v>100</v>
      </c>
      <c r="U85" s="35">
        <f t="shared" si="32"/>
        <v>54.751131221719454</v>
      </c>
      <c r="V85" s="35">
        <f t="shared" si="33"/>
        <v>68.55345911949685</v>
      </c>
      <c r="W85" s="35">
        <f t="shared" si="34"/>
        <v>72.222222222222229</v>
      </c>
      <c r="X85" s="35">
        <f t="shared" si="35"/>
        <v>59.224318658280929</v>
      </c>
      <c r="Y85" s="35">
        <f t="shared" si="36"/>
        <v>73.026646556058324</v>
      </c>
      <c r="Z85" s="35">
        <f t="shared" si="37"/>
        <v>76.695409658783689</v>
      </c>
      <c r="AA85" s="35">
        <f t="shared" si="38"/>
        <v>-4.4731874365614743</v>
      </c>
      <c r="AB85" s="35">
        <f t="shared" si="39"/>
        <v>-4.4731874365614743</v>
      </c>
      <c r="AC85" s="35">
        <f t="shared" si="40"/>
        <v>-4.4731874365614601</v>
      </c>
      <c r="AF85">
        <v>2.35</v>
      </c>
      <c r="AG85">
        <v>1.61</v>
      </c>
      <c r="AJ85" t="s">
        <v>474</v>
      </c>
    </row>
    <row r="86" spans="1:36" ht="15" x14ac:dyDescent="0.25">
      <c r="A86">
        <v>2.21</v>
      </c>
      <c r="B86">
        <v>3.18</v>
      </c>
      <c r="C86">
        <v>3.6</v>
      </c>
      <c r="D86" s="20">
        <f t="shared" si="28"/>
        <v>4.4731874365614654E-2</v>
      </c>
      <c r="E86" s="17">
        <f>IF(OR($A86="",$B86="",$C86=""),"",A86*'MPTO_working_3-way'!$I85)</f>
        <v>2.3088574423480082</v>
      </c>
      <c r="F86" s="21">
        <f>IF(OR($A86="",$B86="",$C86=""),"",B86*'MPTO_working_3-way'!$I85)</f>
        <v>3.3222473604826548</v>
      </c>
      <c r="G86" s="22">
        <f>IF(OR($A86="",$B86="",$C86=""),"",C86*'MPTO_working_3-way'!$I85)</f>
        <v>3.7610347477162129</v>
      </c>
      <c r="H86" s="17">
        <f>IF(OR($A86="",$B86="",$C86=""),"",'MPTO_working_3-way'!E85)</f>
        <v>2.2853065191549629</v>
      </c>
      <c r="I86" s="21">
        <f>IF(OR($A86="",$B86="",$C86=""),"",'MPTO_working_3-way'!F85)</f>
        <v>3.3382875298861561</v>
      </c>
      <c r="J86" s="22">
        <f>IF(OR($A86="",$B86="",$C86=""),"",'MPTO_working_3-way'!G85)</f>
        <v>3.8042029543376801</v>
      </c>
      <c r="K86" s="17">
        <f>IF(OR($A86="",$B86="",$C86=""),"",'OddsRatio_working_3-way'!H85)</f>
        <v>2.2952240558949022</v>
      </c>
      <c r="L86" s="21">
        <f>IF(OR($A86="",$B86="",$C86=""),"",'OddsRatio_working_3-way'!I85)</f>
        <v>3.3335441668189145</v>
      </c>
      <c r="M86" s="22">
        <f>IF(OR($A86="",$B86="",$C86=""),"",'OddsRatio_working_3-way'!J85)</f>
        <v>3.7831260705179717</v>
      </c>
      <c r="N86" s="23">
        <f t="shared" si="29"/>
        <v>43.311465734456227</v>
      </c>
      <c r="O86" s="24">
        <f t="shared" si="30"/>
        <v>30.100106689669261</v>
      </c>
      <c r="P86" s="24">
        <f t="shared" si="31"/>
        <v>26.588427575874512</v>
      </c>
      <c r="Q86" t="s">
        <v>281</v>
      </c>
      <c r="R86" t="s">
        <v>282</v>
      </c>
      <c r="S86" s="48" t="s">
        <v>464</v>
      </c>
      <c r="T86" s="35">
        <v>100</v>
      </c>
      <c r="U86" s="35">
        <f t="shared" si="32"/>
        <v>50</v>
      </c>
      <c r="V86" s="35">
        <f t="shared" si="33"/>
        <v>69.418960244648318</v>
      </c>
      <c r="W86" s="35">
        <f t="shared" si="34"/>
        <v>74.811083123425689</v>
      </c>
      <c r="X86" s="35">
        <f t="shared" si="35"/>
        <v>55.769956631925986</v>
      </c>
      <c r="Y86" s="35">
        <f t="shared" si="36"/>
        <v>75.188916876574311</v>
      </c>
      <c r="Z86" s="35">
        <f t="shared" si="37"/>
        <v>80.581039755351682</v>
      </c>
      <c r="AA86" s="35">
        <f t="shared" si="38"/>
        <v>-5.7699566319259858</v>
      </c>
      <c r="AB86" s="35">
        <f t="shared" si="39"/>
        <v>-5.769956631925993</v>
      </c>
      <c r="AC86" s="35">
        <f t="shared" si="40"/>
        <v>-5.769956631925993</v>
      </c>
      <c r="AF86">
        <v>2.39</v>
      </c>
      <c r="AG86">
        <v>1.59</v>
      </c>
      <c r="AJ86" t="s">
        <v>475</v>
      </c>
    </row>
    <row r="87" spans="1:36" ht="15" x14ac:dyDescent="0.25">
      <c r="A87">
        <v>2</v>
      </c>
      <c r="B87">
        <v>3.27</v>
      </c>
      <c r="C87">
        <v>3.97</v>
      </c>
      <c r="D87" s="20">
        <f t="shared" si="28"/>
        <v>5.7699566319259876E-2</v>
      </c>
      <c r="E87" s="17">
        <f>IF(OR($A87="",$B87="",$C87=""),"",A87*'MPTO_working_3-way'!$I86)</f>
        <v>2.1153991326385198</v>
      </c>
      <c r="F87" s="21">
        <f>IF(OR($A87="",$B87="",$C87=""),"",B87*'MPTO_working_3-way'!$I86)</f>
        <v>3.4586775818639799</v>
      </c>
      <c r="G87" s="22">
        <f>IF(OR($A87="",$B87="",$C87=""),"",C87*'MPTO_working_3-way'!$I86)</f>
        <v>4.1990672782874618</v>
      </c>
      <c r="H87" s="17">
        <f>IF(OR($A87="",$B87="",$C87=""),"",'MPTO_working_3-way'!E86)</f>
        <v>2.0800104679605633</v>
      </c>
      <c r="I87" s="21">
        <f>IF(OR($A87="",$B87="",$C87=""),"",'MPTO_working_3-way'!F86)</f>
        <v>3.4894610225832032</v>
      </c>
      <c r="J87" s="22">
        <f>IF(OR($A87="",$B87="",$C87=""),"",'MPTO_working_3-way'!G86)</f>
        <v>4.2981916907167568</v>
      </c>
      <c r="K87" s="17">
        <f>IF(OR($A87="",$B87="",$C87=""),"",'OddsRatio_working_3-way'!H86)</f>
        <v>2.093951585751971</v>
      </c>
      <c r="L87" s="21">
        <f>IF(OR($A87="",$B87="",$C87=""),"",'OddsRatio_working_3-way'!I86)</f>
        <v>3.4832700996569752</v>
      </c>
      <c r="M87" s="22">
        <f>IF(OR($A87="",$B87="",$C87=""),"",'OddsRatio_working_3-way'!J86)</f>
        <v>4.2490362096833536</v>
      </c>
      <c r="N87" s="23">
        <f t="shared" si="29"/>
        <v>47.272402856320937</v>
      </c>
      <c r="O87" s="24">
        <f t="shared" si="30"/>
        <v>28.91278462160302</v>
      </c>
      <c r="P87" s="24">
        <f t="shared" si="31"/>
        <v>23.814812522076039</v>
      </c>
      <c r="Q87" t="s">
        <v>283</v>
      </c>
      <c r="R87" t="s">
        <v>284</v>
      </c>
      <c r="S87" s="48" t="s">
        <v>464</v>
      </c>
      <c r="T87" s="35">
        <v>100</v>
      </c>
      <c r="U87" s="35">
        <f t="shared" si="32"/>
        <v>55.55555555555555</v>
      </c>
      <c r="V87" s="35">
        <f t="shared" si="33"/>
        <v>68.152866242038215</v>
      </c>
      <c r="W87" s="35">
        <f t="shared" si="34"/>
        <v>70.674486803519059</v>
      </c>
      <c r="X87" s="35">
        <f t="shared" si="35"/>
        <v>61.172646954442712</v>
      </c>
      <c r="Y87" s="35">
        <f t="shared" si="36"/>
        <v>73.769957640925384</v>
      </c>
      <c r="Z87" s="35">
        <f t="shared" si="37"/>
        <v>76.291578202406214</v>
      </c>
      <c r="AA87" s="35">
        <f t="shared" si="38"/>
        <v>-5.6170913988871618</v>
      </c>
      <c r="AB87" s="35">
        <f t="shared" si="39"/>
        <v>-5.6170913988871689</v>
      </c>
      <c r="AC87" s="35">
        <f t="shared" si="40"/>
        <v>-5.6170913988871547</v>
      </c>
      <c r="AF87">
        <v>2.34</v>
      </c>
      <c r="AG87">
        <v>1.59</v>
      </c>
      <c r="AJ87" t="s">
        <v>475</v>
      </c>
    </row>
    <row r="88" spans="1:36" ht="15" x14ac:dyDescent="0.25">
      <c r="A88">
        <v>2.25</v>
      </c>
      <c r="B88">
        <v>3.14</v>
      </c>
      <c r="C88">
        <v>3.41</v>
      </c>
      <c r="D88" s="20">
        <f t="shared" si="28"/>
        <v>5.6170913988871529E-2</v>
      </c>
      <c r="E88" s="17">
        <f>IF(OR($A88="",$B88="",$C88=""),"",A88*'MPTO_working_3-way'!$I87)</f>
        <v>2.3763845564749611</v>
      </c>
      <c r="F88" s="21">
        <f>IF(OR($A88="",$B88="",$C88=""),"",B88*'MPTO_working_3-way'!$I87)</f>
        <v>3.3163766699250568</v>
      </c>
      <c r="G88" s="22">
        <f>IF(OR($A88="",$B88="",$C88=""),"",C88*'MPTO_working_3-way'!$I87)</f>
        <v>3.601542816702052</v>
      </c>
      <c r="H88" s="17">
        <f>IF(OR($A88="",$B88="",$C88=""),"",'MPTO_working_3-way'!E87)</f>
        <v>2.3489573092354465</v>
      </c>
      <c r="I88" s="21">
        <f>IF(OR($A88="",$B88="",$C88=""),"",'MPTO_working_3-way'!F87)</f>
        <v>3.3361390308919066</v>
      </c>
      <c r="J88" s="22">
        <f>IF(OR($A88="",$B88="",$C88=""),"",'MPTO_working_3-way'!G87)</f>
        <v>3.6425693298222179</v>
      </c>
      <c r="K88" s="17">
        <f>IF(OR($A88="",$B88="",$C88=""),"",'OddsRatio_working_3-way'!H87)</f>
        <v>2.3605513463818668</v>
      </c>
      <c r="L88" s="21">
        <f>IF(OR($A88="",$B88="",$C88=""),"",'OddsRatio_working_3-way'!I87)</f>
        <v>3.3292639050057562</v>
      </c>
      <c r="M88" s="22">
        <f>IF(OR($A88="",$B88="",$C88=""),"",'OddsRatio_working_3-way'!J87)</f>
        <v>3.6231429958242396</v>
      </c>
      <c r="N88" s="23">
        <f t="shared" si="29"/>
        <v>42.080731305684047</v>
      </c>
      <c r="O88" s="24">
        <f t="shared" si="30"/>
        <v>30.153390266811819</v>
      </c>
      <c r="P88" s="24">
        <f t="shared" si="31"/>
        <v>27.765878427504138</v>
      </c>
      <c r="Q88" t="s">
        <v>285</v>
      </c>
      <c r="R88" t="s">
        <v>286</v>
      </c>
      <c r="S88" s="48" t="s">
        <v>464</v>
      </c>
      <c r="T88" s="35">
        <v>100</v>
      </c>
      <c r="U88" s="35">
        <f t="shared" si="32"/>
        <v>64.285714285714292</v>
      </c>
      <c r="V88" s="35">
        <f t="shared" si="33"/>
        <v>67.10526315789474</v>
      </c>
      <c r="W88" s="35">
        <f t="shared" si="34"/>
        <v>63.235294117647051</v>
      </c>
      <c r="X88" s="35">
        <f t="shared" si="35"/>
        <v>69.659442724458216</v>
      </c>
      <c r="Y88" s="35">
        <f t="shared" si="36"/>
        <v>72.47899159663865</v>
      </c>
      <c r="Z88" s="35">
        <f t="shared" si="37"/>
        <v>68.609022556390983</v>
      </c>
      <c r="AA88" s="35">
        <f t="shared" si="38"/>
        <v>-5.3737284387439246</v>
      </c>
      <c r="AB88" s="35">
        <f t="shared" si="39"/>
        <v>-5.3737284387439104</v>
      </c>
      <c r="AC88" s="35">
        <f t="shared" si="40"/>
        <v>-5.3737284387439317</v>
      </c>
      <c r="AF88">
        <v>2.1800000000000002</v>
      </c>
      <c r="AG88">
        <v>1.68</v>
      </c>
      <c r="AJ88" t="s">
        <v>475</v>
      </c>
    </row>
    <row r="89" spans="1:36" ht="15" x14ac:dyDescent="0.25">
      <c r="A89">
        <v>2.8</v>
      </c>
      <c r="B89">
        <v>3.04</v>
      </c>
      <c r="C89">
        <v>2.72</v>
      </c>
      <c r="D89" s="20">
        <f t="shared" si="28"/>
        <v>5.3737284387439299E-2</v>
      </c>
      <c r="E89" s="17">
        <f>IF(OR($A89="",$B89="",$C89=""),"",A89*'MPTO_working_3-way'!$I88)</f>
        <v>2.95046439628483</v>
      </c>
      <c r="F89" s="21">
        <f>IF(OR($A89="",$B89="",$C89=""),"",B89*'MPTO_working_3-way'!$I88)</f>
        <v>3.2033613445378153</v>
      </c>
      <c r="G89" s="22">
        <f>IF(OR($A89="",$B89="",$C89=""),"",C89*'MPTO_working_3-way'!$I88)</f>
        <v>2.8661654135338352</v>
      </c>
      <c r="H89" s="17">
        <f>IF(OR($A89="",$B89="",$C89=""),"",'MPTO_working_3-way'!E88)</f>
        <v>2.9478487614080833</v>
      </c>
      <c r="I89" s="21">
        <f>IF(OR($A89="",$B89="",$C89=""),"",'MPTO_working_3-way'!F88)</f>
        <v>3.2150728759331679</v>
      </c>
      <c r="J89" s="22">
        <f>IF(OR($A89="",$B89="",$C89=""),"",'MPTO_working_3-way'!G88)</f>
        <v>2.8593107809042055</v>
      </c>
      <c r="K89" s="17">
        <f>IF(OR($A89="",$B89="",$C89=""),"",'OddsRatio_working_3-way'!H88)</f>
        <v>2.949276311258481</v>
      </c>
      <c r="L89" s="21">
        <f>IF(OR($A89="",$B89="",$C89=""),"",'OddsRatio_working_3-way'!I88)</f>
        <v>3.2091798194262786</v>
      </c>
      <c r="M89" s="22">
        <f>IF(OR($A89="",$B89="",$C89=""),"",'OddsRatio_working_3-way'!J88)</f>
        <v>2.8626418085358827</v>
      </c>
      <c r="N89" s="23">
        <f t="shared" si="29"/>
        <v>33.892969569779638</v>
      </c>
      <c r="O89" s="24">
        <f t="shared" si="30"/>
        <v>31.217208814270727</v>
      </c>
      <c r="P89" s="24">
        <f t="shared" si="31"/>
        <v>34.889821615949622</v>
      </c>
      <c r="Q89" t="s">
        <v>287</v>
      </c>
      <c r="R89" t="s">
        <v>288</v>
      </c>
      <c r="S89" s="48" t="s">
        <v>464</v>
      </c>
      <c r="T89" s="35">
        <v>100</v>
      </c>
      <c r="U89" s="35">
        <f t="shared" si="32"/>
        <v>53.703703703703695</v>
      </c>
      <c r="V89" s="35">
        <f t="shared" si="33"/>
        <v>70.059880239520965</v>
      </c>
      <c r="W89" s="35">
        <f t="shared" si="34"/>
        <v>73.958333333333343</v>
      </c>
      <c r="X89" s="35">
        <f t="shared" si="35"/>
        <v>55.981786427145707</v>
      </c>
      <c r="Y89" s="35">
        <f t="shared" si="36"/>
        <v>72.337962962962948</v>
      </c>
      <c r="Z89" s="35">
        <f t="shared" si="37"/>
        <v>76.23641605677534</v>
      </c>
      <c r="AA89" s="35">
        <f t="shared" si="38"/>
        <v>-2.2780827234420116</v>
      </c>
      <c r="AB89" s="35">
        <f t="shared" si="39"/>
        <v>-2.2780827234419831</v>
      </c>
      <c r="AC89" s="35">
        <f t="shared" si="40"/>
        <v>-2.2780827234419974</v>
      </c>
      <c r="AF89">
        <v>2.46</v>
      </c>
      <c r="AG89">
        <v>1.54</v>
      </c>
      <c r="AJ89" t="s">
        <v>475</v>
      </c>
    </row>
    <row r="90" spans="1:36" ht="15" x14ac:dyDescent="0.25">
      <c r="A90">
        <v>2.16</v>
      </c>
      <c r="B90">
        <v>3.34</v>
      </c>
      <c r="C90">
        <v>3.84</v>
      </c>
      <c r="D90" s="20">
        <f t="shared" si="28"/>
        <v>2.2780827234420098E-2</v>
      </c>
      <c r="E90" s="17">
        <f>IF(OR($A90="",$B90="",$C90=""),"",A90*'MPTO_working_3-way'!$I89)</f>
        <v>2.2092065868263475</v>
      </c>
      <c r="F90" s="21">
        <f>IF(OR($A90="",$B90="",$C90=""),"",B90*'MPTO_working_3-way'!$I89)</f>
        <v>3.4160879629629628</v>
      </c>
      <c r="G90" s="22">
        <f>IF(OR($A90="",$B90="",$C90=""),"",C90*'MPTO_working_3-way'!$I89)</f>
        <v>3.9274783765801731</v>
      </c>
      <c r="H90" s="17">
        <f>IF(OR($A90="",$B90="",$C90=""),"",'MPTO_working_3-way'!E89)</f>
        <v>2.1960195420900703</v>
      </c>
      <c r="I90" s="21">
        <f>IF(OR($A90="",$B90="",$C90=""),"",'MPTO_working_3-way'!F89)</f>
        <v>3.4269156777212162</v>
      </c>
      <c r="J90" s="22">
        <f>IF(OR($A90="",$B90="",$C90=""),"",'MPTO_working_3-way'!G89)</f>
        <v>3.9553354410716572</v>
      </c>
      <c r="K90" s="17">
        <f>IF(OR($A90="",$B90="",$C90=""),"",'OddsRatio_working_3-way'!H89)</f>
        <v>2.2015372170165919</v>
      </c>
      <c r="L90" s="21">
        <f>IF(OR($A90="",$B90="",$C90=""),"",'OddsRatio_working_3-way'!I89)</f>
        <v>3.4237905929472623</v>
      </c>
      <c r="M90" s="22">
        <f>IF(OR($A90="",$B90="",$C90=""),"",'OddsRatio_working_3-way'!J89)</f>
        <v>3.9416945657992426</v>
      </c>
      <c r="N90" s="23">
        <f t="shared" si="29"/>
        <v>45.265119430797895</v>
      </c>
      <c r="O90" s="24">
        <f t="shared" si="30"/>
        <v>29.273250889378282</v>
      </c>
      <c r="P90" s="24">
        <f t="shared" si="31"/>
        <v>25.461629679823815</v>
      </c>
      <c r="Q90" t="s">
        <v>289</v>
      </c>
      <c r="R90" t="s">
        <v>290</v>
      </c>
      <c r="S90" s="48" t="s">
        <v>464</v>
      </c>
      <c r="T90" s="35">
        <v>100</v>
      </c>
      <c r="U90" s="35">
        <f t="shared" si="32"/>
        <v>43.181818181818187</v>
      </c>
      <c r="V90" s="35">
        <f t="shared" si="33"/>
        <v>75.903614457831324</v>
      </c>
      <c r="W90" s="35">
        <f t="shared" si="34"/>
        <v>78.448275862068954</v>
      </c>
      <c r="X90" s="35">
        <f t="shared" si="35"/>
        <v>45.648109680099708</v>
      </c>
      <c r="Y90" s="35">
        <f t="shared" si="36"/>
        <v>78.369905956112859</v>
      </c>
      <c r="Z90" s="35">
        <f t="shared" si="37"/>
        <v>80.914567360350503</v>
      </c>
      <c r="AA90" s="35">
        <f t="shared" si="38"/>
        <v>-2.4662914982815209</v>
      </c>
      <c r="AB90" s="35">
        <f t="shared" si="39"/>
        <v>-2.4662914982815352</v>
      </c>
      <c r="AC90" s="35">
        <f t="shared" si="40"/>
        <v>-2.4662914982815494</v>
      </c>
      <c r="AF90">
        <v>2.08</v>
      </c>
      <c r="AG90">
        <v>1.84</v>
      </c>
      <c r="AJ90" t="s">
        <v>476</v>
      </c>
    </row>
    <row r="91" spans="1:36" ht="15" x14ac:dyDescent="0.25">
      <c r="A91">
        <v>1.76</v>
      </c>
      <c r="B91">
        <v>4.1500000000000004</v>
      </c>
      <c r="C91">
        <v>4.6399999999999997</v>
      </c>
      <c r="D91" s="20">
        <f t="shared" si="28"/>
        <v>2.4662914982815254E-2</v>
      </c>
      <c r="E91" s="17">
        <f>IF(OR($A91="",$B91="",$C91=""),"",A91*'MPTO_working_3-way'!$I90)</f>
        <v>1.803406730369755</v>
      </c>
      <c r="F91" s="21">
        <f>IF(OR($A91="",$B91="",$C91=""),"",B91*'MPTO_working_3-way'!$I90)</f>
        <v>4.2523510971786838</v>
      </c>
      <c r="G91" s="22">
        <f>IF(OR($A91="",$B91="",$C91=""),"",C91*'MPTO_working_3-way'!$I90)</f>
        <v>4.7544359255202622</v>
      </c>
      <c r="H91" s="17">
        <f>IF(OR($A91="",$B91="",$C91=""),"",'MPTO_working_3-way'!E90)</f>
        <v>1.7858391460994982</v>
      </c>
      <c r="I91" s="21">
        <f>IF(OR($A91="",$B91="",$C91=""),"",'MPTO_working_3-way'!F90)</f>
        <v>4.2965867907178019</v>
      </c>
      <c r="J91" s="22">
        <f>IF(OR($A91="",$B91="",$C91=""),"",'MPTO_working_3-way'!G90)</f>
        <v>4.8240134825319219</v>
      </c>
      <c r="K91" s="17">
        <f>IF(OR($A91="",$B91="",$C91=""),"",'OddsRatio_working_3-way'!H90)</f>
        <v>1.792218778363027</v>
      </c>
      <c r="L91" s="21">
        <f>IF(OR($A91="",$B91="",$C91=""),"",'OddsRatio_working_3-way'!I90)</f>
        <v>4.2835383576888608</v>
      </c>
      <c r="M91" s="22">
        <f>IF(OR($A91="",$B91="",$C91=""),"",'OddsRatio_working_3-way'!J90)</f>
        <v>4.7943109911071273</v>
      </c>
      <c r="N91" s="23">
        <f t="shared" si="29"/>
        <v>55.450608182823437</v>
      </c>
      <c r="O91" s="24">
        <f t="shared" si="30"/>
        <v>23.516402506450422</v>
      </c>
      <c r="P91" s="24">
        <f t="shared" si="31"/>
        <v>21.032989310726137</v>
      </c>
      <c r="Q91" t="s">
        <v>291</v>
      </c>
      <c r="R91" t="s">
        <v>292</v>
      </c>
      <c r="S91" s="48" t="s">
        <v>464</v>
      </c>
      <c r="T91" s="35">
        <v>100</v>
      </c>
      <c r="U91" s="35">
        <f t="shared" si="32"/>
        <v>77.477477477477478</v>
      </c>
      <c r="V91" s="35">
        <f t="shared" si="33"/>
        <v>72.752043596730246</v>
      </c>
      <c r="W91" s="35">
        <f t="shared" si="34"/>
        <v>47.368421052631575</v>
      </c>
      <c r="X91" s="35">
        <f t="shared" si="35"/>
        <v>79.879535350638179</v>
      </c>
      <c r="Y91" s="35">
        <f t="shared" si="36"/>
        <v>75.154101469890946</v>
      </c>
      <c r="Z91" s="35">
        <f t="shared" si="37"/>
        <v>49.770478925792276</v>
      </c>
      <c r="AA91" s="35">
        <f t="shared" si="38"/>
        <v>-2.4020578731607003</v>
      </c>
      <c r="AB91" s="35">
        <f t="shared" si="39"/>
        <v>-2.4020578731607003</v>
      </c>
      <c r="AC91" s="35">
        <f t="shared" si="40"/>
        <v>-2.4020578731607003</v>
      </c>
      <c r="AF91">
        <v>1.51</v>
      </c>
      <c r="AG91">
        <v>2.69</v>
      </c>
      <c r="AJ91" t="s">
        <v>476</v>
      </c>
    </row>
    <row r="92" spans="1:36" ht="15" x14ac:dyDescent="0.25">
      <c r="A92">
        <v>4.4400000000000004</v>
      </c>
      <c r="B92">
        <v>3.67</v>
      </c>
      <c r="C92">
        <v>1.9</v>
      </c>
      <c r="D92" s="20">
        <f t="shared" si="28"/>
        <v>2.4020578731607012E-2</v>
      </c>
      <c r="E92" s="17">
        <f>IF(OR($A92="",$B92="",$C92=""),"",A92*'MPTO_working_3-way'!$I91)</f>
        <v>4.5466513695683357</v>
      </c>
      <c r="F92" s="21">
        <f>IF(OR($A92="",$B92="",$C92=""),"",B92*'MPTO_working_3-way'!$I91)</f>
        <v>3.7581555239449975</v>
      </c>
      <c r="G92" s="22">
        <f>IF(OR($A92="",$B92="",$C92=""),"",C92*'MPTO_working_3-way'!$I91)</f>
        <v>1.9456390995900532</v>
      </c>
      <c r="H92" s="17">
        <f>IF(OR($A92="",$B92="",$C92=""),"",'MPTO_working_3-way'!E91)</f>
        <v>4.6036622963105422</v>
      </c>
      <c r="I92" s="21">
        <f>IF(OR($A92="",$B92="",$C92=""),"",'MPTO_working_3-way'!F91)</f>
        <v>3.7811085346551421</v>
      </c>
      <c r="J92" s="22">
        <f>IF(OR($A92="",$B92="",$C92=""),"",'MPTO_working_3-way'!G91)</f>
        <v>1.929351285149038</v>
      </c>
      <c r="K92" s="17">
        <f>IF(OR($A92="",$B92="",$C92=""),"",'OddsRatio_working_3-way'!H91)</f>
        <v>4.5761953414131415</v>
      </c>
      <c r="L92" s="21">
        <f>IF(OR($A92="",$B92="",$C92=""),"",'OddsRatio_working_3-way'!I91)</f>
        <v>3.7757097562712461</v>
      </c>
      <c r="M92" s="22">
        <f>IF(OR($A92="",$B92="",$C92=""),"",'OddsRatio_working_3-way'!J91)</f>
        <v>1.9356325021139029</v>
      </c>
      <c r="N92" s="23">
        <f t="shared" si="29"/>
        <v>21.994208896094474</v>
      </c>
      <c r="O92" s="24">
        <f t="shared" si="30"/>
        <v>26.608797683558439</v>
      </c>
      <c r="P92" s="24">
        <f t="shared" si="31"/>
        <v>51.396993420347094</v>
      </c>
      <c r="Q92" t="s">
        <v>293</v>
      </c>
      <c r="R92" t="s">
        <v>294</v>
      </c>
      <c r="S92" s="48" t="s">
        <v>464</v>
      </c>
      <c r="T92" s="35">
        <v>100</v>
      </c>
      <c r="U92" s="35">
        <f t="shared" si="32"/>
        <v>62.121212121212118</v>
      </c>
      <c r="V92" s="35">
        <f t="shared" si="33"/>
        <v>67.320261437908499</v>
      </c>
      <c r="W92" s="35">
        <f t="shared" si="34"/>
        <v>67.741935483870961</v>
      </c>
      <c r="X92" s="35">
        <f t="shared" si="35"/>
        <v>64.93780307822054</v>
      </c>
      <c r="Y92" s="35">
        <f t="shared" si="36"/>
        <v>70.136852394916914</v>
      </c>
      <c r="Z92" s="35">
        <f t="shared" si="37"/>
        <v>70.55852644087939</v>
      </c>
      <c r="AA92" s="35">
        <f t="shared" si="38"/>
        <v>-2.8165909570084224</v>
      </c>
      <c r="AB92" s="35">
        <f t="shared" si="39"/>
        <v>-2.8165909570084153</v>
      </c>
      <c r="AC92" s="35">
        <f t="shared" si="40"/>
        <v>-2.8165909570084295</v>
      </c>
      <c r="AF92">
        <v>2.0699999999999998</v>
      </c>
      <c r="AG92">
        <v>1.85</v>
      </c>
      <c r="AJ92" t="s">
        <v>476</v>
      </c>
    </row>
    <row r="93" spans="1:36" ht="15" x14ac:dyDescent="0.25">
      <c r="A93">
        <v>2.64</v>
      </c>
      <c r="B93">
        <v>3.06</v>
      </c>
      <c r="C93">
        <v>3.1</v>
      </c>
      <c r="D93" s="20">
        <f t="shared" si="28"/>
        <v>2.8165909570084136E-2</v>
      </c>
      <c r="E93" s="17">
        <f>IF(OR($A93="",$B93="",$C93=""),"",A93*'MPTO_working_3-way'!$I92)</f>
        <v>2.7143580012650221</v>
      </c>
      <c r="F93" s="21">
        <f>IF(OR($A93="",$B93="",$C93=""),"",B93*'MPTO_working_3-way'!$I92)</f>
        <v>3.1461876832844573</v>
      </c>
      <c r="G93" s="22">
        <f>IF(OR($A93="",$B93="",$C93=""),"",C93*'MPTO_working_3-way'!$I92)</f>
        <v>3.1873143196672609</v>
      </c>
      <c r="H93" s="17">
        <f>IF(OR($A93="",$B93="",$C93=""),"",'MPTO_working_3-way'!E92)</f>
        <v>2.707098135528728</v>
      </c>
      <c r="I93" s="21">
        <f>IF(OR($A93="",$B93="",$C93=""),"",'MPTO_working_3-way'!F92)</f>
        <v>3.1505117702116521</v>
      </c>
      <c r="J93" s="22">
        <f>IF(OR($A93="",$B93="",$C93=""),"",'MPTO_working_3-way'!G92)</f>
        <v>3.1929294886833062</v>
      </c>
      <c r="K93" s="17">
        <f>IF(OR($A93="",$B93="",$C93=""),"",'OddsRatio_working_3-way'!H92)</f>
        <v>2.7104853536007982</v>
      </c>
      <c r="L93" s="21">
        <f>IF(OR($A93="",$B93="",$C93=""),"",'OddsRatio_working_3-way'!I92)</f>
        <v>3.1485364807424654</v>
      </c>
      <c r="M93" s="22">
        <f>IF(OR($A93="",$B93="",$C93=""),"",'OddsRatio_working_3-way'!J92)</f>
        <v>3.1902556357083385</v>
      </c>
      <c r="N93" s="23">
        <f t="shared" si="29"/>
        <v>36.841124108682486</v>
      </c>
      <c r="O93" s="24">
        <f t="shared" si="30"/>
        <v>31.784499231020181</v>
      </c>
      <c r="P93" s="24">
        <f t="shared" si="31"/>
        <v>31.374376660297337</v>
      </c>
      <c r="Q93" t="s">
        <v>295</v>
      </c>
      <c r="R93" t="s">
        <v>296</v>
      </c>
      <c r="S93" s="48" t="s">
        <v>464</v>
      </c>
      <c r="T93" s="35">
        <v>100</v>
      </c>
      <c r="U93" s="35">
        <f t="shared" si="32"/>
        <v>43.181818181818187</v>
      </c>
      <c r="V93" s="35">
        <f t="shared" si="33"/>
        <v>71.751412429378533</v>
      </c>
      <c r="W93" s="35">
        <f t="shared" si="34"/>
        <v>81.949458483754512</v>
      </c>
      <c r="X93" s="35">
        <f t="shared" si="35"/>
        <v>46.299129086866955</v>
      </c>
      <c r="Y93" s="35">
        <f t="shared" si="36"/>
        <v>74.868723334427315</v>
      </c>
      <c r="Z93" s="35">
        <f t="shared" si="37"/>
        <v>85.066769388803294</v>
      </c>
      <c r="AA93" s="35">
        <f t="shared" si="38"/>
        <v>-3.1173109050487682</v>
      </c>
      <c r="AB93" s="35">
        <f t="shared" si="39"/>
        <v>-3.1173109050487824</v>
      </c>
      <c r="AC93" s="35">
        <f t="shared" si="40"/>
        <v>-3.1173109050487824</v>
      </c>
      <c r="AF93">
        <v>2.2799999999999998</v>
      </c>
      <c r="AG93">
        <v>1.68</v>
      </c>
      <c r="AJ93" t="s">
        <v>477</v>
      </c>
    </row>
    <row r="94" spans="1:36" ht="15" x14ac:dyDescent="0.25">
      <c r="A94">
        <v>1.76</v>
      </c>
      <c r="B94">
        <v>3.54</v>
      </c>
      <c r="C94">
        <v>5.54</v>
      </c>
      <c r="D94" s="20">
        <f t="shared" si="28"/>
        <v>3.1173109050487646E-2</v>
      </c>
      <c r="E94" s="17">
        <f>IF(OR($A94="",$B94="",$C94=""),"",A94*'MPTO_working_3-way'!$I93)</f>
        <v>1.8148646719288584</v>
      </c>
      <c r="F94" s="21">
        <f>IF(OR($A94="",$B94="",$C94=""),"",B94*'MPTO_working_3-way'!$I93)</f>
        <v>3.6503528060387262</v>
      </c>
      <c r="G94" s="22">
        <f>IF(OR($A94="",$B94="",$C94=""),"",C94*'MPTO_working_3-way'!$I93)</f>
        <v>5.7126990241397015</v>
      </c>
      <c r="H94" s="17">
        <f>IF(OR($A94="",$B94="",$C94=""),"",'MPTO_working_3-way'!E93)</f>
        <v>1.7927868881522777</v>
      </c>
      <c r="I94" s="21">
        <f>IF(OR($A94="",$B94="",$C94=""),"",'MPTO_working_3-way'!F93)</f>
        <v>3.6751891449563332</v>
      </c>
      <c r="J94" s="22">
        <f>IF(OR($A94="",$B94="",$C94=""),"",'MPTO_working_3-way'!G93)</f>
        <v>5.8783978578519838</v>
      </c>
      <c r="K94" s="17">
        <f>IF(OR($A94="",$B94="",$C94=""),"",'OddsRatio_working_3-way'!H93)</f>
        <v>1.8010942620158978</v>
      </c>
      <c r="L94" s="21">
        <f>IF(OR($A94="",$B94="",$C94=""),"",'OddsRatio_working_3-way'!I93)</f>
        <v>3.6773413493689229</v>
      </c>
      <c r="M94" s="22">
        <f>IF(OR($A94="",$B94="",$C94=""),"",'OddsRatio_working_3-way'!J93)</f>
        <v>5.7854841441476017</v>
      </c>
      <c r="N94" s="23">
        <f t="shared" si="29"/>
        <v>55.100527078814579</v>
      </c>
      <c r="O94" s="24">
        <f t="shared" si="30"/>
        <v>27.394612332969963</v>
      </c>
      <c r="P94" s="24">
        <f t="shared" si="31"/>
        <v>17.504860588215461</v>
      </c>
      <c r="Q94" t="s">
        <v>297</v>
      </c>
      <c r="R94" t="s">
        <v>298</v>
      </c>
      <c r="S94" s="48" t="s">
        <v>464</v>
      </c>
      <c r="T94" s="35">
        <v>100</v>
      </c>
      <c r="U94" s="35">
        <f t="shared" si="32"/>
        <v>56.709956709956707</v>
      </c>
      <c r="V94" s="35">
        <f t="shared" si="33"/>
        <v>71.014492753623188</v>
      </c>
      <c r="W94" s="35">
        <f t="shared" si="34"/>
        <v>69.512195121951223</v>
      </c>
      <c r="X94" s="35">
        <f t="shared" si="35"/>
        <v>59.47331212442559</v>
      </c>
      <c r="Y94" s="35">
        <f t="shared" si="36"/>
        <v>73.777848168092078</v>
      </c>
      <c r="Z94" s="35">
        <f t="shared" si="37"/>
        <v>72.275550536420099</v>
      </c>
      <c r="AA94" s="35">
        <f t="shared" si="38"/>
        <v>-2.763355414468883</v>
      </c>
      <c r="AB94" s="35">
        <f t="shared" si="39"/>
        <v>-2.7633554144688901</v>
      </c>
      <c r="AC94" s="35">
        <f t="shared" si="40"/>
        <v>-2.7633554144688759</v>
      </c>
      <c r="AF94">
        <v>2.16</v>
      </c>
      <c r="AG94">
        <v>1.75</v>
      </c>
      <c r="AJ94" t="s">
        <v>477</v>
      </c>
    </row>
    <row r="95" spans="1:36" ht="15" x14ac:dyDescent="0.25">
      <c r="A95">
        <v>2.31</v>
      </c>
      <c r="B95">
        <v>3.45</v>
      </c>
      <c r="C95">
        <v>3.28</v>
      </c>
      <c r="D95" s="20">
        <f t="shared" si="28"/>
        <v>2.7633554144688821E-2</v>
      </c>
      <c r="E95" s="17">
        <f>IF(OR($A95="",$B95="",$C95=""),"",A95*'MPTO_working_3-way'!$I94)</f>
        <v>2.3738335100742312</v>
      </c>
      <c r="F95" s="21">
        <f>IF(OR($A95="",$B95="",$C95=""),"",B95*'MPTO_working_3-way'!$I94)</f>
        <v>3.5453357617991768</v>
      </c>
      <c r="G95" s="22">
        <f>IF(OR($A95="",$B95="",$C95=""),"",C95*'MPTO_working_3-way'!$I94)</f>
        <v>3.3706380575945794</v>
      </c>
      <c r="H95" s="17">
        <f>IF(OR($A95="",$B95="",$C95=""),"",'MPTO_working_3-way'!E94)</f>
        <v>2.3602203838840219</v>
      </c>
      <c r="I95" s="21">
        <f>IF(OR($A95="",$B95="",$C95=""),"",'MPTO_working_3-way'!F94)</f>
        <v>3.5632345604292253</v>
      </c>
      <c r="J95" s="22">
        <f>IF(OR($A95="",$B95="",$C95=""),"",'MPTO_working_3-way'!G94)</f>
        <v>3.3821848896065583</v>
      </c>
      <c r="K95" s="17">
        <f>IF(OR($A95="",$B95="",$C95=""),"",'OddsRatio_working_3-way'!H94)</f>
        <v>2.3661029949125085</v>
      </c>
      <c r="L95" s="21">
        <f>IF(OR($A95="",$B95="",$C95=""),"",'OddsRatio_working_3-way'!I94)</f>
        <v>3.5549254485004922</v>
      </c>
      <c r="M95" s="22">
        <f>IF(OR($A95="",$B95="",$C95=""),"",'OddsRatio_working_3-way'!J94)</f>
        <v>3.3776449071759695</v>
      </c>
      <c r="N95" s="23">
        <f t="shared" si="29"/>
        <v>42.125953473827629</v>
      </c>
      <c r="O95" s="24">
        <f t="shared" si="30"/>
        <v>28.20607319551937</v>
      </c>
      <c r="P95" s="24">
        <f t="shared" si="31"/>
        <v>29.667973330652998</v>
      </c>
      <c r="Q95" t="s">
        <v>299</v>
      </c>
      <c r="R95" t="s">
        <v>300</v>
      </c>
      <c r="S95" s="48" t="s">
        <v>464</v>
      </c>
      <c r="T95" s="35">
        <v>100</v>
      </c>
      <c r="U95" s="35">
        <f t="shared" si="32"/>
        <v>72.972972972972968</v>
      </c>
      <c r="V95" s="35">
        <f t="shared" si="33"/>
        <v>69.696969696969703</v>
      </c>
      <c r="W95" s="35">
        <f t="shared" si="34"/>
        <v>54.545454545454554</v>
      </c>
      <c r="X95" s="35">
        <f t="shared" si="35"/>
        <v>75.757575757575751</v>
      </c>
      <c r="Y95" s="35">
        <f t="shared" si="36"/>
        <v>72.481572481572471</v>
      </c>
      <c r="Z95" s="35">
        <f t="shared" si="37"/>
        <v>57.330057330057329</v>
      </c>
      <c r="AA95" s="35">
        <f t="shared" si="38"/>
        <v>-2.7846027846027823</v>
      </c>
      <c r="AB95" s="35">
        <f t="shared" si="39"/>
        <v>-2.7846027846027681</v>
      </c>
      <c r="AC95" s="35">
        <f t="shared" si="40"/>
        <v>-2.7846027846027752</v>
      </c>
      <c r="AF95">
        <v>2.0499999999999998</v>
      </c>
      <c r="AG95">
        <v>1.85</v>
      </c>
      <c r="AJ95" t="s">
        <v>477</v>
      </c>
    </row>
    <row r="96" spans="1:36" ht="15" x14ac:dyDescent="0.25">
      <c r="A96">
        <v>3.7</v>
      </c>
      <c r="B96">
        <v>3.3</v>
      </c>
      <c r="C96">
        <v>2.2000000000000002</v>
      </c>
      <c r="D96" s="20">
        <f t="shared" si="28"/>
        <v>2.7846027846027743E-2</v>
      </c>
      <c r="E96" s="17">
        <f>IF(OR($A96="",$B96="",$C96=""),"",A96*'MPTO_working_3-way'!$I95)</f>
        <v>3.8030303030303028</v>
      </c>
      <c r="F96" s="21">
        <f>IF(OR($A96="",$B96="",$C96=""),"",B96*'MPTO_working_3-way'!$I95)</f>
        <v>3.3918918918918912</v>
      </c>
      <c r="G96" s="22">
        <f>IF(OR($A96="",$B96="",$C96=""),"",C96*'MPTO_working_3-way'!$I95)</f>
        <v>2.2612612612612613</v>
      </c>
      <c r="H96" s="17">
        <f>IF(OR($A96="",$B96="",$C96=""),"",'MPTO_working_3-way'!E95)</f>
        <v>3.8315899581589958</v>
      </c>
      <c r="I96" s="21">
        <f>IF(OR($A96="",$B96="",$C96=""),"",'MPTO_working_3-way'!F95)</f>
        <v>3.404275092936802</v>
      </c>
      <c r="J96" s="22">
        <f>IF(OR($A96="",$B96="",$C96=""),"",'MPTO_working_3-way'!G95)</f>
        <v>2.2458614347026367</v>
      </c>
      <c r="K96" s="17">
        <f>IF(OR($A96="",$B96="",$C96=""),"",'OddsRatio_working_3-way'!H95)</f>
        <v>3.8177918424502568</v>
      </c>
      <c r="L96" s="21">
        <f>IF(OR($A96="",$B96="",$C96=""),"",'OddsRatio_working_3-way'!I95)</f>
        <v>3.4003411991242922</v>
      </c>
      <c r="M96" s="22">
        <f>IF(OR($A96="",$B96="",$C96=""),"",'OddsRatio_working_3-way'!J95)</f>
        <v>2.252351929977892</v>
      </c>
      <c r="N96" s="23">
        <f t="shared" si="29"/>
        <v>26.294820717131479</v>
      </c>
      <c r="O96" s="24">
        <f t="shared" si="30"/>
        <v>29.482071713147416</v>
      </c>
      <c r="P96" s="24">
        <f t="shared" si="31"/>
        <v>44.223107569721115</v>
      </c>
      <c r="Q96" t="s">
        <v>301</v>
      </c>
      <c r="R96" t="s">
        <v>302</v>
      </c>
      <c r="S96" s="48" t="s">
        <v>464</v>
      </c>
      <c r="T96" s="35">
        <v>100</v>
      </c>
      <c r="U96" s="35">
        <f t="shared" si="32"/>
        <v>37.5</v>
      </c>
      <c r="V96" s="35">
        <f t="shared" si="33"/>
        <v>74.358974358974365</v>
      </c>
      <c r="W96" s="35">
        <f t="shared" si="34"/>
        <v>84.962406015037587</v>
      </c>
      <c r="X96" s="35">
        <f t="shared" si="35"/>
        <v>40.678619625988048</v>
      </c>
      <c r="Y96" s="35">
        <f t="shared" si="36"/>
        <v>77.537593984962399</v>
      </c>
      <c r="Z96" s="35">
        <f t="shared" si="37"/>
        <v>88.141025641025635</v>
      </c>
      <c r="AA96" s="35">
        <f t="shared" si="38"/>
        <v>-3.1786196259880484</v>
      </c>
      <c r="AB96" s="35">
        <f t="shared" si="39"/>
        <v>-3.1786196259880342</v>
      </c>
      <c r="AC96" s="35">
        <f t="shared" si="40"/>
        <v>-3.1786196259880484</v>
      </c>
      <c r="AF96">
        <v>2.1800000000000002</v>
      </c>
      <c r="AG96">
        <v>1.74</v>
      </c>
      <c r="AJ96" t="s">
        <v>477</v>
      </c>
    </row>
    <row r="97" spans="1:36" ht="15" x14ac:dyDescent="0.25">
      <c r="A97">
        <v>1.6</v>
      </c>
      <c r="B97">
        <v>3.9</v>
      </c>
      <c r="C97">
        <v>6.65</v>
      </c>
      <c r="D97" s="20">
        <f t="shared" si="28"/>
        <v>3.1786196259880439E-2</v>
      </c>
      <c r="E97" s="17">
        <f>IF(OR($A97="",$B97="",$C97=""),"",A97*'MPTO_working_3-way'!$I96)</f>
        <v>1.6508579140158088</v>
      </c>
      <c r="F97" s="21">
        <f>IF(OR($A97="",$B97="",$C97=""),"",B97*'MPTO_working_3-way'!$I96)</f>
        <v>4.0239661654135332</v>
      </c>
      <c r="G97" s="22">
        <f>IF(OR($A97="",$B97="",$C97=""),"",C97*'MPTO_working_3-way'!$I96)</f>
        <v>6.8613782051282053</v>
      </c>
      <c r="H97" s="17">
        <f>IF(OR($A97="",$B97="",$C97=""),"",'MPTO_working_3-way'!E96)</f>
        <v>1.6275919776168188</v>
      </c>
      <c r="I97" s="21">
        <f>IF(OR($A97="",$B97="",$C97=""),"",'MPTO_working_3-way'!F96)</f>
        <v>4.0681023495964181</v>
      </c>
      <c r="J97" s="22">
        <f>IF(OR($A97="",$B97="",$C97=""),"",'MPTO_working_3-way'!G96)</f>
        <v>7.1540716050801683</v>
      </c>
      <c r="K97" s="17">
        <f>IF(OR($A97="",$B97="",$C97=""),"",'OddsRatio_working_3-way'!H96)</f>
        <v>1.6357527897838144</v>
      </c>
      <c r="L97" s="21">
        <f>IF(OR($A97="",$B97="",$C97=""),"",'OddsRatio_working_3-way'!I96)</f>
        <v>4.0728051506217691</v>
      </c>
      <c r="M97" s="22">
        <f>IF(OR($A97="",$B97="",$C97=""),"",'OddsRatio_working_3-way'!J96)</f>
        <v>6.9866721037975852</v>
      </c>
      <c r="N97" s="23">
        <f t="shared" si="29"/>
        <v>60.574564988905756</v>
      </c>
      <c r="O97" s="24">
        <f t="shared" si="30"/>
        <v>24.851103585192106</v>
      </c>
      <c r="P97" s="24">
        <f t="shared" si="31"/>
        <v>14.574331425902137</v>
      </c>
      <c r="Q97" t="s">
        <v>303</v>
      </c>
      <c r="R97" t="s">
        <v>304</v>
      </c>
      <c r="S97" s="48" t="s">
        <v>464</v>
      </c>
      <c r="T97" s="35">
        <v>100</v>
      </c>
      <c r="U97" s="35">
        <f t="shared" si="32"/>
        <v>47.643979057591622</v>
      </c>
      <c r="V97" s="35">
        <f t="shared" si="33"/>
        <v>71.346704871060169</v>
      </c>
      <c r="W97" s="35">
        <f t="shared" si="34"/>
        <v>78.070175438596479</v>
      </c>
      <c r="X97" s="35">
        <f t="shared" si="35"/>
        <v>50.583119690343338</v>
      </c>
      <c r="Y97" s="35">
        <f t="shared" si="36"/>
        <v>74.285845503811885</v>
      </c>
      <c r="Z97" s="35">
        <f t="shared" si="37"/>
        <v>81.009316071348209</v>
      </c>
      <c r="AA97" s="35">
        <f t="shared" si="38"/>
        <v>-2.939140632751716</v>
      </c>
      <c r="AB97" s="35">
        <f t="shared" si="39"/>
        <v>-2.939140632751716</v>
      </c>
      <c r="AC97" s="35">
        <f t="shared" si="40"/>
        <v>-2.9391406327517302</v>
      </c>
      <c r="AF97">
        <v>2.09</v>
      </c>
      <c r="AG97">
        <v>1.8</v>
      </c>
      <c r="AJ97" t="s">
        <v>477</v>
      </c>
    </row>
    <row r="98" spans="1:36" ht="15" x14ac:dyDescent="0.25">
      <c r="A98">
        <v>1.91</v>
      </c>
      <c r="B98">
        <v>3.49</v>
      </c>
      <c r="C98">
        <v>4.5599999999999996</v>
      </c>
      <c r="D98" s="20">
        <f t="shared" si="28"/>
        <v>2.9391406327517133E-2</v>
      </c>
      <c r="E98" s="17">
        <f>IF(OR($A98="",$B98="",$C98=""),"",A98*'MPTO_working_3-way'!$I97)</f>
        <v>1.9661375860855577</v>
      </c>
      <c r="F98" s="21">
        <f>IF(OR($A98="",$B98="",$C98=""),"",B98*'MPTO_working_3-way'!$I97)</f>
        <v>3.5925760080830349</v>
      </c>
      <c r="G98" s="22">
        <f>IF(OR($A98="",$B98="",$C98=""),"",C98*'MPTO_working_3-way'!$I97)</f>
        <v>4.6940248128534776</v>
      </c>
      <c r="H98" s="17">
        <f>IF(OR($A98="",$B98="",$C98=""),"",'MPTO_working_3-way'!E97)</f>
        <v>1.9464224866340953</v>
      </c>
      <c r="I98" s="21">
        <f>IF(OR($A98="",$B98="",$C98=""),"",'MPTO_working_3-way'!F97)</f>
        <v>3.6135546710486586</v>
      </c>
      <c r="J98" s="22">
        <f>IF(OR($A98="",$B98="",$C98=""),"",'MPTO_working_3-way'!G97)</f>
        <v>4.7732443956084447</v>
      </c>
      <c r="K98" s="17">
        <f>IF(OR($A98="",$B98="",$C98=""),"",'OddsRatio_working_3-way'!H97)</f>
        <v>1.9541081697395284</v>
      </c>
      <c r="L98" s="21">
        <f>IF(OR($A98="",$B98="",$C98=""),"",'OddsRatio_working_3-way'!I97)</f>
        <v>3.6106915853312382</v>
      </c>
      <c r="M98" s="22">
        <f>IF(OR($A98="",$B98="",$C98=""),"",'OddsRatio_working_3-way'!J97)</f>
        <v>4.7325550376623324</v>
      </c>
      <c r="N98" s="23">
        <f t="shared" si="29"/>
        <v>50.861140495814951</v>
      </c>
      <c r="O98" s="24">
        <f t="shared" si="30"/>
        <v>27.835180042122214</v>
      </c>
      <c r="P98" s="24">
        <f t="shared" si="31"/>
        <v>21.303679462062842</v>
      </c>
      <c r="Q98" t="s">
        <v>305</v>
      </c>
      <c r="R98" t="s">
        <v>306</v>
      </c>
      <c r="S98" s="48" t="s">
        <v>464</v>
      </c>
      <c r="T98" s="35">
        <v>100</v>
      </c>
      <c r="U98" s="35">
        <f t="shared" si="32"/>
        <v>58.333333333333336</v>
      </c>
      <c r="V98" s="35">
        <f t="shared" si="33"/>
        <v>67.637540453074436</v>
      </c>
      <c r="W98" s="35">
        <f t="shared" si="34"/>
        <v>71.264367816091948</v>
      </c>
      <c r="X98" s="35">
        <f t="shared" si="35"/>
        <v>61.098091730833616</v>
      </c>
      <c r="Y98" s="35">
        <f t="shared" si="36"/>
        <v>70.402298850574724</v>
      </c>
      <c r="Z98" s="35">
        <f t="shared" si="37"/>
        <v>74.029126213592235</v>
      </c>
      <c r="AA98" s="35">
        <f t="shared" si="38"/>
        <v>-2.7647583975002803</v>
      </c>
      <c r="AB98" s="35">
        <f t="shared" si="39"/>
        <v>-2.7647583975002874</v>
      </c>
      <c r="AC98" s="35">
        <f t="shared" si="40"/>
        <v>-2.7647583975002874</v>
      </c>
      <c r="AF98">
        <v>2.0499999999999998</v>
      </c>
      <c r="AG98">
        <v>1.85</v>
      </c>
      <c r="AJ98" t="s">
        <v>477</v>
      </c>
    </row>
    <row r="99" spans="1:36" ht="15" x14ac:dyDescent="0.25">
      <c r="A99">
        <v>2.4</v>
      </c>
      <c r="B99">
        <v>3.09</v>
      </c>
      <c r="C99">
        <v>3.48</v>
      </c>
      <c r="D99" s="20">
        <f t="shared" si="28"/>
        <v>2.7647583975002776E-2</v>
      </c>
      <c r="E99" s="17">
        <f>IF(OR($A99="",$B99="",$C99=""),"",A99*'MPTO_working_3-way'!$I98)</f>
        <v>2.4663542015400064</v>
      </c>
      <c r="F99" s="21">
        <f>IF(OR($A99="",$B99="",$C99=""),"",B99*'MPTO_working_3-way'!$I98)</f>
        <v>3.1754310344827585</v>
      </c>
      <c r="G99" s="22">
        <f>IF(OR($A99="",$B99="",$C99=""),"",C99*'MPTO_working_3-way'!$I98)</f>
        <v>3.5762135922330098</v>
      </c>
      <c r="H99" s="17">
        <f>IF(OR($A99="",$B99="",$C99=""),"",'MPTO_working_3-way'!E98)</f>
        <v>2.4542840188067738</v>
      </c>
      <c r="I99" s="21">
        <f>IF(OR($A99="",$B99="",$C99=""),"",'MPTO_working_3-way'!F98)</f>
        <v>3.1805732201484811</v>
      </c>
      <c r="J99" s="22">
        <f>IF(OR($A99="",$B99="",$C99=""),"",'MPTO_working_3-way'!G98)</f>
        <v>3.5953057608077836</v>
      </c>
      <c r="K99" s="17">
        <f>IF(OR($A99="",$B99="",$C99=""),"",'OddsRatio_working_3-way'!H98)</f>
        <v>2.459671376389803</v>
      </c>
      <c r="L99" s="21">
        <f>IF(OR($A99="",$B99="",$C99=""),"",'OddsRatio_working_3-way'!I98)</f>
        <v>3.1790808404676341</v>
      </c>
      <c r="M99" s="22">
        <f>IF(OR($A99="",$B99="",$C99=""),"",'OddsRatio_working_3-way'!J98)</f>
        <v>3.5857035810333655</v>
      </c>
      <c r="N99" s="23">
        <f t="shared" si="29"/>
        <v>40.545676666214206</v>
      </c>
      <c r="O99" s="24">
        <f t="shared" si="30"/>
        <v>31.491787701913942</v>
      </c>
      <c r="P99" s="24">
        <f t="shared" si="31"/>
        <v>27.962535631871859</v>
      </c>
      <c r="Q99" t="s">
        <v>307</v>
      </c>
      <c r="R99" t="s">
        <v>308</v>
      </c>
      <c r="S99" s="48" t="s">
        <v>464</v>
      </c>
      <c r="T99" s="35">
        <v>100</v>
      </c>
      <c r="U99" s="35">
        <f t="shared" si="32"/>
        <v>90.92558983666062</v>
      </c>
      <c r="V99" s="35">
        <f t="shared" si="33"/>
        <v>83.4983498349835</v>
      </c>
      <c r="W99" s="35">
        <f t="shared" si="34"/>
        <v>21.875</v>
      </c>
      <c r="X99" s="35">
        <f t="shared" si="35"/>
        <v>94.6266501650165</v>
      </c>
      <c r="Y99" s="35">
        <f t="shared" si="36"/>
        <v>87.19941016333938</v>
      </c>
      <c r="Z99" s="35">
        <f t="shared" si="37"/>
        <v>25.576060328355886</v>
      </c>
      <c r="AA99" s="35">
        <f t="shared" si="38"/>
        <v>-3.7010603283558794</v>
      </c>
      <c r="AB99" s="35">
        <f t="shared" si="39"/>
        <v>-3.7010603283558794</v>
      </c>
      <c r="AC99" s="35">
        <f t="shared" si="40"/>
        <v>-3.7010603283558865</v>
      </c>
      <c r="AF99">
        <v>2.2799999999999998</v>
      </c>
      <c r="AG99">
        <v>1.68</v>
      </c>
      <c r="AJ99" t="s">
        <v>477</v>
      </c>
    </row>
    <row r="100" spans="1:36" ht="15" x14ac:dyDescent="0.25">
      <c r="A100">
        <v>11.02</v>
      </c>
      <c r="B100">
        <v>6.06</v>
      </c>
      <c r="C100">
        <v>1.28</v>
      </c>
      <c r="D100" s="20">
        <f t="shared" si="28"/>
        <v>3.7010603283558874E-2</v>
      </c>
      <c r="E100" s="17">
        <f>IF(OR($A100="",$B100="",$C100=""),"",A100*'MPTO_working_3-way'!$I99)</f>
        <v>11.427856848184819</v>
      </c>
      <c r="F100" s="21">
        <f>IF(OR($A100="",$B100="",$C100=""),"",B100*'MPTO_working_3-way'!$I99)</f>
        <v>6.284284255898366</v>
      </c>
      <c r="G100" s="22">
        <f>IF(OR($A100="",$B100="",$C100=""),"",C100*'MPTO_working_3-way'!$I99)</f>
        <v>1.3273735722029554</v>
      </c>
      <c r="H100" s="17">
        <f>IF(OR($A100="",$B100="",$C100=""),"",'MPTO_working_3-way'!E99)</f>
        <v>12.753925251716639</v>
      </c>
      <c r="I100" s="21">
        <f>IF(OR($A100="",$B100="",$C100=""),"",'MPTO_working_3-way'!F99)</f>
        <v>6.5496620245182919</v>
      </c>
      <c r="J100" s="22">
        <f>IF(OR($A100="",$B100="",$C100=""),"",'MPTO_working_3-way'!G99)</f>
        <v>1.3005370282704627</v>
      </c>
      <c r="K100" s="17">
        <f>IF(OR($A100="",$B100="",$C100=""),"",'OddsRatio_working_3-way'!H99)</f>
        <v>12.022187467659998</v>
      </c>
      <c r="L100" s="21">
        <f>IF(OR($A100="",$B100="",$C100=""),"",'OddsRatio_working_3-way'!I99)</f>
        <v>6.5660946692973647</v>
      </c>
      <c r="M100" s="22">
        <f>IF(OR($A100="",$B100="",$C100=""),"",'OddsRatio_working_3-way'!J99)</f>
        <v>1.3080052386172456</v>
      </c>
      <c r="N100" s="23">
        <f t="shared" si="29"/>
        <v>8.7505471348185324</v>
      </c>
      <c r="O100" s="24">
        <f t="shared" si="30"/>
        <v>15.912711126353173</v>
      </c>
      <c r="P100" s="24">
        <f t="shared" si="31"/>
        <v>75.336741738828295</v>
      </c>
      <c r="Q100" t="s">
        <v>309</v>
      </c>
      <c r="R100" t="s">
        <v>310</v>
      </c>
      <c r="S100" s="48" t="s">
        <v>464</v>
      </c>
      <c r="T100" s="35">
        <v>100</v>
      </c>
      <c r="U100" s="35">
        <f t="shared" si="32"/>
        <v>78.354978354978357</v>
      </c>
      <c r="V100" s="35">
        <f t="shared" si="33"/>
        <v>72.527472527472526</v>
      </c>
      <c r="W100" s="35">
        <f t="shared" si="34"/>
        <v>45.945945945945937</v>
      </c>
      <c r="X100" s="35">
        <f t="shared" si="35"/>
        <v>81.526581526581523</v>
      </c>
      <c r="Y100" s="35">
        <f t="shared" si="36"/>
        <v>75.699075699075692</v>
      </c>
      <c r="Z100" s="35">
        <f t="shared" si="37"/>
        <v>49.117549117549117</v>
      </c>
      <c r="AA100" s="35">
        <f t="shared" si="38"/>
        <v>-3.1716031716031665</v>
      </c>
      <c r="AB100" s="35">
        <f t="shared" si="39"/>
        <v>-3.1716031716031665</v>
      </c>
      <c r="AC100" s="35">
        <f t="shared" si="40"/>
        <v>-3.1716031716031807</v>
      </c>
      <c r="AF100">
        <v>1.5</v>
      </c>
      <c r="AG100">
        <v>2.67</v>
      </c>
      <c r="AJ100" t="s">
        <v>478</v>
      </c>
    </row>
    <row r="101" spans="1:36" ht="15" x14ac:dyDescent="0.25">
      <c r="A101">
        <v>4.62</v>
      </c>
      <c r="B101">
        <v>3.64</v>
      </c>
      <c r="C101">
        <v>1.85</v>
      </c>
      <c r="D101" s="20">
        <f t="shared" si="28"/>
        <v>3.1716031716031656E-2</v>
      </c>
      <c r="E101" s="17">
        <f>IF(OR($A101="",$B101="",$C101=""),"",A101*'MPTO_working_3-way'!$I100)</f>
        <v>4.7665280665280667</v>
      </c>
      <c r="F101" s="21">
        <f>IF(OR($A101="",$B101="",$C101=""),"",B101*'MPTO_working_3-way'!$I100)</f>
        <v>3.7554463554463555</v>
      </c>
      <c r="G101" s="22">
        <f>IF(OR($A101="",$B101="",$C101=""),"",C101*'MPTO_working_3-way'!$I100)</f>
        <v>1.9086746586746586</v>
      </c>
      <c r="H101" s="17">
        <f>IF(OR($A101="",$B101="",$C101=""),"",'MPTO_working_3-way'!E100)</f>
        <v>4.8572406959461416</v>
      </c>
      <c r="I101" s="21">
        <f>IF(OR($A101="",$B101="",$C101=""),"",'MPTO_working_3-way'!F100)</f>
        <v>3.7856810257691564</v>
      </c>
      <c r="J101" s="22">
        <f>IF(OR($A101="",$B101="",$C101=""),"",'MPTO_working_3-way'!G100)</f>
        <v>1.886904492346708</v>
      </c>
      <c r="K101" s="17">
        <f>IF(OR($A101="",$B101="",$C101=""),"",'OddsRatio_working_3-way'!H100)</f>
        <v>4.8122752218980622</v>
      </c>
      <c r="L101" s="21">
        <f>IF(OR($A101="",$B101="",$C101=""),"",'OddsRatio_working_3-way'!I100)</f>
        <v>3.7802228137599125</v>
      </c>
      <c r="M101" s="22">
        <f>IF(OR($A101="",$B101="",$C101=""),"",'OddsRatio_working_3-way'!J100)</f>
        <v>1.8951474968545172</v>
      </c>
      <c r="N101" s="23">
        <f t="shared" si="29"/>
        <v>20.979631002747851</v>
      </c>
      <c r="O101" s="24">
        <f t="shared" si="30"/>
        <v>26.627993195795352</v>
      </c>
      <c r="P101" s="24">
        <f t="shared" si="31"/>
        <v>52.392375801456801</v>
      </c>
      <c r="Q101" t="s">
        <v>311</v>
      </c>
      <c r="R101" t="s">
        <v>312</v>
      </c>
      <c r="S101" s="48" t="s">
        <v>464</v>
      </c>
      <c r="T101" s="35">
        <v>100</v>
      </c>
      <c r="U101" s="35">
        <f t="shared" si="32"/>
        <v>39.024390243902438</v>
      </c>
      <c r="V101" s="35">
        <f t="shared" si="33"/>
        <v>76.19047619047619</v>
      </c>
      <c r="W101" s="35">
        <f t="shared" si="34"/>
        <v>81.751824817518241</v>
      </c>
      <c r="X101" s="35">
        <f t="shared" si="35"/>
        <v>42.057698992005562</v>
      </c>
      <c r="Y101" s="35">
        <f t="shared" si="36"/>
        <v>79.223784938579314</v>
      </c>
      <c r="Z101" s="35">
        <f t="shared" si="37"/>
        <v>84.785133565621365</v>
      </c>
      <c r="AA101" s="35">
        <f t="shared" si="38"/>
        <v>-3.0333087481031242</v>
      </c>
      <c r="AB101" s="35">
        <f t="shared" si="39"/>
        <v>-3.0333087481031242</v>
      </c>
      <c r="AC101" s="35">
        <f t="shared" si="40"/>
        <v>-3.0333087481031242</v>
      </c>
      <c r="AF101">
        <v>1.88</v>
      </c>
      <c r="AG101">
        <v>2</v>
      </c>
      <c r="AJ101" t="s">
        <v>478</v>
      </c>
    </row>
    <row r="102" spans="1:36" ht="15" x14ac:dyDescent="0.25">
      <c r="A102">
        <v>1.64</v>
      </c>
      <c r="B102">
        <v>4.2</v>
      </c>
      <c r="C102">
        <v>5.48</v>
      </c>
      <c r="D102" s="20">
        <f t="shared" si="28"/>
        <v>3.0333087481031029E-2</v>
      </c>
      <c r="E102" s="17">
        <f>IF(OR($A102="",$B102="",$C102=""),"",A102*'MPTO_working_3-way'!$I101)</f>
        <v>1.6897462634688909</v>
      </c>
      <c r="F102" s="21">
        <f>IF(OR($A102="",$B102="",$C102=""),"",B102*'MPTO_working_3-way'!$I101)</f>
        <v>4.3273989674203301</v>
      </c>
      <c r="G102" s="22">
        <f>IF(OR($A102="",$B102="",$C102=""),"",C102*'MPTO_working_3-way'!$I101)</f>
        <v>5.6462253193960503</v>
      </c>
      <c r="H102" s="17">
        <f>IF(OR($A102="",$B102="",$C102=""),"",'MPTO_working_3-way'!E101)</f>
        <v>1.6676531713454947</v>
      </c>
      <c r="I102" s="21">
        <f>IF(OR($A102="",$B102="",$C102=""),"",'MPTO_working_3-way'!F101)</f>
        <v>4.3862687011167987</v>
      </c>
      <c r="J102" s="22">
        <f>IF(OR($A102="",$B102="",$C102=""),"",'MPTO_working_3-way'!G101)</f>
        <v>5.801449251602536</v>
      </c>
      <c r="K102" s="17">
        <f>IF(OR($A102="",$B102="",$C102=""),"",'OddsRatio_working_3-way'!H101)</f>
        <v>1.6753114897403392</v>
      </c>
      <c r="L102" s="21">
        <f>IF(OR($A102="",$B102="",$C102=""),"",'OddsRatio_working_3-way'!I101)</f>
        <v>4.3765574487016945</v>
      </c>
      <c r="M102" s="22">
        <f>IF(OR($A102="",$B102="",$C102=""),"",'OddsRatio_working_3-way'!J101)</f>
        <v>5.7271804281823737</v>
      </c>
      <c r="N102" s="23">
        <f t="shared" si="29"/>
        <v>59.18048298843955</v>
      </c>
      <c r="O102" s="24">
        <f t="shared" si="30"/>
        <v>23.108569547866875</v>
      </c>
      <c r="P102" s="24">
        <f t="shared" si="31"/>
        <v>17.710947463693589</v>
      </c>
      <c r="Q102" t="s">
        <v>313</v>
      </c>
      <c r="R102" t="s">
        <v>314</v>
      </c>
      <c r="S102" s="48" t="s">
        <v>464</v>
      </c>
      <c r="T102" s="35">
        <v>100</v>
      </c>
      <c r="U102" s="35">
        <f t="shared" si="32"/>
        <v>76.689976689976689</v>
      </c>
      <c r="V102" s="35">
        <f t="shared" si="33"/>
        <v>73.68421052631578</v>
      </c>
      <c r="W102" s="35">
        <f t="shared" si="34"/>
        <v>46.808510638297875</v>
      </c>
      <c r="X102" s="35">
        <f t="shared" si="35"/>
        <v>79.50727883538633</v>
      </c>
      <c r="Y102" s="35">
        <f t="shared" si="36"/>
        <v>76.501512671725436</v>
      </c>
      <c r="Z102" s="35">
        <f t="shared" si="37"/>
        <v>49.625812783707516</v>
      </c>
      <c r="AA102" s="35">
        <f t="shared" si="38"/>
        <v>-2.8173021454096414</v>
      </c>
      <c r="AB102" s="35">
        <f t="shared" si="39"/>
        <v>-2.8173021454096556</v>
      </c>
      <c r="AC102" s="35">
        <f t="shared" si="40"/>
        <v>-2.8173021454096414</v>
      </c>
      <c r="AF102">
        <v>1.81</v>
      </c>
      <c r="AG102">
        <v>2.09</v>
      </c>
      <c r="AJ102" t="s">
        <v>478</v>
      </c>
    </row>
    <row r="103" spans="1:36" ht="15" x14ac:dyDescent="0.25">
      <c r="A103">
        <v>4.29</v>
      </c>
      <c r="B103">
        <v>3.8</v>
      </c>
      <c r="C103">
        <v>1.88</v>
      </c>
      <c r="D103" s="20">
        <f t="shared" si="28"/>
        <v>2.8173021454096503E-2</v>
      </c>
      <c r="E103" s="17">
        <f>IF(OR($A103="",$B103="",$C103=""),"",A103*'MPTO_working_3-way'!$I102)</f>
        <v>4.4108622620380737</v>
      </c>
      <c r="F103" s="21">
        <f>IF(OR($A103="",$B103="",$C103=""),"",B103*'MPTO_working_3-way'!$I102)</f>
        <v>3.9070574815255665</v>
      </c>
      <c r="G103" s="22">
        <f>IF(OR($A103="",$B103="",$C103=""),"",C103*'MPTO_working_3-way'!$I102)</f>
        <v>1.9329652803337014</v>
      </c>
      <c r="H103" s="17">
        <f>IF(OR($A103="",$B103="",$C103=""),"",'MPTO_working_3-way'!E102)</f>
        <v>4.4700883289836533</v>
      </c>
      <c r="I103" s="21">
        <f>IF(OR($A103="",$B103="",$C103=""),"",'MPTO_working_3-way'!F102)</f>
        <v>3.9406244428291246</v>
      </c>
      <c r="J103" s="22">
        <f>IF(OR($A103="",$B103="",$C103=""),"",'MPTO_working_3-way'!G102)</f>
        <v>1.9137881078776817</v>
      </c>
      <c r="K103" s="17">
        <f>IF(OR($A103="",$B103="",$C103=""),"",'OddsRatio_working_3-way'!H102)</f>
        <v>4.4435335910999321</v>
      </c>
      <c r="L103" s="21">
        <f>IF(OR($A103="",$B103="",$C103=""),"",'OddsRatio_working_3-way'!I102)</f>
        <v>3.9306668860424945</v>
      </c>
      <c r="M103" s="22">
        <f>IF(OR($A103="",$B103="",$C103=""),"",'OddsRatio_working_3-way'!J102)</f>
        <v>1.9210667356133555</v>
      </c>
      <c r="N103" s="23">
        <f t="shared" si="29"/>
        <v>22.671304171215315</v>
      </c>
      <c r="O103" s="24">
        <f t="shared" si="30"/>
        <v>25.594709182766763</v>
      </c>
      <c r="P103" s="24">
        <f t="shared" si="31"/>
        <v>51.733986646017925</v>
      </c>
      <c r="Q103" t="s">
        <v>315</v>
      </c>
      <c r="R103" t="s">
        <v>316</v>
      </c>
      <c r="S103" s="48" t="s">
        <v>464</v>
      </c>
      <c r="T103" s="35">
        <v>100</v>
      </c>
      <c r="U103" s="35">
        <f t="shared" si="32"/>
        <v>13.043478260869554</v>
      </c>
      <c r="V103" s="35">
        <f t="shared" si="33"/>
        <v>88.249118683901287</v>
      </c>
      <c r="W103" s="35">
        <f t="shared" si="34"/>
        <v>95.258416311047881</v>
      </c>
      <c r="X103" s="35">
        <f t="shared" si="35"/>
        <v>16.492465005050818</v>
      </c>
      <c r="Y103" s="35">
        <f t="shared" si="36"/>
        <v>91.698105428082556</v>
      </c>
      <c r="Z103" s="35">
        <f t="shared" si="37"/>
        <v>98.70740305522915</v>
      </c>
      <c r="AA103" s="35">
        <f t="shared" si="38"/>
        <v>-3.4489867441812638</v>
      </c>
      <c r="AB103" s="35">
        <f t="shared" si="39"/>
        <v>-3.4489867441812692</v>
      </c>
      <c r="AC103" s="35">
        <f t="shared" si="40"/>
        <v>-3.4489867441812692</v>
      </c>
      <c r="AF103">
        <v>1.81</v>
      </c>
      <c r="AG103">
        <v>2.08</v>
      </c>
      <c r="AJ103" t="s">
        <v>478</v>
      </c>
    </row>
    <row r="104" spans="1:36" ht="15" x14ac:dyDescent="0.25">
      <c r="A104">
        <v>1.1499999999999999</v>
      </c>
      <c r="B104">
        <v>8.51</v>
      </c>
      <c r="C104">
        <v>21.09</v>
      </c>
      <c r="D104" s="20">
        <f t="shared" si="28"/>
        <v>3.4489867441812594E-2</v>
      </c>
      <c r="E104" s="17">
        <f>IF(OR($A104="",$B104="",$C104=""),"",A104*'MPTO_working_3-way'!$I103)</f>
        <v>1.1896633475580844</v>
      </c>
      <c r="F104" s="21">
        <f>IF(OR($A104="",$B104="",$C104=""),"",B104*'MPTO_working_3-way'!$I103)</f>
        <v>8.8035087719298257</v>
      </c>
      <c r="G104" s="22">
        <f>IF(OR($A104="",$B104="",$C104=""),"",C104*'MPTO_working_3-way'!$I103)</f>
        <v>21.817391304347826</v>
      </c>
      <c r="H104" s="17">
        <f>IF(OR($A104="",$B104="",$C104=""),"",'MPTO_working_3-way'!E103)</f>
        <v>1.1654079941057285</v>
      </c>
      <c r="I104" s="21">
        <f>IF(OR($A104="",$B104="",$C104=""),"",'MPTO_working_3-way'!F103)</f>
        <v>9.4328774227004626</v>
      </c>
      <c r="J104" s="22">
        <f>IF(OR($A104="",$B104="",$C104=""),"",'MPTO_working_3-way'!G103)</f>
        <v>27.840252534914882</v>
      </c>
      <c r="K104" s="17">
        <f>IF(OR($A104="",$B104="",$C104=""),"",'OddsRatio_working_3-way'!H103)</f>
        <v>1.1712613174156175</v>
      </c>
      <c r="L104" s="21">
        <f>IF(OR($A104="",$B104="",$C104=""),"",'OddsRatio_working_3-way'!I103)</f>
        <v>9.5744832919419007</v>
      </c>
      <c r="M104" s="22">
        <f>IF(OR($A104="",$B104="",$C104=""),"",'OddsRatio_working_3-way'!J103)</f>
        <v>23.937599112531657</v>
      </c>
      <c r="N104" s="23">
        <f t="shared" si="29"/>
        <v>84.057393383818251</v>
      </c>
      <c r="O104" s="24">
        <f t="shared" si="30"/>
        <v>11.359107214029493</v>
      </c>
      <c r="P104" s="24">
        <f t="shared" si="31"/>
        <v>4.5834994021522517</v>
      </c>
      <c r="Q104" t="s">
        <v>317</v>
      </c>
      <c r="R104" t="s">
        <v>318</v>
      </c>
      <c r="S104" s="48" t="s">
        <v>464</v>
      </c>
      <c r="T104" s="35">
        <v>100</v>
      </c>
      <c r="U104" s="35">
        <f t="shared" si="32"/>
        <v>71.590909090909093</v>
      </c>
      <c r="V104" s="35">
        <f t="shared" si="33"/>
        <v>66.996699669967001</v>
      </c>
      <c r="W104" s="35">
        <f t="shared" si="34"/>
        <v>58.677685950413228</v>
      </c>
      <c r="X104" s="35">
        <f t="shared" si="35"/>
        <v>74.325614379619779</v>
      </c>
      <c r="Y104" s="35">
        <f t="shared" si="36"/>
        <v>69.731404958677686</v>
      </c>
      <c r="Z104" s="35">
        <f t="shared" si="37"/>
        <v>61.41239123912392</v>
      </c>
      <c r="AA104" s="35">
        <f t="shared" si="38"/>
        <v>-2.7347052887106855</v>
      </c>
      <c r="AB104" s="35">
        <f t="shared" si="39"/>
        <v>-2.7347052887106855</v>
      </c>
      <c r="AC104" s="35">
        <f t="shared" si="40"/>
        <v>-2.7347052887106926</v>
      </c>
      <c r="AF104">
        <v>1.43</v>
      </c>
      <c r="AG104">
        <v>2.93</v>
      </c>
      <c r="AJ104" t="s">
        <v>478</v>
      </c>
    </row>
    <row r="105" spans="1:36" ht="15" x14ac:dyDescent="0.25">
      <c r="A105">
        <v>3.52</v>
      </c>
      <c r="B105">
        <v>3.03</v>
      </c>
      <c r="C105">
        <v>2.42</v>
      </c>
      <c r="D105" s="20">
        <f t="shared" si="28"/>
        <v>2.7347052887106926E-2</v>
      </c>
      <c r="E105" s="17">
        <f>IF(OR($A105="",$B105="",$C105=""),"",A105*'MPTO_working_3-way'!$I104)</f>
        <v>3.6162616261626166</v>
      </c>
      <c r="F105" s="21">
        <f>IF(OR($A105="",$B105="",$C105=""),"",B105*'MPTO_working_3-way'!$I104)</f>
        <v>3.1128615702479339</v>
      </c>
      <c r="G105" s="22">
        <f>IF(OR($A105="",$B105="",$C105=""),"",C105*'MPTO_working_3-way'!$I104)</f>
        <v>2.4861798679867988</v>
      </c>
      <c r="H105" s="17">
        <f>IF(OR($A105="",$B105="",$C105=""),"",'MPTO_working_3-way'!E104)</f>
        <v>3.6366912718946582</v>
      </c>
      <c r="I105" s="21">
        <f>IF(OR($A105="",$B105="",$C105=""),"",'MPTO_working_3-way'!F104)</f>
        <v>3.1160674129450139</v>
      </c>
      <c r="J105" s="22">
        <f>IF(OR($A105="",$B105="",$C105=""),"",'MPTO_working_3-way'!G104)</f>
        <v>2.4745893317659369</v>
      </c>
      <c r="K105" s="17">
        <f>IF(OR($A105="",$B105="",$C105=""),"",'OddsRatio_working_3-way'!H104)</f>
        <v>3.6261710879361275</v>
      </c>
      <c r="L105" s="21">
        <f>IF(OR($A105="",$B105="",$C105=""),"",'OddsRatio_working_3-way'!I104)</f>
        <v>3.1155267097263248</v>
      </c>
      <c r="M105" s="22">
        <f>IF(OR($A105="",$B105="",$C105=""),"",'OddsRatio_working_3-way'!J104)</f>
        <v>2.4798265654243257</v>
      </c>
      <c r="N105" s="23">
        <f t="shared" si="29"/>
        <v>27.652866506263997</v>
      </c>
      <c r="O105" s="24">
        <f t="shared" si="30"/>
        <v>32.124782211897454</v>
      </c>
      <c r="P105" s="24">
        <f t="shared" si="31"/>
        <v>40.222351281838542</v>
      </c>
      <c r="Q105" t="s">
        <v>319</v>
      </c>
      <c r="R105" t="s">
        <v>320</v>
      </c>
      <c r="S105" s="48" t="s">
        <v>464</v>
      </c>
      <c r="T105" s="35">
        <v>100</v>
      </c>
      <c r="U105" s="35">
        <f t="shared" si="32"/>
        <v>71.264367816091948</v>
      </c>
      <c r="V105" s="35">
        <f t="shared" si="33"/>
        <v>71.181556195965413</v>
      </c>
      <c r="W105" s="35">
        <f t="shared" si="34"/>
        <v>54.751131221719454</v>
      </c>
      <c r="X105" s="35">
        <f t="shared" si="35"/>
        <v>74.067312582315125</v>
      </c>
      <c r="Y105" s="35">
        <f t="shared" si="36"/>
        <v>73.984500962188577</v>
      </c>
      <c r="Z105" s="35">
        <f t="shared" si="37"/>
        <v>57.554075987942625</v>
      </c>
      <c r="AA105" s="35">
        <f t="shared" si="38"/>
        <v>-2.8029447662231775</v>
      </c>
      <c r="AB105" s="35">
        <f t="shared" si="39"/>
        <v>-2.8029447662231632</v>
      </c>
      <c r="AC105" s="35">
        <f t="shared" si="40"/>
        <v>-2.8029447662231703</v>
      </c>
      <c r="AF105">
        <v>2.61</v>
      </c>
      <c r="AG105">
        <v>1.54</v>
      </c>
      <c r="AJ105" t="s">
        <v>471</v>
      </c>
    </row>
    <row r="106" spans="1:36" ht="15" x14ac:dyDescent="0.25">
      <c r="A106">
        <v>3.48</v>
      </c>
      <c r="B106">
        <v>3.47</v>
      </c>
      <c r="C106">
        <v>2.21</v>
      </c>
      <c r="D106" s="20">
        <f t="shared" si="28"/>
        <v>2.8029447662231588E-2</v>
      </c>
      <c r="E106" s="17">
        <f>IF(OR($A106="",$B106="",$C106=""),"",A106*'MPTO_working_3-way'!$I105)</f>
        <v>3.5775424778645659</v>
      </c>
      <c r="F106" s="21">
        <f>IF(OR($A106="",$B106="",$C106=""),"",B106*'MPTO_working_3-way'!$I105)</f>
        <v>3.5672621833879439</v>
      </c>
      <c r="G106" s="22">
        <f>IF(OR($A106="",$B106="",$C106=""),"",C106*'MPTO_working_3-way'!$I105)</f>
        <v>2.2719450793335318</v>
      </c>
      <c r="H106" s="17">
        <f>IF(OR($A106="",$B106="",$C106=""),"",'MPTO_working_3-way'!E105)</f>
        <v>3.5969518659204858</v>
      </c>
      <c r="I106" s="21">
        <f>IF(OR($A106="",$B106="",$C106=""),"",'MPTO_working_3-way'!F105)</f>
        <v>3.5862694661655938</v>
      </c>
      <c r="J106" s="22">
        <f>IF(OR($A106="",$B106="",$C106=""),"",'MPTO_working_3-way'!G105)</f>
        <v>2.256594985125755</v>
      </c>
      <c r="K106" s="17">
        <f>IF(OR($A106="",$B106="",$C106=""),"",'OddsRatio_working_3-way'!H105)</f>
        <v>3.5887087266361073</v>
      </c>
      <c r="L106" s="21">
        <f>IF(OR($A106="",$B106="",$C106=""),"",'OddsRatio_working_3-way'!I105)</f>
        <v>3.5782703849964448</v>
      </c>
      <c r="M106" s="22">
        <f>IF(OR($A106="",$B106="",$C106=""),"",'OddsRatio_working_3-way'!J105)</f>
        <v>2.2630393383990683</v>
      </c>
      <c r="N106" s="23">
        <f t="shared" si="29"/>
        <v>27.952148889561183</v>
      </c>
      <c r="O106" s="24">
        <f t="shared" si="30"/>
        <v>28.032702632758767</v>
      </c>
      <c r="P106" s="24">
        <f t="shared" si="31"/>
        <v>44.015148477680057</v>
      </c>
      <c r="Q106" t="s">
        <v>321</v>
      </c>
      <c r="R106" t="s">
        <v>322</v>
      </c>
      <c r="S106" s="48" t="s">
        <v>464</v>
      </c>
      <c r="T106" s="35">
        <v>100</v>
      </c>
      <c r="U106" s="35">
        <f t="shared" si="32"/>
        <v>58.50622406639004</v>
      </c>
      <c r="V106" s="35">
        <f t="shared" si="33"/>
        <v>69.696969696969703</v>
      </c>
      <c r="W106" s="35">
        <f t="shared" si="34"/>
        <v>69.040247678018574</v>
      </c>
      <c r="X106" s="35">
        <f t="shared" si="35"/>
        <v>61.262782625011724</v>
      </c>
      <c r="Y106" s="35">
        <f t="shared" si="36"/>
        <v>72.45352825559138</v>
      </c>
      <c r="Z106" s="35">
        <f t="shared" si="37"/>
        <v>71.796806236640265</v>
      </c>
      <c r="AA106" s="35">
        <f t="shared" si="38"/>
        <v>-2.7565585586216841</v>
      </c>
      <c r="AB106" s="35">
        <f t="shared" si="39"/>
        <v>-2.756558558621677</v>
      </c>
      <c r="AC106" s="35">
        <f t="shared" si="40"/>
        <v>-2.7565585586216912</v>
      </c>
      <c r="AF106">
        <v>2.19</v>
      </c>
      <c r="AG106">
        <v>1.73</v>
      </c>
      <c r="AJ106" t="s">
        <v>471</v>
      </c>
    </row>
    <row r="107" spans="1:36" ht="15" x14ac:dyDescent="0.25">
      <c r="A107">
        <v>2.41</v>
      </c>
      <c r="B107">
        <v>3.3</v>
      </c>
      <c r="C107">
        <v>3.23</v>
      </c>
      <c r="D107" s="20">
        <f t="shared" si="28"/>
        <v>2.7565585586216912E-2</v>
      </c>
      <c r="E107" s="17">
        <f>IF(OR($A107="",$B107="",$C107=""),"",A107*'MPTO_working_3-way'!$I106)</f>
        <v>2.476433061262783</v>
      </c>
      <c r="F107" s="21">
        <f>IF(OR($A107="",$B107="",$C107=""),"",B107*'MPTO_working_3-way'!$I106)</f>
        <v>3.3909664324345155</v>
      </c>
      <c r="G107" s="22">
        <f>IF(OR($A107="",$B107="",$C107=""),"",C107*'MPTO_working_3-way'!$I106)</f>
        <v>3.3190368414434808</v>
      </c>
      <c r="H107" s="17">
        <f>IF(OR($A107="",$B107="",$C107=""),"",'MPTO_working_3-way'!E106)</f>
        <v>2.4645764528257961</v>
      </c>
      <c r="I107" s="21">
        <f>IF(OR($A107="",$B107="",$C107=""),"",'MPTO_working_3-way'!F106)</f>
        <v>3.4031920808274214</v>
      </c>
      <c r="J107" s="22">
        <f>IF(OR($A107="",$B107="",$C107=""),"",'MPTO_working_3-way'!G106)</f>
        <v>3.3287951348738645</v>
      </c>
      <c r="K107" s="17">
        <f>IF(OR($A107="",$B107="",$C107=""),"",'OddsRatio_working_3-way'!H106)</f>
        <v>2.4698251550191368</v>
      </c>
      <c r="L107" s="21">
        <f>IF(OR($A107="",$B107="",$C107=""),"",'OddsRatio_working_3-way'!I106)</f>
        <v>3.397587132300719</v>
      </c>
      <c r="M107" s="22">
        <f>IF(OR($A107="",$B107="",$C107=""),"",'OddsRatio_working_3-way'!J106)</f>
        <v>3.3246170891437403</v>
      </c>
      <c r="N107" s="23">
        <f t="shared" si="29"/>
        <v>40.380659410599208</v>
      </c>
      <c r="O107" s="24">
        <f t="shared" si="30"/>
        <v>29.490117933195187</v>
      </c>
      <c r="P107" s="24">
        <f t="shared" si="31"/>
        <v>30.129222656205602</v>
      </c>
      <c r="Q107" t="s">
        <v>323</v>
      </c>
      <c r="R107" t="s">
        <v>324</v>
      </c>
      <c r="S107" s="48" t="s">
        <v>464</v>
      </c>
      <c r="T107" s="35">
        <v>100</v>
      </c>
      <c r="U107" s="35">
        <f t="shared" si="32"/>
        <v>53.271028037383175</v>
      </c>
      <c r="V107" s="35">
        <f t="shared" si="33"/>
        <v>68.152866242038215</v>
      </c>
      <c r="W107" s="35">
        <f t="shared" si="34"/>
        <v>75.786924939467312</v>
      </c>
      <c r="X107" s="35">
        <f t="shared" si="35"/>
        <v>56.060208818494473</v>
      </c>
      <c r="Y107" s="35">
        <f t="shared" si="36"/>
        <v>70.942047023149513</v>
      </c>
      <c r="Z107" s="35">
        <f t="shared" si="37"/>
        <v>78.57610572057861</v>
      </c>
      <c r="AA107" s="35">
        <f t="shared" si="38"/>
        <v>-2.7891807811112983</v>
      </c>
      <c r="AB107" s="35">
        <f t="shared" si="39"/>
        <v>-2.7891807811112983</v>
      </c>
      <c r="AC107" s="35">
        <f t="shared" si="40"/>
        <v>-2.7891807811112983</v>
      </c>
      <c r="AF107">
        <v>2.0499999999999998</v>
      </c>
      <c r="AG107">
        <v>1.85</v>
      </c>
      <c r="AJ107" t="s">
        <v>471</v>
      </c>
    </row>
    <row r="108" spans="1:36" s="35" customFormat="1" ht="15" x14ac:dyDescent="0.25">
      <c r="A108">
        <v>2.14</v>
      </c>
      <c r="B108">
        <v>3.14</v>
      </c>
      <c r="C108">
        <v>4.13</v>
      </c>
      <c r="D108" s="20">
        <f t="shared" si="28"/>
        <v>2.7891807811113001E-2</v>
      </c>
      <c r="E108" s="17">
        <f>IF(OR($A108="",$B108="",$C108=""),"",A108*'MPTO_working_3-way'!$I107)</f>
        <v>2.1996884687157818</v>
      </c>
      <c r="F108" s="21">
        <f>IF(OR($A108="",$B108="",$C108=""),"",B108*'MPTO_working_3-way'!$I107)</f>
        <v>3.2275802765268948</v>
      </c>
      <c r="G108" s="22">
        <f>IF(OR($A108="",$B108="",$C108=""),"",C108*'MPTO_working_3-way'!$I107)</f>
        <v>4.245193166259897</v>
      </c>
      <c r="H108" s="17">
        <f>IF(OR($A108="",$B108="",$C108=""),"",'MPTO_working_3-way'!E107)</f>
        <v>2.1834421052642621</v>
      </c>
      <c r="I108" s="21">
        <f>IF(OR($A108="",$B108="",$C108=""),"",'MPTO_working_3-way'!F107)</f>
        <v>3.2344239135856783</v>
      </c>
      <c r="J108" s="22">
        <f>IF(OR($A108="",$B108="",$C108=""),"",'MPTO_working_3-way'!G107)</f>
        <v>4.2949149506612114</v>
      </c>
      <c r="K108" s="17">
        <f>IF(OR($A108="",$B108="",$C108=""),"",'OddsRatio_working_3-way'!H107)</f>
        <v>2.1903532628539519</v>
      </c>
      <c r="L108" s="21">
        <f>IF(OR($A108="",$B108="",$C108=""),"",'OddsRatio_working_3-way'!I107)</f>
        <v>3.2345227916732071</v>
      </c>
      <c r="M108" s="22">
        <f>IF(OR($A108="",$B108="",$C108=""),"",'OddsRatio_working_3-way'!J107)</f>
        <v>4.2682506252042707</v>
      </c>
      <c r="N108" s="23">
        <f t="shared" si="29"/>
        <v>45.460982962911025</v>
      </c>
      <c r="O108" s="24">
        <f t="shared" si="30"/>
        <v>30.982962911028533</v>
      </c>
      <c r="P108" s="24">
        <f t="shared" si="31"/>
        <v>23.556054126060431</v>
      </c>
      <c r="Q108" t="s">
        <v>325</v>
      </c>
      <c r="R108" t="s">
        <v>326</v>
      </c>
      <c r="S108" s="48" t="s">
        <v>464</v>
      </c>
      <c r="T108" s="35">
        <v>100</v>
      </c>
      <c r="U108" s="35">
        <f t="shared" si="32"/>
        <v>76.415094339622627</v>
      </c>
      <c r="V108" s="35">
        <f t="shared" si="33"/>
        <v>70.326409495548958</v>
      </c>
      <c r="W108" s="35">
        <f t="shared" si="34"/>
        <v>50.495049504950494</v>
      </c>
      <c r="X108" s="35">
        <f t="shared" si="35"/>
        <v>79.178540999500541</v>
      </c>
      <c r="Y108" s="35">
        <f t="shared" si="36"/>
        <v>73.089856155426858</v>
      </c>
      <c r="Z108" s="35">
        <f t="shared" si="37"/>
        <v>53.258496164828394</v>
      </c>
      <c r="AA108" s="35">
        <f t="shared" si="38"/>
        <v>-2.7634466598779142</v>
      </c>
      <c r="AB108" s="35">
        <f t="shared" si="39"/>
        <v>-2.7634466598778999</v>
      </c>
      <c r="AC108" s="35">
        <f t="shared" si="40"/>
        <v>-2.7634466598778999</v>
      </c>
      <c r="AD108" s="36"/>
      <c r="AE108" s="36"/>
      <c r="AF108">
        <v>2.29</v>
      </c>
      <c r="AG108">
        <v>1.68</v>
      </c>
      <c r="AH108" s="36"/>
      <c r="AI108" s="36"/>
      <c r="AJ108" t="s">
        <v>471</v>
      </c>
    </row>
    <row r="109" spans="1:36" ht="15" x14ac:dyDescent="0.25">
      <c r="A109">
        <v>4.24</v>
      </c>
      <c r="B109">
        <v>3.37</v>
      </c>
      <c r="C109">
        <v>2.02</v>
      </c>
      <c r="D109" s="20">
        <f t="shared" si="28"/>
        <v>2.7634466598779106E-2</v>
      </c>
      <c r="E109" s="17">
        <f>IF(OR($A109="",$B109="",$C109=""),"",A109*'MPTO_working_3-way'!$I108)</f>
        <v>4.3571701383788239</v>
      </c>
      <c r="F109" s="21">
        <f>IF(OR($A109="",$B109="",$C109=""),"",B109*'MPTO_working_3-way'!$I108)</f>
        <v>3.4631281524378856</v>
      </c>
      <c r="G109" s="22">
        <f>IF(OR($A109="",$B109="",$C109=""),"",C109*'MPTO_working_3-way'!$I108)</f>
        <v>2.0758216225295336</v>
      </c>
      <c r="H109" s="17">
        <f>IF(OR($A109="",$B109="",$C109=""),"",'MPTO_working_3-way'!E108)</f>
        <v>4.4123311504921183</v>
      </c>
      <c r="I109" s="21">
        <f>IF(OR($A109="",$B109="",$C109=""),"",'MPTO_working_3-way'!F108)</f>
        <v>3.4779655004326666</v>
      </c>
      <c r="J109" s="22">
        <f>IF(OR($A109="",$B109="",$C109=""),"",'MPTO_working_3-way'!G108)</f>
        <v>2.0582992003380371</v>
      </c>
      <c r="K109" s="17">
        <f>IF(OR($A109="",$B109="",$C109=""),"",'OddsRatio_working_3-way'!H108)</f>
        <v>4.3841487022073036</v>
      </c>
      <c r="L109" s="21">
        <f>IF(OR($A109="",$B109="",$C109=""),"",'OddsRatio_working_3-way'!I108)</f>
        <v>3.4754421062442318</v>
      </c>
      <c r="M109" s="22">
        <f>IF(OR($A109="",$B109="",$C109=""),"",'OddsRatio_working_3-way'!J108)</f>
        <v>2.0653801469911874</v>
      </c>
      <c r="N109" s="23">
        <f t="shared" si="29"/>
        <v>22.950675971814835</v>
      </c>
      <c r="O109" s="24">
        <f t="shared" si="30"/>
        <v>28.875627928930243</v>
      </c>
      <c r="P109" s="24">
        <f t="shared" si="31"/>
        <v>48.173696099254911</v>
      </c>
      <c r="Q109" t="s">
        <v>327</v>
      </c>
      <c r="R109" t="s">
        <v>328</v>
      </c>
      <c r="S109" s="48" t="s">
        <v>464</v>
      </c>
      <c r="T109" s="35">
        <v>100</v>
      </c>
      <c r="U109" s="35">
        <f t="shared" si="32"/>
        <v>46.236559139784944</v>
      </c>
      <c r="V109" s="35">
        <f t="shared" si="33"/>
        <v>70.845481049562679</v>
      </c>
      <c r="W109" s="35">
        <f t="shared" si="34"/>
        <v>79.919678714859444</v>
      </c>
      <c r="X109" s="35">
        <f t="shared" si="35"/>
        <v>49.23484023557787</v>
      </c>
      <c r="Y109" s="35">
        <f t="shared" si="36"/>
        <v>73.843762145355612</v>
      </c>
      <c r="Z109" s="35">
        <f t="shared" si="37"/>
        <v>82.917959810652363</v>
      </c>
      <c r="AA109" s="35">
        <f t="shared" si="38"/>
        <v>-2.998281095792926</v>
      </c>
      <c r="AB109" s="35">
        <f t="shared" si="39"/>
        <v>-2.9982810957929331</v>
      </c>
      <c r="AC109" s="35">
        <f t="shared" si="40"/>
        <v>-2.9982810957929189</v>
      </c>
      <c r="AF109">
        <v>2.4900000000000002</v>
      </c>
      <c r="AG109">
        <v>1.58</v>
      </c>
      <c r="AJ109" t="s">
        <v>479</v>
      </c>
    </row>
    <row r="110" spans="1:36" ht="15" x14ac:dyDescent="0.25">
      <c r="A110">
        <v>1.86</v>
      </c>
      <c r="B110">
        <v>3.43</v>
      </c>
      <c r="C110">
        <v>4.9800000000000004</v>
      </c>
      <c r="D110" s="20">
        <f t="shared" si="28"/>
        <v>2.9982810957929207E-2</v>
      </c>
      <c r="E110" s="17">
        <f>IF(OR($A110="",$B110="",$C110=""),"",A110*'MPTO_working_3-way'!$I109)</f>
        <v>1.9157680283817484</v>
      </c>
      <c r="F110" s="21">
        <f>IF(OR($A110="",$B110="",$C110=""),"",B110*'MPTO_working_3-way'!$I109)</f>
        <v>3.5328410415856975</v>
      </c>
      <c r="G110" s="22">
        <f>IF(OR($A110="",$B110="",$C110=""),"",C110*'MPTO_working_3-way'!$I109)</f>
        <v>5.1293143985704877</v>
      </c>
      <c r="H110" s="17">
        <f>IF(OR($A110="",$B110="",$C110=""),"",'MPTO_working_3-way'!E109)</f>
        <v>1.8952311006027962</v>
      </c>
      <c r="I110" s="21">
        <f>IF(OR($A110="",$B110="",$C110=""),"",'MPTO_working_3-way'!F109)</f>
        <v>3.5517554085579102</v>
      </c>
      <c r="J110" s="22">
        <f>IF(OR($A110="",$B110="",$C110=""),"",'MPTO_working_3-way'!G109)</f>
        <v>5.2408445156169261</v>
      </c>
      <c r="K110" s="17">
        <f>IF(OR($A110="",$B110="",$C110=""),"",'OddsRatio_working_3-way'!H109)</f>
        <v>1.9032151530132859</v>
      </c>
      <c r="L110" s="21">
        <f>IF(OR($A110="",$B110="",$C110=""),"",'OddsRatio_working_3-way'!I109)</f>
        <v>3.5521079323514941</v>
      </c>
      <c r="M110" s="22">
        <f>IF(OR($A110="",$B110="",$C110=""),"",'OddsRatio_working_3-way'!J109)</f>
        <v>5.179995708131254</v>
      </c>
      <c r="N110" s="23">
        <f t="shared" si="29"/>
        <v>52.19838650531721</v>
      </c>
      <c r="O110" s="24">
        <f t="shared" si="30"/>
        <v>28.305830583058306</v>
      </c>
      <c r="P110" s="24">
        <f t="shared" si="31"/>
        <v>19.495782911624499</v>
      </c>
      <c r="Q110" t="s">
        <v>329</v>
      </c>
      <c r="R110" t="s">
        <v>330</v>
      </c>
      <c r="S110" s="48" t="s">
        <v>464</v>
      </c>
      <c r="T110" s="35">
        <v>100</v>
      </c>
      <c r="U110" s="35">
        <f t="shared" si="32"/>
        <v>57.081545064377686</v>
      </c>
      <c r="V110" s="35">
        <f t="shared" si="33"/>
        <v>68.35443037974683</v>
      </c>
      <c r="W110" s="35">
        <f t="shared" si="34"/>
        <v>71.83098591549296</v>
      </c>
      <c r="X110" s="35">
        <f t="shared" si="35"/>
        <v>59.814583704760203</v>
      </c>
      <c r="Y110" s="35">
        <f t="shared" si="36"/>
        <v>71.087469020129362</v>
      </c>
      <c r="Z110" s="35">
        <f t="shared" si="37"/>
        <v>74.564024555875477</v>
      </c>
      <c r="AA110" s="35">
        <f t="shared" si="38"/>
        <v>-2.7330386403825173</v>
      </c>
      <c r="AB110" s="35">
        <f t="shared" si="39"/>
        <v>-2.7330386403825315</v>
      </c>
      <c r="AC110" s="35">
        <f t="shared" si="40"/>
        <v>-2.7330386403825173</v>
      </c>
      <c r="AF110">
        <v>2.39</v>
      </c>
      <c r="AG110">
        <v>1.63</v>
      </c>
      <c r="AJ110" t="s">
        <v>479</v>
      </c>
    </row>
    <row r="111" spans="1:36" ht="15" x14ac:dyDescent="0.25">
      <c r="A111">
        <v>2.33</v>
      </c>
      <c r="B111">
        <v>3.16</v>
      </c>
      <c r="C111">
        <v>3.55</v>
      </c>
      <c r="D111" s="20">
        <f t="shared" si="28"/>
        <v>2.7330386403825235E-2</v>
      </c>
      <c r="E111" s="17">
        <f>IF(OR($A111="",$B111="",$C111=""),"",A111*'MPTO_working_3-way'!$I110)</f>
        <v>2.3936798003209128</v>
      </c>
      <c r="F111" s="21">
        <f>IF(OR($A111="",$B111="",$C111=""),"",B111*'MPTO_working_3-way'!$I110)</f>
        <v>3.2463640210360878</v>
      </c>
      <c r="G111" s="22">
        <f>IF(OR($A111="",$B111="",$C111=""),"",C111*'MPTO_working_3-way'!$I110)</f>
        <v>3.6470228717335793</v>
      </c>
      <c r="H111" s="17">
        <f>IF(OR($A111="",$B111="",$C111=""),"",'MPTO_working_3-way'!E110)</f>
        <v>2.380530570461608</v>
      </c>
      <c r="I111" s="21">
        <f>IF(OR($A111="",$B111="",$C111=""),"",'MPTO_working_3-way'!F110)</f>
        <v>3.2536665762107604</v>
      </c>
      <c r="J111" s="22">
        <f>IF(OR($A111="",$B111="",$C111=""),"",'MPTO_working_3-way'!G110)</f>
        <v>3.6686475743471982</v>
      </c>
      <c r="K111" s="17">
        <f>IF(OR($A111="",$B111="",$C111=""),"",'OddsRatio_working_3-way'!H110)</f>
        <v>2.3862851545663974</v>
      </c>
      <c r="L111" s="21">
        <f>IF(OR($A111="",$B111="",$C111=""),"",'OddsRatio_working_3-way'!I110)</f>
        <v>3.251410476589037</v>
      </c>
      <c r="M111" s="22">
        <f>IF(OR($A111="",$B111="",$C111=""),"",'OddsRatio_working_3-way'!J110)</f>
        <v>3.6579151459731687</v>
      </c>
      <c r="N111" s="23">
        <f t="shared" si="29"/>
        <v>41.7766820719268</v>
      </c>
      <c r="O111" s="24">
        <f t="shared" si="30"/>
        <v>30.803692793540964</v>
      </c>
      <c r="P111" s="24">
        <f t="shared" si="31"/>
        <v>27.419625134532239</v>
      </c>
      <c r="Q111" t="s">
        <v>331</v>
      </c>
      <c r="R111" t="s">
        <v>332</v>
      </c>
      <c r="S111" s="48" t="s">
        <v>464</v>
      </c>
      <c r="T111" s="35">
        <v>100</v>
      </c>
      <c r="U111" s="35">
        <f t="shared" si="32"/>
        <v>75.961538461538453</v>
      </c>
      <c r="V111" s="35">
        <f t="shared" si="33"/>
        <v>70.059880239520965</v>
      </c>
      <c r="W111" s="35">
        <f t="shared" si="34"/>
        <v>50.980392156862742</v>
      </c>
      <c r="X111" s="35">
        <f t="shared" si="35"/>
        <v>78.959727603616287</v>
      </c>
      <c r="Y111" s="35">
        <f t="shared" si="36"/>
        <v>73.058069381598784</v>
      </c>
      <c r="Z111" s="35">
        <f t="shared" si="37"/>
        <v>53.978581298940576</v>
      </c>
      <c r="AA111" s="35">
        <f t="shared" si="38"/>
        <v>-2.9981891420778339</v>
      </c>
      <c r="AB111" s="35">
        <f t="shared" si="39"/>
        <v>-2.9981891420778197</v>
      </c>
      <c r="AC111" s="35">
        <f t="shared" si="40"/>
        <v>-2.9981891420778339</v>
      </c>
      <c r="AF111">
        <v>2.5499999999999998</v>
      </c>
      <c r="AG111">
        <v>1.56</v>
      </c>
      <c r="AJ111" t="s">
        <v>479</v>
      </c>
    </row>
    <row r="112" spans="1:36" ht="15" x14ac:dyDescent="0.25">
      <c r="A112">
        <v>4.16</v>
      </c>
      <c r="B112">
        <v>3.34</v>
      </c>
      <c r="C112">
        <v>2.04</v>
      </c>
      <c r="D112" s="20">
        <f t="shared" si="28"/>
        <v>2.9981891420778339E-2</v>
      </c>
      <c r="E112" s="17">
        <f>IF(OR($A112="",$B112="",$C112=""),"",A112*'MPTO_working_3-way'!$I111)</f>
        <v>4.2847246683104379</v>
      </c>
      <c r="F112" s="21">
        <f>IF(OR($A112="",$B112="",$C112=""),"",B112*'MPTO_working_3-way'!$I111)</f>
        <v>3.4401395173453997</v>
      </c>
      <c r="G112" s="22">
        <f>IF(OR($A112="",$B112="",$C112=""),"",C112*'MPTO_working_3-way'!$I111)</f>
        <v>2.101163058498388</v>
      </c>
      <c r="H112" s="17">
        <f>IF(OR($A112="",$B112="",$C112=""),"",'MPTO_working_3-way'!E111)</f>
        <v>4.340453890607594</v>
      </c>
      <c r="I112" s="21">
        <f>IF(OR($A112="",$B112="",$C112=""),"",'MPTO_working_3-way'!F111)</f>
        <v>3.4553386481640169</v>
      </c>
      <c r="J112" s="22">
        <f>IF(OR($A112="",$B112="",$C112=""),"",'MPTO_working_3-way'!G111)</f>
        <v>2.082456468943445</v>
      </c>
      <c r="K112" s="17">
        <f>IF(OR($A112="",$B112="",$C112=""),"",'OddsRatio_working_3-way'!H111)</f>
        <v>4.3120755886780904</v>
      </c>
      <c r="L112" s="21">
        <f>IF(OR($A112="",$B112="",$C112=""),"",'OddsRatio_working_3-way'!I111)</f>
        <v>3.4526129359198512</v>
      </c>
      <c r="M112" s="22">
        <f>IF(OR($A112="",$B112="",$C112=""),"",'OddsRatio_working_3-way'!J111)</f>
        <v>2.0900501937421563</v>
      </c>
      <c r="N112" s="23">
        <f t="shared" si="29"/>
        <v>23.338722494725019</v>
      </c>
      <c r="O112" s="24">
        <f t="shared" si="30"/>
        <v>29.06858849642397</v>
      </c>
      <c r="P112" s="24">
        <f t="shared" si="31"/>
        <v>47.592689008851011</v>
      </c>
      <c r="Q112" t="s">
        <v>333</v>
      </c>
      <c r="R112" t="s">
        <v>334</v>
      </c>
      <c r="S112" s="48" t="s">
        <v>464</v>
      </c>
      <c r="T112" s="35">
        <v>100</v>
      </c>
      <c r="U112" s="35">
        <f t="shared" si="32"/>
        <v>64.157706093189958</v>
      </c>
      <c r="V112" s="35">
        <f t="shared" si="33"/>
        <v>66.555183946488299</v>
      </c>
      <c r="W112" s="35">
        <f t="shared" si="34"/>
        <v>66.555183946488299</v>
      </c>
      <c r="X112" s="35">
        <f t="shared" si="35"/>
        <v>66.889632107023417</v>
      </c>
      <c r="Y112" s="35">
        <f t="shared" si="36"/>
        <v>69.287109960321743</v>
      </c>
      <c r="Z112" s="35">
        <f t="shared" si="37"/>
        <v>69.287109960321743</v>
      </c>
      <c r="AA112" s="35">
        <f t="shared" si="38"/>
        <v>-2.7319260138334585</v>
      </c>
      <c r="AB112" s="35">
        <f t="shared" si="39"/>
        <v>-2.7319260138334442</v>
      </c>
      <c r="AC112" s="35">
        <f t="shared" si="40"/>
        <v>-2.7319260138334442</v>
      </c>
      <c r="AF112">
        <v>2.09</v>
      </c>
      <c r="AG112">
        <v>1.8</v>
      </c>
      <c r="AJ112" t="s">
        <v>479</v>
      </c>
    </row>
    <row r="113" spans="1:36" s="35" customFormat="1" ht="15" x14ac:dyDescent="0.25">
      <c r="A113">
        <v>2.79</v>
      </c>
      <c r="B113">
        <v>2.99</v>
      </c>
      <c r="C113">
        <v>2.99</v>
      </c>
      <c r="D113" s="20">
        <f t="shared" si="28"/>
        <v>2.7319260138334522E-2</v>
      </c>
      <c r="E113" s="17">
        <f>IF(OR($A113="",$B113="",$C113=""),"",A113*'MPTO_working_3-way'!$I112)</f>
        <v>2.8662207357859533</v>
      </c>
      <c r="F113" s="21">
        <f>IF(OR($A113="",$B113="",$C113=""),"",B113*'MPTO_working_3-way'!$I112)</f>
        <v>3.0716845878136203</v>
      </c>
      <c r="G113" s="22">
        <f>IF(OR($A113="",$B113="",$C113=""),"",C113*'MPTO_working_3-way'!$I112)</f>
        <v>3.0716845878136203</v>
      </c>
      <c r="H113" s="17">
        <f>IF(OR($A113="",$B113="",$C113=""),"",'MPTO_working_3-way'!E112)</f>
        <v>2.8627332105558163</v>
      </c>
      <c r="I113" s="21">
        <f>IF(OR($A113="",$B113="",$C113=""),"",'MPTO_working_3-way'!F112)</f>
        <v>3.0736910625023031</v>
      </c>
      <c r="J113" s="22">
        <f>IF(OR($A113="",$B113="",$C113=""),"",'MPTO_working_3-way'!G112)</f>
        <v>3.0736910625023031</v>
      </c>
      <c r="K113" s="17">
        <f>IF(OR($A113="",$B113="",$C113=""),"",'OddsRatio_working_3-way'!H112)</f>
        <v>2.8644108614523027</v>
      </c>
      <c r="L113" s="21">
        <f>IF(OR($A113="",$B113="",$C113=""),"",'OddsRatio_working_3-way'!I112)</f>
        <v>3.0727249241844037</v>
      </c>
      <c r="M113" s="22">
        <f>IF(OR($A113="",$B113="",$C113=""),"",'OddsRatio_working_3-way'!J112)</f>
        <v>3.0727249241844037</v>
      </c>
      <c r="N113" s="23">
        <f t="shared" si="29"/>
        <v>34.88914819136523</v>
      </c>
      <c r="O113" s="24">
        <f t="shared" si="30"/>
        <v>32.555425904317381</v>
      </c>
      <c r="P113" s="24">
        <f t="shared" si="31"/>
        <v>32.555425904317381</v>
      </c>
      <c r="Q113" t="s">
        <v>335</v>
      </c>
      <c r="R113" t="s">
        <v>336</v>
      </c>
      <c r="S113" s="48" t="s">
        <v>464</v>
      </c>
      <c r="T113" s="35">
        <v>100</v>
      </c>
      <c r="U113" s="35">
        <f t="shared" si="32"/>
        <v>60.474308300395251</v>
      </c>
      <c r="V113" s="35">
        <f t="shared" si="33"/>
        <v>67.948717948717942</v>
      </c>
      <c r="W113" s="35">
        <f t="shared" si="34"/>
        <v>65.986394557823132</v>
      </c>
      <c r="X113" s="35">
        <f t="shared" si="35"/>
        <v>66.064887493458912</v>
      </c>
      <c r="Y113" s="35">
        <f t="shared" si="36"/>
        <v>73.539297141781617</v>
      </c>
      <c r="Z113" s="35">
        <f t="shared" si="37"/>
        <v>71.576973750886793</v>
      </c>
      <c r="AA113" s="35">
        <f t="shared" si="38"/>
        <v>-5.590579193063661</v>
      </c>
      <c r="AB113" s="35">
        <f t="shared" si="39"/>
        <v>-5.5905791930636752</v>
      </c>
      <c r="AC113" s="35">
        <f t="shared" si="40"/>
        <v>-5.590579193063661</v>
      </c>
      <c r="AD113" s="36"/>
      <c r="AE113" s="36"/>
      <c r="AF113">
        <v>2.97</v>
      </c>
      <c r="AG113">
        <v>1.43</v>
      </c>
      <c r="AH113" s="36"/>
      <c r="AI113" s="36"/>
      <c r="AJ113" t="s">
        <v>479</v>
      </c>
    </row>
    <row r="114" spans="1:36" ht="15" x14ac:dyDescent="0.25">
      <c r="A114">
        <v>2.5299999999999998</v>
      </c>
      <c r="B114">
        <v>3.12</v>
      </c>
      <c r="C114">
        <v>2.94</v>
      </c>
      <c r="D114" s="20">
        <f t="shared" si="28"/>
        <v>5.5905791930636717E-2</v>
      </c>
      <c r="E114" s="17">
        <f>IF(OR($A114="",$B114="",$C114=""),"",A114*'MPTO_working_3-way'!$I113)</f>
        <v>2.6714416535845107</v>
      </c>
      <c r="F114" s="21">
        <f>IF(OR($A114="",$B114="",$C114=""),"",B114*'MPTO_working_3-way'!$I113)</f>
        <v>3.2944260708235866</v>
      </c>
      <c r="G114" s="22">
        <f>IF(OR($A114="",$B114="",$C114=""),"",C114*'MPTO_working_3-way'!$I113)</f>
        <v>3.1043630282760719</v>
      </c>
      <c r="H114" s="17">
        <f>IF(OR($A114="",$B114="",$C114=""),"",'MPTO_working_3-way'!E113)</f>
        <v>2.6551845651559072</v>
      </c>
      <c r="I114" s="21">
        <f>IF(OR($A114="",$B114="",$C114=""),"",'MPTO_working_3-way'!F113)</f>
        <v>3.3126013456417378</v>
      </c>
      <c r="J114" s="22">
        <f>IF(OR($A114="",$B114="",$C114=""),"",'MPTO_working_3-way'!G113)</f>
        <v>3.1104122593795474</v>
      </c>
      <c r="K114" s="17">
        <f>IF(OR($A114="",$B114="",$C114=""),"",'OddsRatio_working_3-way'!H113)</f>
        <v>2.6625928266094068</v>
      </c>
      <c r="L114" s="21">
        <f>IF(OR($A114="",$B114="",$C114=""),"",'OddsRatio_working_3-way'!I113)</f>
        <v>3.3037233937332977</v>
      </c>
      <c r="M114" s="22">
        <f>IF(OR($A114="",$B114="",$C114=""),"",'OddsRatio_working_3-way'!J113)</f>
        <v>3.1081242376616025</v>
      </c>
      <c r="N114" s="23">
        <f t="shared" si="29"/>
        <v>37.432971768565906</v>
      </c>
      <c r="O114" s="24">
        <f t="shared" si="30"/>
        <v>30.354300825151192</v>
      </c>
      <c r="P114" s="24">
        <f t="shared" si="31"/>
        <v>32.212727406282902</v>
      </c>
      <c r="Q114" t="s">
        <v>131</v>
      </c>
      <c r="R114" t="s">
        <v>128</v>
      </c>
      <c r="S114" s="48" t="s">
        <v>464</v>
      </c>
      <c r="T114" s="35">
        <v>100</v>
      </c>
      <c r="U114" s="35">
        <f t="shared" si="32"/>
        <v>48.186528497409334</v>
      </c>
      <c r="V114" s="35">
        <f t="shared" si="33"/>
        <v>73.614775725593674</v>
      </c>
      <c r="W114" s="35">
        <f t="shared" si="34"/>
        <v>71.509971509971507</v>
      </c>
      <c r="X114" s="35">
        <f t="shared" si="35"/>
        <v>54.875252764434826</v>
      </c>
      <c r="Y114" s="35">
        <f t="shared" si="36"/>
        <v>80.303499992619166</v>
      </c>
      <c r="Z114" s="35">
        <f t="shared" si="37"/>
        <v>78.198695776997013</v>
      </c>
      <c r="AA114" s="35">
        <f t="shared" si="38"/>
        <v>-6.6887242670254921</v>
      </c>
      <c r="AB114" s="35">
        <f t="shared" si="39"/>
        <v>-6.6887242670254921</v>
      </c>
      <c r="AC114" s="35">
        <f t="shared" si="40"/>
        <v>-6.6887242670255063</v>
      </c>
      <c r="AF114">
        <v>2.31</v>
      </c>
      <c r="AG114">
        <v>1.6</v>
      </c>
      <c r="AJ114" t="s">
        <v>167</v>
      </c>
    </row>
    <row r="115" spans="1:36" ht="15" x14ac:dyDescent="0.25">
      <c r="A115">
        <v>1.93</v>
      </c>
      <c r="B115">
        <v>3.79</v>
      </c>
      <c r="C115">
        <v>3.51</v>
      </c>
      <c r="D115" s="20">
        <f t="shared" si="28"/>
        <v>6.6887242670254921E-2</v>
      </c>
      <c r="E115" s="17">
        <f>IF(OR($A115="",$B115="",$C115=""),"",A115*'MPTO_working_3-way'!$I114)</f>
        <v>2.0590923783535917</v>
      </c>
      <c r="F115" s="21">
        <f>IF(OR($A115="",$B115="",$C115=""),"",B115*'MPTO_working_3-way'!$I114)</f>
        <v>4.0435026497202662</v>
      </c>
      <c r="G115" s="22">
        <f>IF(OR($A115="",$B115="",$C115=""),"",C115*'MPTO_working_3-way'!$I114)</f>
        <v>3.7447742217725946</v>
      </c>
      <c r="H115" s="17">
        <f>IF(OR($A115="",$B115="",$C115=""),"",'MPTO_working_3-way'!E114)</f>
        <v>2.0167838060493049</v>
      </c>
      <c r="I115" s="21">
        <f>IF(OR($A115="",$B115="",$C115=""),"",'MPTO_working_3-way'!F114)</f>
        <v>4.1398183030622455</v>
      </c>
      <c r="J115" s="22">
        <f>IF(OR($A115="",$B115="",$C115=""),"",'MPTO_working_3-way'!G114)</f>
        <v>3.8080073182125669</v>
      </c>
      <c r="K115" s="17">
        <f>IF(OR($A115="",$B115="",$C115=""),"",'OddsRatio_working_3-way'!H114)</f>
        <v>2.0327341190823112</v>
      </c>
      <c r="L115" s="21">
        <f>IF(OR($A115="",$B115="",$C115=""),"",'OddsRatio_working_3-way'!I114)</f>
        <v>4.0982023572469348</v>
      </c>
      <c r="M115" s="22">
        <f>IF(OR($A115="",$B115="",$C115=""),"",'OddsRatio_working_3-way'!J114)</f>
        <v>3.7872716547275291</v>
      </c>
      <c r="N115" s="23">
        <f t="shared" si="29"/>
        <v>48.56508675922445</v>
      </c>
      <c r="O115" s="24">
        <f t="shared" si="30"/>
        <v>24.731033626729072</v>
      </c>
      <c r="P115" s="24">
        <f t="shared" si="31"/>
        <v>26.703879614046489</v>
      </c>
      <c r="Q115" t="s">
        <v>135</v>
      </c>
      <c r="R115" t="s">
        <v>139</v>
      </c>
      <c r="S115" s="48" t="s">
        <v>464</v>
      </c>
      <c r="T115" s="35">
        <v>100</v>
      </c>
      <c r="U115" s="35">
        <f t="shared" si="32"/>
        <v>65.870307167235495</v>
      </c>
      <c r="V115" s="35">
        <f t="shared" si="33"/>
        <v>70.588235294117652</v>
      </c>
      <c r="W115" s="35">
        <f t="shared" si="34"/>
        <v>57.264957264957268</v>
      </c>
      <c r="X115" s="35">
        <f t="shared" si="35"/>
        <v>72.146807440925102</v>
      </c>
      <c r="Y115" s="35">
        <f t="shared" si="36"/>
        <v>76.864735567807244</v>
      </c>
      <c r="Z115" s="35">
        <f t="shared" si="37"/>
        <v>63.54145753864686</v>
      </c>
      <c r="AA115" s="35">
        <f t="shared" si="38"/>
        <v>-6.2765002736896065</v>
      </c>
      <c r="AB115" s="35">
        <f t="shared" si="39"/>
        <v>-6.2765002736895923</v>
      </c>
      <c r="AC115" s="35">
        <f t="shared" si="40"/>
        <v>-6.2765002736895923</v>
      </c>
      <c r="AF115">
        <v>1.74</v>
      </c>
      <c r="AG115">
        <v>2.08</v>
      </c>
      <c r="AJ115" t="s">
        <v>169</v>
      </c>
    </row>
    <row r="116" spans="1:36" ht="15" x14ac:dyDescent="0.25">
      <c r="A116">
        <v>2.93</v>
      </c>
      <c r="B116">
        <v>3.4</v>
      </c>
      <c r="C116">
        <v>2.34</v>
      </c>
      <c r="D116" s="20">
        <f t="shared" si="28"/>
        <v>6.2765002736896003E-2</v>
      </c>
      <c r="E116" s="17">
        <f>IF(OR($A116="",$B116="",$C116=""),"",A116*'MPTO_working_3-way'!$I115)</f>
        <v>3.1139014580191056</v>
      </c>
      <c r="F116" s="21">
        <f>IF(OR($A116="",$B116="",$C116=""),"",B116*'MPTO_working_3-way'!$I115)</f>
        <v>3.6134010093054463</v>
      </c>
      <c r="G116" s="22">
        <f>IF(OR($A116="",$B116="",$C116=""),"",C116*'MPTO_working_3-way'!$I115)</f>
        <v>2.4868701064043366</v>
      </c>
      <c r="H116" s="17">
        <f>IF(OR($A116="",$B116="",$C116=""),"",'MPTO_working_3-way'!E115)</f>
        <v>3.1213396367220003</v>
      </c>
      <c r="I116" s="21">
        <f>IF(OR($A116="",$B116="",$C116=""),"",'MPTO_working_3-way'!F115)</f>
        <v>3.6603759758980146</v>
      </c>
      <c r="J116" s="22">
        <f>IF(OR($A116="",$B116="",$C116=""),"",'MPTO_working_3-way'!G115)</f>
        <v>2.4604558018047431</v>
      </c>
      <c r="K116" s="17">
        <f>IF(OR($A116="",$B116="",$C116=""),"",'OddsRatio_working_3-way'!H115)</f>
        <v>3.1202070237210306</v>
      </c>
      <c r="L116" s="21">
        <f>IF(OR($A116="",$B116="",$C116=""),"",'OddsRatio_working_3-way'!I115)</f>
        <v>3.636526868875892</v>
      </c>
      <c r="M116" s="22">
        <f>IF(OR($A116="",$B116="",$C116=""),"",'OddsRatio_working_3-way'!J115)</f>
        <v>2.4720608351223734</v>
      </c>
      <c r="N116" s="23">
        <f t="shared" si="29"/>
        <v>32.114054136965066</v>
      </c>
      <c r="O116" s="24">
        <f t="shared" si="30"/>
        <v>27.674758418031658</v>
      </c>
      <c r="P116" s="24">
        <f t="shared" si="31"/>
        <v>40.211187445003269</v>
      </c>
      <c r="Q116" t="s">
        <v>137</v>
      </c>
      <c r="R116" t="s">
        <v>136</v>
      </c>
      <c r="S116" s="48" t="s">
        <v>464</v>
      </c>
      <c r="T116" s="35">
        <v>100</v>
      </c>
      <c r="U116" s="35">
        <f t="shared" si="32"/>
        <v>75.786924939467312</v>
      </c>
      <c r="V116" s="35">
        <f t="shared" si="33"/>
        <v>71.910112359550567</v>
      </c>
      <c r="W116" s="35">
        <f t="shared" si="34"/>
        <v>45.945945945945937</v>
      </c>
      <c r="X116" s="35">
        <f t="shared" si="35"/>
        <v>82.143941694503482</v>
      </c>
      <c r="Y116" s="35">
        <f t="shared" si="36"/>
        <v>78.267129114586737</v>
      </c>
      <c r="Z116" s="35">
        <f t="shared" si="37"/>
        <v>52.302962700982128</v>
      </c>
      <c r="AA116" s="35">
        <f t="shared" si="38"/>
        <v>-6.3570167550361703</v>
      </c>
      <c r="AB116" s="35">
        <f t="shared" si="39"/>
        <v>-6.3570167550361703</v>
      </c>
      <c r="AC116" s="35">
        <f t="shared" si="40"/>
        <v>-6.3570167550361916</v>
      </c>
      <c r="AF116">
        <v>1.83</v>
      </c>
      <c r="AG116">
        <v>1.99</v>
      </c>
      <c r="AJ116" t="s">
        <v>169</v>
      </c>
    </row>
    <row r="117" spans="1:36" ht="15" x14ac:dyDescent="0.25">
      <c r="A117">
        <v>4.13</v>
      </c>
      <c r="B117">
        <v>3.56</v>
      </c>
      <c r="C117">
        <v>1.85</v>
      </c>
      <c r="D117" s="20">
        <f t="shared" si="28"/>
        <v>6.3570167550361711E-2</v>
      </c>
      <c r="E117" s="17">
        <f>IF(OR($A117="",$B117="",$C117=""),"",A117*'MPTO_working_3-way'!$I116)</f>
        <v>4.3925447919829939</v>
      </c>
      <c r="F117" s="21">
        <f>IF(OR($A117="",$B117="",$C117=""),"",B117*'MPTO_working_3-way'!$I116)</f>
        <v>3.7863097964792876</v>
      </c>
      <c r="G117" s="22">
        <f>IF(OR($A117="",$B117="",$C117=""),"",C117*'MPTO_working_3-way'!$I116)</f>
        <v>1.9676048099681693</v>
      </c>
      <c r="H117" s="17">
        <f>IF(OR($A117="",$B117="",$C117=""),"",'MPTO_working_3-way'!E116)</f>
        <v>4.5261014549988685</v>
      </c>
      <c r="I117" s="21">
        <f>IF(OR($A117="",$B117="",$C117=""),"",'MPTO_working_3-way'!F116)</f>
        <v>3.8504660637455532</v>
      </c>
      <c r="J117" s="22">
        <f>IF(OR($A117="",$B117="",$C117=""),"",'MPTO_working_3-way'!G116)</f>
        <v>1.9254819808170409</v>
      </c>
      <c r="K117" s="17">
        <f>IF(OR($A117="",$B117="",$C117=""),"",'OddsRatio_working_3-way'!H116)</f>
        <v>4.4649659359070295</v>
      </c>
      <c r="L117" s="21">
        <f>IF(OR($A117="",$B117="",$C117=""),"",'OddsRatio_working_3-way'!I116)</f>
        <v>3.8339657494958455</v>
      </c>
      <c r="M117" s="22">
        <f>IF(OR($A117="",$B117="",$C117=""),"",'OddsRatio_working_3-way'!J116)</f>
        <v>1.9409651902622924</v>
      </c>
      <c r="N117" s="23">
        <f t="shared" si="29"/>
        <v>22.765846391029164</v>
      </c>
      <c r="O117" s="24">
        <f t="shared" si="30"/>
        <v>26.410939773862491</v>
      </c>
      <c r="P117" s="24">
        <f t="shared" si="31"/>
        <v>50.823213835108348</v>
      </c>
      <c r="Q117" t="s">
        <v>138</v>
      </c>
      <c r="R117" t="s">
        <v>133</v>
      </c>
      <c r="S117" s="48" t="s">
        <v>464</v>
      </c>
      <c r="T117" s="35">
        <v>100</v>
      </c>
      <c r="U117" s="35">
        <f t="shared" si="32"/>
        <v>60.474308300395251</v>
      </c>
      <c r="V117" s="35">
        <f t="shared" si="33"/>
        <v>71.264367816091948</v>
      </c>
      <c r="W117" s="35">
        <f t="shared" si="34"/>
        <v>61.832061068702288</v>
      </c>
      <c r="X117" s="35">
        <f t="shared" si="35"/>
        <v>66.90357111520575</v>
      </c>
      <c r="Y117" s="35">
        <f t="shared" si="36"/>
        <v>77.693630630902462</v>
      </c>
      <c r="Z117" s="35">
        <f t="shared" si="37"/>
        <v>68.261323883512787</v>
      </c>
      <c r="AA117" s="35">
        <f t="shared" si="38"/>
        <v>-6.4292628148104995</v>
      </c>
      <c r="AB117" s="35">
        <f t="shared" si="39"/>
        <v>-6.4292628148105138</v>
      </c>
      <c r="AC117" s="35">
        <f t="shared" si="40"/>
        <v>-6.4292628148104995</v>
      </c>
      <c r="AF117">
        <v>1.83</v>
      </c>
      <c r="AG117">
        <v>1.99</v>
      </c>
      <c r="AJ117" t="s">
        <v>169</v>
      </c>
    </row>
    <row r="118" spans="1:36" ht="15" x14ac:dyDescent="0.25">
      <c r="A118">
        <v>2.5299999999999998</v>
      </c>
      <c r="B118">
        <v>3.48</v>
      </c>
      <c r="C118">
        <v>2.62</v>
      </c>
      <c r="D118" s="20">
        <f t="shared" si="28"/>
        <v>6.4292628148105102E-2</v>
      </c>
      <c r="E118" s="17">
        <f>IF(OR($A118="",$B118="",$C118=""),"",A118*'MPTO_working_3-way'!$I117)</f>
        <v>2.6926603492147057</v>
      </c>
      <c r="F118" s="21">
        <f>IF(OR($A118="",$B118="",$C118=""),"",B118*'MPTO_working_3-way'!$I117)</f>
        <v>3.7037383459554056</v>
      </c>
      <c r="G118" s="22">
        <f>IF(OR($A118="",$B118="",$C118=""),"",C118*'MPTO_working_3-way'!$I117)</f>
        <v>2.7884466857480357</v>
      </c>
      <c r="H118" s="17">
        <f>IF(OR($A118="",$B118="",$C118=""),"",'MPTO_working_3-way'!E117)</f>
        <v>2.6750410363804367</v>
      </c>
      <c r="I118" s="21">
        <f>IF(OR($A118="",$B118="",$C118=""),"",'MPTO_working_3-way'!F117)</f>
        <v>3.760452472046536</v>
      </c>
      <c r="J118" s="22">
        <f>IF(OR($A118="",$B118="",$C118=""),"",'MPTO_working_3-way'!G117)</f>
        <v>2.7758615599566925</v>
      </c>
      <c r="K118" s="17">
        <f>IF(OR($A118="",$B118="",$C118=""),"",'OddsRatio_working_3-way'!H117)</f>
        <v>2.6840481615185543</v>
      </c>
      <c r="L118" s="21">
        <f>IF(OR($A118="",$B118="",$C118=""),"",'OddsRatio_working_3-way'!I117)</f>
        <v>3.7296989807621026</v>
      </c>
      <c r="M118" s="22">
        <f>IF(OR($A118="",$B118="",$C118=""),"",'OddsRatio_working_3-way'!J117)</f>
        <v>2.7831098180784704</v>
      </c>
      <c r="N118" s="23">
        <f t="shared" si="29"/>
        <v>37.137992554153463</v>
      </c>
      <c r="O118" s="24">
        <f t="shared" si="30"/>
        <v>26.999747460347201</v>
      </c>
      <c r="P118" s="24">
        <f t="shared" si="31"/>
        <v>35.862259985499328</v>
      </c>
      <c r="Q118" t="s">
        <v>140</v>
      </c>
      <c r="R118" t="s">
        <v>141</v>
      </c>
      <c r="S118" s="48" t="s">
        <v>464</v>
      </c>
      <c r="T118" s="35">
        <v>100</v>
      </c>
      <c r="U118" s="35">
        <f t="shared" si="32"/>
        <v>57.264957264957268</v>
      </c>
      <c r="V118" s="35">
        <f t="shared" si="33"/>
        <v>70.414201183431956</v>
      </c>
      <c r="W118" s="35">
        <f t="shared" si="34"/>
        <v>63.235294117647051</v>
      </c>
      <c r="X118" s="35">
        <f t="shared" si="35"/>
        <v>66.350504698920986</v>
      </c>
      <c r="Y118" s="35">
        <f t="shared" si="36"/>
        <v>79.499748617395682</v>
      </c>
      <c r="Z118" s="35">
        <f t="shared" si="37"/>
        <v>72.320841551610783</v>
      </c>
      <c r="AA118" s="35">
        <f t="shared" si="38"/>
        <v>-9.0855474339637183</v>
      </c>
      <c r="AB118" s="35">
        <f t="shared" si="39"/>
        <v>-9.0855474339637254</v>
      </c>
      <c r="AC118" s="35">
        <f t="shared" si="40"/>
        <v>-9.0855474339637325</v>
      </c>
      <c r="AF118">
        <v>1.85</v>
      </c>
      <c r="AG118">
        <v>1.97</v>
      </c>
      <c r="AJ118" t="s">
        <v>169</v>
      </c>
    </row>
    <row r="119" spans="1:36" ht="15" x14ac:dyDescent="0.25">
      <c r="A119">
        <v>2.34</v>
      </c>
      <c r="B119">
        <v>3.38</v>
      </c>
      <c r="C119">
        <v>2.72</v>
      </c>
      <c r="D119" s="20">
        <f t="shared" si="28"/>
        <v>9.0855474339637254E-2</v>
      </c>
      <c r="E119" s="17">
        <f>IF(OR($A119="",$B119="",$C119=""),"",A119*'MPTO_working_3-way'!$I118)</f>
        <v>2.5526018099547509</v>
      </c>
      <c r="F119" s="21">
        <f>IF(OR($A119="",$B119="",$C119=""),"",B119*'MPTO_working_3-way'!$I118)</f>
        <v>3.6870915032679736</v>
      </c>
      <c r="G119" s="22">
        <f>IF(OR($A119="",$B119="",$C119=""),"",C119*'MPTO_working_3-way'!$I118)</f>
        <v>2.9671268902038137</v>
      </c>
      <c r="H119" s="17">
        <f>IF(OR($A119="",$B119="",$C119=""),"",'MPTO_working_3-way'!E118)</f>
        <v>2.5184776344731863</v>
      </c>
      <c r="I119" s="21">
        <f>IF(OR($A119="",$B119="",$C119=""),"",'MPTO_working_3-way'!F118)</f>
        <v>3.7654454328119122</v>
      </c>
      <c r="J119" s="22">
        <f>IF(OR($A119="",$B119="",$C119=""),"",'MPTO_working_3-way'!G118)</f>
        <v>2.964175853569996</v>
      </c>
      <c r="K119" s="17">
        <f>IF(OR($A119="",$B119="",$C119=""),"",'OddsRatio_working_3-way'!H118)</f>
        <v>2.5338430718693865</v>
      </c>
      <c r="L119" s="21">
        <f>IF(OR($A119="",$B119="",$C119=""),"",'OddsRatio_working_3-way'!I118)</f>
        <v>3.7242884410814479</v>
      </c>
      <c r="M119" s="22">
        <f>IF(OR($A119="",$B119="",$C119=""),"",'OddsRatio_working_3-way'!J118)</f>
        <v>2.9688134952353336</v>
      </c>
      <c r="N119" s="23">
        <f t="shared" si="29"/>
        <v>39.175714602260143</v>
      </c>
      <c r="O119" s="24">
        <f t="shared" si="30"/>
        <v>27.121648570795482</v>
      </c>
      <c r="P119" s="24">
        <f t="shared" si="31"/>
        <v>33.702636826944378</v>
      </c>
      <c r="Q119" t="s">
        <v>101</v>
      </c>
      <c r="R119" t="s">
        <v>144</v>
      </c>
      <c r="S119" s="48" t="s">
        <v>464</v>
      </c>
      <c r="T119" s="35">
        <v>100</v>
      </c>
      <c r="U119" s="35">
        <f t="shared" si="32"/>
        <v>64.539007092198588</v>
      </c>
      <c r="V119" s="35">
        <f t="shared" si="33"/>
        <v>67.948717948717942</v>
      </c>
      <c r="W119" s="35">
        <f t="shared" si="34"/>
        <v>56.896551724137922</v>
      </c>
      <c r="X119" s="35">
        <f t="shared" si="35"/>
        <v>75.154730327144122</v>
      </c>
      <c r="Y119" s="35">
        <f t="shared" si="36"/>
        <v>78.56444118366349</v>
      </c>
      <c r="Z119" s="35">
        <f t="shared" si="37"/>
        <v>67.51227495908347</v>
      </c>
      <c r="AA119" s="35">
        <f t="shared" si="38"/>
        <v>-10.615723234945534</v>
      </c>
      <c r="AB119" s="35">
        <f t="shared" si="39"/>
        <v>-10.615723234945548</v>
      </c>
      <c r="AC119" s="35">
        <f t="shared" si="40"/>
        <v>-10.615723234945548</v>
      </c>
      <c r="AF119">
        <v>1.92</v>
      </c>
      <c r="AG119">
        <v>1.9</v>
      </c>
      <c r="AJ119" t="s">
        <v>100</v>
      </c>
    </row>
    <row r="120" spans="1:36" ht="15" x14ac:dyDescent="0.25">
      <c r="A120">
        <v>2.82</v>
      </c>
      <c r="B120">
        <v>3.12</v>
      </c>
      <c r="C120">
        <v>2.3199999999999998</v>
      </c>
      <c r="D120" s="20">
        <f t="shared" si="28"/>
        <v>0.10615723234945551</v>
      </c>
      <c r="E120" s="17">
        <f>IF(OR($A120="",$B120="",$C120=""),"",A120*'MPTO_working_3-way'!$I119)</f>
        <v>3.1193633952254642</v>
      </c>
      <c r="F120" s="21">
        <f>IF(OR($A120="",$B120="",$C120=""),"",B120*'MPTO_working_3-way'!$I119)</f>
        <v>3.4512105649303013</v>
      </c>
      <c r="G120" s="22">
        <f>IF(OR($A120="",$B120="",$C120=""),"",C120*'MPTO_working_3-way'!$I119)</f>
        <v>2.5662847790507368</v>
      </c>
      <c r="H120" s="17">
        <f>IF(OR($A120="",$B120="",$C120=""),"",'MPTO_working_3-way'!E119)</f>
        <v>3.1325947315693323</v>
      </c>
      <c r="I120" s="21">
        <f>IF(OR($A120="",$B120="",$C120=""),"",'MPTO_working_3-way'!F119)</f>
        <v>3.5072081285257153</v>
      </c>
      <c r="J120" s="22">
        <f>IF(OR($A120="",$B120="",$C120=""),"",'MPTO_working_3-way'!G119)</f>
        <v>2.5274944725768491</v>
      </c>
      <c r="K120" s="17">
        <f>IF(OR($A120="",$B120="",$C120=""),"",'OddsRatio_working_3-way'!H119)</f>
        <v>3.1290562937477446</v>
      </c>
      <c r="L120" s="21">
        <f>IF(OR($A120="",$B120="",$C120=""),"",'OddsRatio_working_3-way'!I119)</f>
        <v>3.4799996388709999</v>
      </c>
      <c r="M120" s="22">
        <f>IF(OR($A120="",$B120="",$C120=""),"",'OddsRatio_working_3-way'!J119)</f>
        <v>2.5441507185423204</v>
      </c>
      <c r="N120" s="23">
        <f t="shared" si="29"/>
        <v>32.057823129251702</v>
      </c>
      <c r="O120" s="24">
        <f t="shared" si="30"/>
        <v>28.975340136054417</v>
      </c>
      <c r="P120" s="24">
        <f t="shared" si="31"/>
        <v>38.966836734693871</v>
      </c>
      <c r="Q120" t="s">
        <v>98</v>
      </c>
      <c r="R120" t="s">
        <v>145</v>
      </c>
      <c r="S120" s="48" t="s">
        <v>464</v>
      </c>
      <c r="T120" s="35">
        <v>100</v>
      </c>
      <c r="U120" s="35">
        <f t="shared" si="32"/>
        <v>61.389961389961393</v>
      </c>
      <c r="V120" s="35">
        <f t="shared" si="33"/>
        <v>66.329966329966325</v>
      </c>
      <c r="W120" s="35">
        <f t="shared" si="34"/>
        <v>63.099630996309962</v>
      </c>
      <c r="X120" s="35">
        <f t="shared" si="35"/>
        <v>70.570402673723692</v>
      </c>
      <c r="Y120" s="35">
        <f t="shared" si="36"/>
        <v>75.510407613728646</v>
      </c>
      <c r="Z120" s="35">
        <f t="shared" si="37"/>
        <v>72.280072280072275</v>
      </c>
      <c r="AA120" s="35">
        <f t="shared" si="38"/>
        <v>-9.1804412837622991</v>
      </c>
      <c r="AB120" s="35">
        <f t="shared" si="39"/>
        <v>-9.1804412837623204</v>
      </c>
      <c r="AC120" s="35">
        <f t="shared" si="40"/>
        <v>-9.1804412837623133</v>
      </c>
      <c r="AF120">
        <v>2.0299999999999998</v>
      </c>
      <c r="AG120">
        <v>1.69</v>
      </c>
      <c r="AJ120" t="s">
        <v>100</v>
      </c>
    </row>
    <row r="121" spans="1:36" ht="15" x14ac:dyDescent="0.25">
      <c r="A121">
        <v>2.59</v>
      </c>
      <c r="B121">
        <v>2.97</v>
      </c>
      <c r="C121">
        <v>2.71</v>
      </c>
      <c r="D121" s="20">
        <f t="shared" si="28"/>
        <v>9.1804412837622973E-2</v>
      </c>
      <c r="E121" s="17">
        <f>IF(OR($A121="",$B121="",$C121=""),"",A121*'MPTO_working_3-way'!$I120)</f>
        <v>2.8277734292494432</v>
      </c>
      <c r="F121" s="21">
        <f>IF(OR($A121="",$B121="",$C121=""),"",B121*'MPTO_working_3-way'!$I120)</f>
        <v>3.2426591061277406</v>
      </c>
      <c r="G121" s="22">
        <f>IF(OR($A121="",$B121="",$C121=""),"",C121*'MPTO_working_3-way'!$I120)</f>
        <v>2.9587899587899584</v>
      </c>
      <c r="H121" s="17">
        <f>IF(OR($A121="",$B121="",$C121=""),"",'MPTO_working_3-way'!E120)</f>
        <v>2.812948105806079</v>
      </c>
      <c r="I121" s="21">
        <f>IF(OR($A121="",$B121="",$C121=""),"",'MPTO_working_3-way'!F120)</f>
        <v>3.2669183452713328</v>
      </c>
      <c r="J121" s="22">
        <f>IF(OR($A121="",$B121="",$C121=""),"",'MPTO_working_3-way'!G120)</f>
        <v>2.9550633642003752</v>
      </c>
      <c r="K121" s="17">
        <f>IF(OR($A121="",$B121="",$C121=""),"",'OddsRatio_working_3-way'!H120)</f>
        <v>2.8199238477377921</v>
      </c>
      <c r="L121" s="21">
        <f>IF(OR($A121="",$B121="",$C121=""),"",'OddsRatio_working_3-way'!I120)</f>
        <v>3.254874201285189</v>
      </c>
      <c r="M121" s="22">
        <f>IF(OR($A121="",$B121="",$C121=""),"",'OddsRatio_working_3-way'!J120)</f>
        <v>2.9572765909632861</v>
      </c>
      <c r="N121" s="23">
        <f t="shared" si="29"/>
        <v>35.363512141968997</v>
      </c>
      <c r="O121" s="24">
        <f t="shared" si="30"/>
        <v>30.838887692828177</v>
      </c>
      <c r="P121" s="24">
        <f t="shared" si="31"/>
        <v>33.797600165202837</v>
      </c>
      <c r="Q121" t="s">
        <v>143</v>
      </c>
      <c r="R121" t="s">
        <v>146</v>
      </c>
      <c r="S121" s="48" t="s">
        <v>464</v>
      </c>
      <c r="T121" s="35">
        <v>100</v>
      </c>
      <c r="U121" s="35">
        <f t="shared" si="32"/>
        <v>62.121212121212118</v>
      </c>
      <c r="V121" s="35">
        <f t="shared" si="33"/>
        <v>69.135802469135797</v>
      </c>
      <c r="W121" s="35">
        <f t="shared" si="34"/>
        <v>59.514170040485837</v>
      </c>
      <c r="X121" s="35">
        <f t="shared" si="35"/>
        <v>71.350027490378366</v>
      </c>
      <c r="Y121" s="35">
        <f t="shared" si="36"/>
        <v>78.364617838302038</v>
      </c>
      <c r="Z121" s="35">
        <f t="shared" si="37"/>
        <v>68.742985409652064</v>
      </c>
      <c r="AA121" s="35">
        <f t="shared" si="38"/>
        <v>-9.2288153691662487</v>
      </c>
      <c r="AB121" s="35">
        <f t="shared" si="39"/>
        <v>-9.2288153691662416</v>
      </c>
      <c r="AC121" s="35">
        <f t="shared" si="40"/>
        <v>-9.2288153691662274</v>
      </c>
      <c r="AF121">
        <v>1.89</v>
      </c>
      <c r="AG121">
        <v>1.93</v>
      </c>
      <c r="AJ121" t="s">
        <v>100</v>
      </c>
    </row>
    <row r="122" spans="1:36" ht="15" x14ac:dyDescent="0.25">
      <c r="A122">
        <v>2.64</v>
      </c>
      <c r="B122">
        <v>3.24</v>
      </c>
      <c r="C122">
        <v>2.4700000000000002</v>
      </c>
      <c r="D122" s="20">
        <f t="shared" si="28"/>
        <v>9.2288153691662433E-2</v>
      </c>
      <c r="E122" s="17">
        <f>IF(OR($A122="",$B122="",$C122=""),"",A122*'MPTO_working_3-way'!$I121)</f>
        <v>2.8836407257459888</v>
      </c>
      <c r="F122" s="21">
        <f>IF(OR($A122="",$B122="",$C122=""),"",B122*'MPTO_working_3-way'!$I121)</f>
        <v>3.5390136179609866</v>
      </c>
      <c r="G122" s="22">
        <f>IF(OR($A122="",$B122="",$C122=""),"",C122*'MPTO_working_3-way'!$I121)</f>
        <v>2.6979517396184063</v>
      </c>
      <c r="H122" s="17">
        <f>IF(OR($A122="",$B122="",$C122=""),"",'MPTO_working_3-way'!E121)</f>
        <v>2.8733554707390208</v>
      </c>
      <c r="I122" s="21">
        <f>IF(OR($A122="",$B122="",$C122=""),"",'MPTO_working_3-way'!F121)</f>
        <v>3.5986853042414202</v>
      </c>
      <c r="J122" s="22">
        <f>IF(OR($A122="",$B122="",$C122=""),"",'MPTO_working_3-way'!G121)</f>
        <v>2.6731136343852673</v>
      </c>
      <c r="K122" s="17">
        <f>IF(OR($A122="",$B122="",$C122=""),"",'OddsRatio_working_3-way'!H121)</f>
        <v>2.8797989032529245</v>
      </c>
      <c r="L122" s="21">
        <f>IF(OR($A122="",$B122="",$C122=""),"",'OddsRatio_working_3-way'!I121)</f>
        <v>3.5675302093210672</v>
      </c>
      <c r="M122" s="22">
        <f>IF(OR($A122="",$B122="",$C122=""),"",'OddsRatio_working_3-way'!J121)</f>
        <v>2.6849416998669504</v>
      </c>
      <c r="N122" s="23">
        <f t="shared" si="29"/>
        <v>34.678383859393684</v>
      </c>
      <c r="O122" s="24">
        <f t="shared" si="30"/>
        <v>28.256460922468928</v>
      </c>
      <c r="P122" s="24">
        <f t="shared" si="31"/>
        <v>37.065155218137377</v>
      </c>
      <c r="Q122" t="s">
        <v>109</v>
      </c>
      <c r="R122" t="s">
        <v>99</v>
      </c>
      <c r="S122" s="48" t="s">
        <v>464</v>
      </c>
      <c r="T122" s="35">
        <v>100</v>
      </c>
      <c r="U122" s="35">
        <f t="shared" si="32"/>
        <v>54.954954954954964</v>
      </c>
      <c r="V122" s="35">
        <f t="shared" si="33"/>
        <v>67.21311475409837</v>
      </c>
      <c r="W122" s="35">
        <f t="shared" si="34"/>
        <v>75.609756097560975</v>
      </c>
      <c r="X122" s="35">
        <f t="shared" si="35"/>
        <v>57.177129148340669</v>
      </c>
      <c r="Y122" s="35">
        <f t="shared" si="36"/>
        <v>69.435288947484068</v>
      </c>
      <c r="Z122" s="35">
        <f t="shared" si="37"/>
        <v>77.831930290946687</v>
      </c>
      <c r="AA122" s="35">
        <f t="shared" si="38"/>
        <v>-2.2221741933857047</v>
      </c>
      <c r="AB122" s="35">
        <f t="shared" si="39"/>
        <v>-2.2221741933856975</v>
      </c>
      <c r="AC122" s="35">
        <f t="shared" si="40"/>
        <v>-2.2221741933857118</v>
      </c>
      <c r="AF122">
        <v>2</v>
      </c>
      <c r="AG122">
        <v>1.83</v>
      </c>
      <c r="AJ122" t="s">
        <v>100</v>
      </c>
    </row>
    <row r="123" spans="1:36" ht="15" x14ac:dyDescent="0.25">
      <c r="A123">
        <v>2.2200000000000002</v>
      </c>
      <c r="B123">
        <v>3.05</v>
      </c>
      <c r="C123">
        <v>4.0999999999999996</v>
      </c>
      <c r="D123" s="20">
        <f t="shared" si="28"/>
        <v>2.2221741933857064E-2</v>
      </c>
      <c r="E123" s="17">
        <f>IF(OR($A123="",$B123="",$C123=""),"",A123*'MPTO_working_3-way'!$I122)</f>
        <v>2.269332267093163</v>
      </c>
      <c r="F123" s="21">
        <f>IF(OR($A123="",$B123="",$C123=""),"",B123*'MPTO_working_3-way'!$I122)</f>
        <v>3.1177763128982638</v>
      </c>
      <c r="G123" s="22">
        <f>IF(OR($A123="",$B123="",$C123=""),"",C123*'MPTO_working_3-way'!$I122)</f>
        <v>4.1911091419288136</v>
      </c>
      <c r="H123" s="17">
        <f>IF(OR($A123="",$B123="",$C123=""),"",'MPTO_working_3-way'!E122)</f>
        <v>2.2571162200763726</v>
      </c>
      <c r="I123" s="21">
        <f>IF(OR($A123="",$B123="",$C123=""),"",'MPTO_working_3-way'!F122)</f>
        <v>3.1204986305270683</v>
      </c>
      <c r="J123" s="22">
        <f>IF(OR($A123="",$B123="",$C123=""),"",'MPTO_working_3-way'!G122)</f>
        <v>4.2284157777428009</v>
      </c>
      <c r="K123" s="17">
        <f>IF(OR($A123="",$B123="",$C123=""),"",'OddsRatio_working_3-way'!H122)</f>
        <v>2.2624992836539861</v>
      </c>
      <c r="L123" s="21">
        <f>IF(OR($A123="",$B123="",$C123=""),"",'OddsRatio_working_3-way'!I122)</f>
        <v>3.1214127307300576</v>
      </c>
      <c r="M123" s="22">
        <f>IF(OR($A123="",$B123="",$C123=""),"",'OddsRatio_working_3-way'!J122)</f>
        <v>4.2079899830552101</v>
      </c>
      <c r="N123" s="23">
        <f t="shared" si="29"/>
        <v>44.065825639579948</v>
      </c>
      <c r="O123" s="24">
        <f t="shared" si="30"/>
        <v>32.074141940940166</v>
      </c>
      <c r="P123" s="24">
        <f t="shared" si="31"/>
        <v>23.860032419479882</v>
      </c>
      <c r="Q123" t="s">
        <v>337</v>
      </c>
      <c r="R123" t="s">
        <v>338</v>
      </c>
      <c r="S123" s="48" t="s">
        <v>464</v>
      </c>
      <c r="T123" s="35">
        <v>100</v>
      </c>
      <c r="U123" s="35">
        <f t="shared" si="32"/>
        <v>74.293059125964007</v>
      </c>
      <c r="V123" s="35">
        <f t="shared" si="33"/>
        <v>73.614775725593674</v>
      </c>
      <c r="W123" s="35">
        <f t="shared" si="34"/>
        <v>49.748743718592962</v>
      </c>
      <c r="X123" s="35">
        <f t="shared" si="35"/>
        <v>76.636480555813364</v>
      </c>
      <c r="Y123" s="35">
        <f t="shared" si="36"/>
        <v>75.958197155443017</v>
      </c>
      <c r="Z123" s="35">
        <f t="shared" si="37"/>
        <v>52.092165148442326</v>
      </c>
      <c r="AA123" s="35">
        <f t="shared" si="38"/>
        <v>-2.3434214298493572</v>
      </c>
      <c r="AB123" s="35">
        <f t="shared" si="39"/>
        <v>-2.343421429849343</v>
      </c>
      <c r="AC123" s="35">
        <f t="shared" si="40"/>
        <v>-2.3434214298493643</v>
      </c>
      <c r="AF123">
        <v>2.74</v>
      </c>
      <c r="AG123">
        <v>1.51</v>
      </c>
      <c r="AJ123" t="s">
        <v>480</v>
      </c>
    </row>
    <row r="124" spans="1:36" ht="15" x14ac:dyDescent="0.25">
      <c r="A124">
        <v>3.89</v>
      </c>
      <c r="B124">
        <v>3.79</v>
      </c>
      <c r="C124">
        <v>1.99</v>
      </c>
      <c r="D124" s="20">
        <f t="shared" si="28"/>
        <v>2.3434214298493572E-2</v>
      </c>
      <c r="E124" s="17">
        <f>IF(OR($A124="",$B124="",$C124=""),"",A124*'MPTO_working_3-way'!$I123)</f>
        <v>3.9811590936211401</v>
      </c>
      <c r="F124" s="21">
        <f>IF(OR($A124="",$B124="",$C124=""),"",B124*'MPTO_working_3-way'!$I123)</f>
        <v>3.8788156721912905</v>
      </c>
      <c r="G124" s="22">
        <f>IF(OR($A124="",$B124="",$C124=""),"",C124*'MPTO_working_3-way'!$I123)</f>
        <v>2.036634086454002</v>
      </c>
      <c r="H124" s="17">
        <f>IF(OR($A124="",$B124="",$C124=""),"",'MPTO_working_3-way'!E123)</f>
        <v>4.0119072770217876</v>
      </c>
      <c r="I124" s="21">
        <f>IF(OR($A124="",$B124="",$C124=""),"",'MPTO_working_3-way'!F123)</f>
        <v>3.9056269612987249</v>
      </c>
      <c r="J124" s="22">
        <f>IF(OR($A124="",$B124="",$C124=""),"",'MPTO_working_3-way'!G123)</f>
        <v>2.0214223955852595</v>
      </c>
      <c r="K124" s="17">
        <f>IF(OR($A124="",$B124="",$C124=""),"",'OddsRatio_working_3-way'!H123)</f>
        <v>3.9992112993379414</v>
      </c>
      <c r="L124" s="21">
        <f>IF(OR($A124="",$B124="",$C124=""),"",'OddsRatio_working_3-way'!I123)</f>
        <v>3.8954323616445858</v>
      </c>
      <c r="M124" s="22">
        <f>IF(OR($A124="",$B124="",$C124=""),"",'OddsRatio_working_3-way'!J123)</f>
        <v>2.0274114831642081</v>
      </c>
      <c r="N124" s="23">
        <f t="shared" si="29"/>
        <v>25.118312945650977</v>
      </c>
      <c r="O124" s="24">
        <f t="shared" si="30"/>
        <v>25.781065266116705</v>
      </c>
      <c r="P124" s="24">
        <f t="shared" si="31"/>
        <v>49.100621788232324</v>
      </c>
      <c r="Q124" t="s">
        <v>339</v>
      </c>
      <c r="R124" t="s">
        <v>340</v>
      </c>
      <c r="S124" s="48" t="s">
        <v>464</v>
      </c>
      <c r="T124" s="35">
        <v>100</v>
      </c>
      <c r="U124" s="35">
        <f t="shared" si="32"/>
        <v>76.133651551312653</v>
      </c>
      <c r="V124" s="35">
        <f t="shared" si="33"/>
        <v>73.40425531914893</v>
      </c>
      <c r="W124" s="35">
        <f t="shared" si="34"/>
        <v>48.186528497409334</v>
      </c>
      <c r="X124" s="35">
        <f t="shared" si="35"/>
        <v>78.409216183441742</v>
      </c>
      <c r="Y124" s="35">
        <f t="shared" si="36"/>
        <v>75.67981995127802</v>
      </c>
      <c r="Z124" s="35">
        <f t="shared" si="37"/>
        <v>50.46209312953841</v>
      </c>
      <c r="AA124" s="35">
        <f t="shared" si="38"/>
        <v>-2.2755646321290897</v>
      </c>
      <c r="AB124" s="35">
        <f t="shared" si="39"/>
        <v>-2.2755646321290897</v>
      </c>
      <c r="AC124" s="35">
        <f t="shared" si="40"/>
        <v>-2.2755646321290754</v>
      </c>
      <c r="AF124">
        <v>1.75</v>
      </c>
      <c r="AG124">
        <v>2.19</v>
      </c>
      <c r="AJ124" t="s">
        <v>480</v>
      </c>
    </row>
    <row r="125" spans="1:36" ht="15" x14ac:dyDescent="0.25">
      <c r="A125">
        <v>4.1900000000000004</v>
      </c>
      <c r="B125">
        <v>3.76</v>
      </c>
      <c r="C125">
        <v>1.93</v>
      </c>
      <c r="D125" s="20">
        <f t="shared" si="28"/>
        <v>2.275564632129079E-2</v>
      </c>
      <c r="E125" s="17">
        <f>IF(OR($A125="",$B125="",$C125=""),"",A125*'MPTO_working_3-way'!$I124)</f>
        <v>4.2853461580862087</v>
      </c>
      <c r="F125" s="21">
        <f>IF(OR($A125="",$B125="",$C125=""),"",B125*'MPTO_working_3-way'!$I124)</f>
        <v>3.8455612301680531</v>
      </c>
      <c r="G125" s="22">
        <f>IF(OR($A125="",$B125="",$C125=""),"",C125*'MPTO_working_3-way'!$I124)</f>
        <v>1.9739183974000911</v>
      </c>
      <c r="H125" s="17">
        <f>IF(OR($A125="",$B125="",$C125=""),"",'MPTO_working_3-way'!E124)</f>
        <v>4.327538042095231</v>
      </c>
      <c r="I125" s="21">
        <f>IF(OR($A125="",$B125="",$C125=""),"",'MPTO_working_3-way'!F124)</f>
        <v>3.8703849663139192</v>
      </c>
      <c r="J125" s="22">
        <f>IF(OR($A125="",$B125="",$C125=""),"",'MPTO_working_3-way'!G124)</f>
        <v>1.9586739401603888</v>
      </c>
      <c r="K125" s="17">
        <f>IF(OR($A125="",$B125="",$C125=""),"",'OddsRatio_working_3-way'!H124)</f>
        <v>4.3086089819125446</v>
      </c>
      <c r="L125" s="21">
        <f>IF(OR($A125="",$B125="",$C125=""),"",'OddsRatio_working_3-way'!I124)</f>
        <v>3.862620937328721</v>
      </c>
      <c r="M125" s="22">
        <f>IF(OR($A125="",$B125="",$C125=""),"",'OddsRatio_working_3-way'!J124)</f>
        <v>1.9645787940998947</v>
      </c>
      <c r="N125" s="23">
        <f t="shared" si="29"/>
        <v>23.335337755925643</v>
      </c>
      <c r="O125" s="24">
        <f t="shared" si="30"/>
        <v>26.004006701417143</v>
      </c>
      <c r="P125" s="24">
        <f t="shared" si="31"/>
        <v>50.660655542657231</v>
      </c>
      <c r="Q125" t="s">
        <v>341</v>
      </c>
      <c r="R125" t="s">
        <v>342</v>
      </c>
      <c r="S125" s="48" t="s">
        <v>464</v>
      </c>
      <c r="T125" s="35">
        <v>100</v>
      </c>
      <c r="U125" s="35">
        <f t="shared" si="32"/>
        <v>27.536231884057976</v>
      </c>
      <c r="V125" s="35">
        <f t="shared" si="33"/>
        <v>78.991596638655466</v>
      </c>
      <c r="W125" s="35">
        <f t="shared" si="34"/>
        <v>90.999099909991003</v>
      </c>
      <c r="X125" s="35">
        <f t="shared" si="35"/>
        <v>30.009303451353542</v>
      </c>
      <c r="Y125" s="35">
        <f t="shared" si="36"/>
        <v>81.464668205951043</v>
      </c>
      <c r="Z125" s="35">
        <f t="shared" si="37"/>
        <v>93.472171477286579</v>
      </c>
      <c r="AA125" s="35">
        <f t="shared" si="38"/>
        <v>-2.4730715672955661</v>
      </c>
      <c r="AB125" s="35">
        <f t="shared" si="39"/>
        <v>-2.4730715672955768</v>
      </c>
      <c r="AC125" s="35">
        <f t="shared" si="40"/>
        <v>-2.4730715672955768</v>
      </c>
      <c r="AF125">
        <v>1.95</v>
      </c>
      <c r="AG125">
        <v>1.95</v>
      </c>
      <c r="AJ125" t="s">
        <v>480</v>
      </c>
    </row>
    <row r="126" spans="1:36" ht="15" x14ac:dyDescent="0.25">
      <c r="A126">
        <v>1.38</v>
      </c>
      <c r="B126">
        <v>4.76</v>
      </c>
      <c r="C126">
        <v>11.11</v>
      </c>
      <c r="D126" s="20">
        <f t="shared" si="28"/>
        <v>2.4730715672955927E-2</v>
      </c>
      <c r="E126" s="17">
        <f>IF(OR($A126="",$B126="",$C126=""),"",A126*'MPTO_working_3-way'!$I125)</f>
        <v>1.414128387628679</v>
      </c>
      <c r="F126" s="21">
        <f>IF(OR($A126="",$B126="",$C126=""),"",B126*'MPTO_working_3-way'!$I125)</f>
        <v>4.8777182066032703</v>
      </c>
      <c r="G126" s="22">
        <f>IF(OR($A126="",$B126="",$C126=""),"",C126*'MPTO_working_3-way'!$I125)</f>
        <v>11.38475825112654</v>
      </c>
      <c r="H126" s="17">
        <f>IF(OR($A126="",$B126="",$C126=""),"",'MPTO_working_3-way'!E125)</f>
        <v>1.3958797079182808</v>
      </c>
      <c r="I126" s="21">
        <f>IF(OR($A126="",$B126="",$C126=""),"",'MPTO_working_3-way'!F125)</f>
        <v>4.954408008514398</v>
      </c>
      <c r="J126" s="22">
        <f>IF(OR($A126="",$B126="",$C126=""),"",'MPTO_working_3-way'!G125)</f>
        <v>12.230107664311875</v>
      </c>
      <c r="K126" s="17">
        <f>IF(OR($A126="",$B126="",$C126=""),"",'OddsRatio_working_3-way'!H125)</f>
        <v>1.4016987667934733</v>
      </c>
      <c r="L126" s="21">
        <f>IF(OR($A126="",$B126="",$C126=""),"",'OddsRatio_working_3-way'!I125)</f>
        <v>4.9747035872196301</v>
      </c>
      <c r="M126" s="22">
        <f>IF(OR($A126="",$B126="",$C126=""),"",'OddsRatio_working_3-way'!J125)</f>
        <v>11.687301400742147</v>
      </c>
      <c r="N126" s="23">
        <f t="shared" si="29"/>
        <v>70.714937112384689</v>
      </c>
      <c r="O126" s="24">
        <f t="shared" si="30"/>
        <v>20.501389330901443</v>
      </c>
      <c r="P126" s="24">
        <f t="shared" si="31"/>
        <v>8.7836735567138504</v>
      </c>
      <c r="Q126" t="s">
        <v>343</v>
      </c>
      <c r="R126" t="s">
        <v>344</v>
      </c>
      <c r="S126" s="48" t="s">
        <v>464</v>
      </c>
      <c r="T126" s="35">
        <v>100</v>
      </c>
      <c r="U126" s="35">
        <f t="shared" si="32"/>
        <v>50.495049504950494</v>
      </c>
      <c r="V126" s="35">
        <f t="shared" si="33"/>
        <v>69.78851963746223</v>
      </c>
      <c r="W126" s="35">
        <f t="shared" si="34"/>
        <v>75.786924939467312</v>
      </c>
      <c r="X126" s="35">
        <f t="shared" si="35"/>
        <v>54.424555423070451</v>
      </c>
      <c r="Y126" s="35">
        <f t="shared" si="36"/>
        <v>73.718025555582187</v>
      </c>
      <c r="Z126" s="35">
        <f t="shared" si="37"/>
        <v>79.716430857587255</v>
      </c>
      <c r="AA126" s="35">
        <f t="shared" si="38"/>
        <v>-3.9295059181199576</v>
      </c>
      <c r="AB126" s="35">
        <f t="shared" si="39"/>
        <v>-3.9295059181199576</v>
      </c>
      <c r="AC126" s="35">
        <f t="shared" si="40"/>
        <v>-3.9295059181199434</v>
      </c>
      <c r="AF126">
        <v>2</v>
      </c>
      <c r="AG126">
        <v>1.91</v>
      </c>
      <c r="AJ126" t="s">
        <v>480</v>
      </c>
    </row>
    <row r="127" spans="1:36" ht="15" x14ac:dyDescent="0.25">
      <c r="A127">
        <v>2.02</v>
      </c>
      <c r="B127">
        <v>3.31</v>
      </c>
      <c r="C127">
        <v>4.13</v>
      </c>
      <c r="D127" s="20">
        <f t="shared" si="28"/>
        <v>3.9295059181199576E-2</v>
      </c>
      <c r="E127" s="17">
        <f>IF(OR($A127="",$B127="",$C127=""),"",A127*'MPTO_working_3-way'!$I126)</f>
        <v>2.0993760195460234</v>
      </c>
      <c r="F127" s="21">
        <f>IF(OR($A127="",$B127="",$C127=""),"",B127*'MPTO_working_3-way'!$I126)</f>
        <v>3.4400666458897708</v>
      </c>
      <c r="G127" s="22">
        <f>IF(OR($A127="",$B127="",$C127=""),"",C127*'MPTO_working_3-way'!$I126)</f>
        <v>4.2922885944183538</v>
      </c>
      <c r="H127" s="17">
        <f>IF(OR($A127="",$B127="",$C127=""),"",'MPTO_working_3-way'!E126)</f>
        <v>2.0748990765521431</v>
      </c>
      <c r="I127" s="21">
        <f>IF(OR($A127="",$B127="",$C127=""),"",'MPTO_working_3-way'!F126)</f>
        <v>3.4600106604491576</v>
      </c>
      <c r="J127" s="22">
        <f>IF(OR($A127="",$B127="",$C127=""),"",'MPTO_working_3-way'!G126)</f>
        <v>4.3661945240905924</v>
      </c>
      <c r="K127" s="17">
        <f>IF(OR($A127="",$B127="",$C127=""),"",'OddsRatio_working_3-way'!H126)</f>
        <v>2.0847306395552776</v>
      </c>
      <c r="L127" s="21">
        <f>IF(OR($A127="",$B127="",$C127=""),"",'OddsRatio_working_3-way'!I126)</f>
        <v>3.4565958601693065</v>
      </c>
      <c r="M127" s="22">
        <f>IF(OR($A127="",$B127="",$C127=""),"",'OddsRatio_working_3-way'!J126)</f>
        <v>4.3286342174588439</v>
      </c>
      <c r="N127" s="23">
        <f t="shared" si="29"/>
        <v>47.633201041147629</v>
      </c>
      <c r="O127" s="24">
        <f t="shared" si="30"/>
        <v>29.069204260760788</v>
      </c>
      <c r="P127" s="24">
        <f t="shared" si="31"/>
        <v>23.297594698091579</v>
      </c>
      <c r="Q127" t="s">
        <v>147</v>
      </c>
      <c r="R127" t="s">
        <v>160</v>
      </c>
      <c r="S127" s="48" t="s">
        <v>464</v>
      </c>
      <c r="T127" s="35">
        <v>100</v>
      </c>
      <c r="U127" s="35">
        <f t="shared" si="32"/>
        <v>27.536231884057976</v>
      </c>
      <c r="V127" s="35">
        <f t="shared" si="33"/>
        <v>78.678038379530932</v>
      </c>
      <c r="W127" s="35">
        <f t="shared" si="34"/>
        <v>89.304812834224592</v>
      </c>
      <c r="X127" s="35">
        <f t="shared" si="35"/>
        <v>32.017148786244483</v>
      </c>
      <c r="Y127" s="35">
        <f t="shared" si="36"/>
        <v>83.158955281717439</v>
      </c>
      <c r="Z127" s="35">
        <f t="shared" si="37"/>
        <v>93.785729736411128</v>
      </c>
      <c r="AA127" s="35">
        <f t="shared" si="38"/>
        <v>-4.4809169021865074</v>
      </c>
      <c r="AB127" s="35">
        <f t="shared" si="39"/>
        <v>-4.4809169021865074</v>
      </c>
      <c r="AC127" s="35">
        <f t="shared" si="40"/>
        <v>-4.4809169021865358</v>
      </c>
      <c r="AF127">
        <v>2.25</v>
      </c>
      <c r="AG127">
        <v>1.67</v>
      </c>
      <c r="AJ127" t="s">
        <v>168</v>
      </c>
    </row>
    <row r="128" spans="1:36" ht="15" x14ac:dyDescent="0.25">
      <c r="A128">
        <v>1.38</v>
      </c>
      <c r="B128">
        <v>4.6900000000000004</v>
      </c>
      <c r="C128">
        <v>9.35</v>
      </c>
      <c r="D128" s="20">
        <f t="shared" si="28"/>
        <v>4.4809169021865269E-2</v>
      </c>
      <c r="E128" s="17">
        <f>IF(OR($A128="",$B128="",$C128=""),"",A128*'MPTO_working_3-way'!$I127)</f>
        <v>1.4418366532501738</v>
      </c>
      <c r="F128" s="21">
        <f>IF(OR($A128="",$B128="",$C128=""),"",B128*'MPTO_working_3-way'!$I127)</f>
        <v>4.9001550027125482</v>
      </c>
      <c r="G128" s="22">
        <f>IF(OR($A128="",$B128="",$C128=""),"",C128*'MPTO_working_3-way'!$I127)</f>
        <v>9.7689657303544397</v>
      </c>
      <c r="H128" s="17">
        <f>IF(OR($A128="",$B128="",$C128=""),"",'MPTO_working_3-way'!E127)</f>
        <v>1.4090435116820976</v>
      </c>
      <c r="I128" s="21">
        <f>IF(OR($A128="",$B128="",$C128=""),"",'MPTO_working_3-way'!F127)</f>
        <v>5.0432909404214827</v>
      </c>
      <c r="J128" s="22">
        <f>IF(OR($A128="",$B128="",$C128=""),"",'MPTO_working_3-way'!G127)</f>
        <v>10.867736368278425</v>
      </c>
      <c r="K128" s="17">
        <f>IF(OR($A128="",$B128="",$C128=""),"",'OddsRatio_working_3-way'!H127)</f>
        <v>1.4189840664721516</v>
      </c>
      <c r="L128" s="21">
        <f>IF(OR($A128="",$B128="",$C128=""),"",'OddsRatio_working_3-way'!I127)</f>
        <v>5.0685558033743172</v>
      </c>
      <c r="M128" s="22">
        <f>IF(OR($A128="",$B128="",$C128=""),"",'OddsRatio_working_3-way'!J127)</f>
        <v>10.20662356590123</v>
      </c>
      <c r="N128" s="23">
        <f t="shared" si="29"/>
        <v>69.355984101653263</v>
      </c>
      <c r="O128" s="24">
        <f t="shared" si="30"/>
        <v>20.40751771008134</v>
      </c>
      <c r="P128" s="24">
        <f t="shared" si="31"/>
        <v>10.236498188265401</v>
      </c>
      <c r="Q128" t="s">
        <v>155</v>
      </c>
      <c r="R128" t="s">
        <v>153</v>
      </c>
      <c r="S128" s="48" t="s">
        <v>464</v>
      </c>
      <c r="T128" s="35">
        <v>100</v>
      </c>
      <c r="U128" s="35">
        <f t="shared" si="32"/>
        <v>61.389961389961393</v>
      </c>
      <c r="V128" s="35">
        <f t="shared" si="33"/>
        <v>67.320261437908499</v>
      </c>
      <c r="W128" s="35">
        <f t="shared" si="34"/>
        <v>67.426710097719877</v>
      </c>
      <c r="X128" s="35">
        <f t="shared" si="35"/>
        <v>65.253028464371639</v>
      </c>
      <c r="Y128" s="35">
        <f t="shared" si="36"/>
        <v>71.183328512318738</v>
      </c>
      <c r="Z128" s="35">
        <f t="shared" si="37"/>
        <v>71.289777172130115</v>
      </c>
      <c r="AA128" s="35">
        <f t="shared" si="38"/>
        <v>-3.863067074410246</v>
      </c>
      <c r="AB128" s="35">
        <f t="shared" si="39"/>
        <v>-3.8630670744102389</v>
      </c>
      <c r="AC128" s="35">
        <f t="shared" si="40"/>
        <v>-3.8630670744102389</v>
      </c>
      <c r="AF128">
        <v>1.83</v>
      </c>
      <c r="AG128">
        <v>2.0299999999999998</v>
      </c>
      <c r="AJ128" t="s">
        <v>168</v>
      </c>
    </row>
    <row r="129" spans="1:36" ht="15" x14ac:dyDescent="0.25">
      <c r="A129">
        <v>2.59</v>
      </c>
      <c r="B129">
        <v>3.06</v>
      </c>
      <c r="C129">
        <v>3.07</v>
      </c>
      <c r="D129" s="20">
        <f t="shared" si="28"/>
        <v>3.8630670744102424E-2</v>
      </c>
      <c r="E129" s="17">
        <f>IF(OR($A129="",$B129="",$C129=""),"",A129*'MPTO_working_3-way'!$I128)</f>
        <v>2.6900534372272253</v>
      </c>
      <c r="F129" s="21">
        <f>IF(OR($A129="",$B129="",$C129=""),"",B129*'MPTO_working_3-way'!$I128)</f>
        <v>3.1782098524769533</v>
      </c>
      <c r="G129" s="22">
        <f>IF(OR($A129="",$B129="",$C129=""),"",C129*'MPTO_working_3-way'!$I128)</f>
        <v>3.1885961591843941</v>
      </c>
      <c r="H129" s="17">
        <f>IF(OR($A129="",$B129="",$C129=""),"",'MPTO_working_3-way'!E128)</f>
        <v>2.6793597163979253</v>
      </c>
      <c r="I129" s="21">
        <f>IF(OR($A129="",$B129="",$C129=""),"",'MPTO_working_3-way'!F128)</f>
        <v>3.1855199476930629</v>
      </c>
      <c r="J129" s="22">
        <f>IF(OR($A129="",$B129="",$C129=""),"",'MPTO_working_3-way'!G128)</f>
        <v>3.1963586185104238</v>
      </c>
      <c r="K129" s="17">
        <f>IF(OR($A129="",$B129="",$C129=""),"",'OddsRatio_working_3-way'!H128)</f>
        <v>2.6842871914239446</v>
      </c>
      <c r="L129" s="21">
        <f>IF(OR($A129="",$B129="",$C129=""),"",'OddsRatio_working_3-way'!I128)</f>
        <v>3.1821582480083799</v>
      </c>
      <c r="M129" s="22">
        <f>IF(OR($A129="",$B129="",$C129=""),"",'OddsRatio_working_3-way'!J128)</f>
        <v>3.1927512492123045</v>
      </c>
      <c r="N129" s="23">
        <f t="shared" si="29"/>
        <v>37.173982723211282</v>
      </c>
      <c r="O129" s="24">
        <f t="shared" si="30"/>
        <v>31.464253350691905</v>
      </c>
      <c r="P129" s="24">
        <f t="shared" si="31"/>
        <v>31.36176392609682</v>
      </c>
      <c r="Q129" t="s">
        <v>159</v>
      </c>
      <c r="R129" t="s">
        <v>158</v>
      </c>
      <c r="S129" s="48" t="s">
        <v>464</v>
      </c>
      <c r="T129" s="35">
        <v>100</v>
      </c>
      <c r="U129" s="35">
        <f t="shared" si="32"/>
        <v>46.236559139784944</v>
      </c>
      <c r="V129" s="35">
        <f t="shared" si="33"/>
        <v>67.948717948717942</v>
      </c>
      <c r="W129" s="35">
        <f t="shared" si="34"/>
        <v>81.617647058823522</v>
      </c>
      <c r="X129" s="35">
        <f t="shared" si="35"/>
        <v>50.433634992458522</v>
      </c>
      <c r="Y129" s="35">
        <f t="shared" si="36"/>
        <v>72.14579380139152</v>
      </c>
      <c r="Z129" s="35">
        <f t="shared" si="37"/>
        <v>85.8147229114971</v>
      </c>
      <c r="AA129" s="35">
        <f t="shared" si="38"/>
        <v>-4.1970758526735779</v>
      </c>
      <c r="AB129" s="35">
        <f t="shared" si="39"/>
        <v>-4.1970758526735779</v>
      </c>
      <c r="AC129" s="35">
        <f t="shared" si="40"/>
        <v>-4.1970758526735779</v>
      </c>
      <c r="AF129">
        <v>2.33</v>
      </c>
      <c r="AG129">
        <v>1.63</v>
      </c>
      <c r="AJ129" t="s">
        <v>168</v>
      </c>
    </row>
    <row r="130" spans="1:36" ht="15" x14ac:dyDescent="0.25">
      <c r="A130">
        <v>1.86</v>
      </c>
      <c r="B130">
        <v>3.12</v>
      </c>
      <c r="C130">
        <v>5.44</v>
      </c>
      <c r="D130" s="20">
        <f t="shared" si="28"/>
        <v>4.1970758526735708E-2</v>
      </c>
      <c r="E130" s="17">
        <f>IF(OR($A130="",$B130="",$C130=""),"",A130*'MPTO_working_3-way'!$I129)</f>
        <v>1.9380656108597285</v>
      </c>
      <c r="F130" s="21">
        <f>IF(OR($A130="",$B130="",$C130=""),"",B130*'MPTO_working_3-way'!$I129)</f>
        <v>3.2509487666034156</v>
      </c>
      <c r="G130" s="22">
        <f>IF(OR($A130="",$B130="",$C130=""),"",C130*'MPTO_working_3-way'!$I129)</f>
        <v>5.6683209263854426</v>
      </c>
      <c r="H130" s="17">
        <f>IF(OR($A130="",$B130="",$C130=""),"",'MPTO_working_3-way'!E129)</f>
        <v>1.9096938044669163</v>
      </c>
      <c r="I130" s="21">
        <f>IF(OR($A130="",$B130="",$C130=""),"",'MPTO_working_3-way'!F129)</f>
        <v>3.2624025291172556</v>
      </c>
      <c r="J130" s="22">
        <f>IF(OR($A130="",$B130="",$C130=""),"",'MPTO_working_3-way'!G129)</f>
        <v>5.8881275813498215</v>
      </c>
      <c r="K130" s="17">
        <f>IF(OR($A130="",$B130="",$C130=""),"",'OddsRatio_working_3-way'!H129)</f>
        <v>1.9211549757728579</v>
      </c>
      <c r="L130" s="21">
        <f>IF(OR($A130="",$B130="",$C130=""),"",'OddsRatio_working_3-way'!I129)</f>
        <v>3.2707541263237889</v>
      </c>
      <c r="M130" s="22">
        <f>IF(OR($A130="",$B130="",$C130=""),"",'OddsRatio_working_3-way'!J129)</f>
        <v>5.7557303400366147</v>
      </c>
      <c r="N130" s="23">
        <f t="shared" si="29"/>
        <v>51.597840361885304</v>
      </c>
      <c r="O130" s="24">
        <f t="shared" si="30"/>
        <v>30.760250984970085</v>
      </c>
      <c r="P130" s="24">
        <f t="shared" si="31"/>
        <v>17.641908653144608</v>
      </c>
      <c r="Q130" t="s">
        <v>165</v>
      </c>
      <c r="R130" t="s">
        <v>150</v>
      </c>
      <c r="S130" s="48" t="s">
        <v>464</v>
      </c>
      <c r="T130" s="35">
        <v>100</v>
      </c>
      <c r="U130" s="35">
        <f t="shared" si="32"/>
        <v>60.474308300395251</v>
      </c>
      <c r="V130" s="35">
        <f t="shared" si="33"/>
        <v>69.135802469135797</v>
      </c>
      <c r="W130" s="35">
        <f t="shared" si="34"/>
        <v>67.637540453074436</v>
      </c>
      <c r="X130" s="35">
        <f t="shared" si="35"/>
        <v>63.22665707778976</v>
      </c>
      <c r="Y130" s="35">
        <f t="shared" si="36"/>
        <v>71.888151246530313</v>
      </c>
      <c r="Z130" s="35">
        <f t="shared" si="37"/>
        <v>70.389889230468938</v>
      </c>
      <c r="AA130" s="35">
        <f t="shared" si="38"/>
        <v>-2.7523487773945092</v>
      </c>
      <c r="AB130" s="35">
        <f t="shared" si="39"/>
        <v>-2.7523487773945163</v>
      </c>
      <c r="AC130" s="35">
        <f t="shared" si="40"/>
        <v>-2.7523487773945021</v>
      </c>
      <c r="AF130">
        <v>2.62</v>
      </c>
      <c r="AG130">
        <v>1.51</v>
      </c>
      <c r="AJ130" t="s">
        <v>168</v>
      </c>
    </row>
    <row r="131" spans="1:36" ht="15" x14ac:dyDescent="0.25">
      <c r="A131">
        <v>2.5299999999999998</v>
      </c>
      <c r="B131">
        <v>3.24</v>
      </c>
      <c r="C131">
        <v>3.09</v>
      </c>
      <c r="D131" s="20">
        <f t="shared" si="28"/>
        <v>2.7523487773945199E-2</v>
      </c>
      <c r="E131" s="17">
        <f>IF(OR($A131="",$B131="",$C131=""),"",A131*'MPTO_working_3-way'!$I130)</f>
        <v>2.5996344240680811</v>
      </c>
      <c r="F131" s="21">
        <f>IF(OR($A131="",$B131="",$C131=""),"",B131*'MPTO_working_3-way'!$I130)</f>
        <v>3.3291761003875826</v>
      </c>
      <c r="G131" s="22">
        <f>IF(OR($A131="",$B131="",$C131=""),"",C131*'MPTO_working_3-way'!$I130)</f>
        <v>3.1750475772214903</v>
      </c>
      <c r="H131" s="17">
        <f>IF(OR($A131="",$B131="",$C131=""),"",'MPTO_working_3-way'!E130)</f>
        <v>2.5901205168185264</v>
      </c>
      <c r="I131" s="21">
        <f>IF(OR($A131="",$B131="",$C131=""),"",'MPTO_working_3-way'!F130)</f>
        <v>3.3392607506397893</v>
      </c>
      <c r="J131" s="22">
        <f>IF(OR($A131="",$B131="",$C131=""),"",'MPTO_working_3-way'!G130)</f>
        <v>3.1801548209023287</v>
      </c>
      <c r="K131" s="17">
        <f>IF(OR($A131="",$B131="",$C131=""),"",'OddsRatio_working_3-way'!H130)</f>
        <v>2.5944628400373784</v>
      </c>
      <c r="L131" s="21">
        <f>IF(OR($A131="",$B131="",$C131=""),"",'OddsRatio_working_3-way'!I130)</f>
        <v>3.3343769684207381</v>
      </c>
      <c r="M131" s="22">
        <f>IF(OR($A131="",$B131="",$C131=""),"",'OddsRatio_working_3-way'!J130)</f>
        <v>3.1780570821425638</v>
      </c>
      <c r="N131" s="23">
        <f t="shared" si="29"/>
        <v>38.466947150020168</v>
      </c>
      <c r="O131" s="24">
        <f t="shared" si="30"/>
        <v>30.037461817762662</v>
      </c>
      <c r="P131" s="24">
        <f t="shared" si="31"/>
        <v>31.495591032217163</v>
      </c>
      <c r="Q131" t="s">
        <v>345</v>
      </c>
      <c r="R131" t="s">
        <v>346</v>
      </c>
      <c r="S131" s="48" t="s">
        <v>464</v>
      </c>
      <c r="T131" s="35">
        <v>100</v>
      </c>
      <c r="U131" s="35">
        <f t="shared" si="32"/>
        <v>66.329966329966325</v>
      </c>
      <c r="V131" s="35">
        <f t="shared" si="33"/>
        <v>70.588235294117652</v>
      </c>
      <c r="W131" s="35">
        <f t="shared" si="34"/>
        <v>60.317460317460316</v>
      </c>
      <c r="X131" s="35">
        <f t="shared" si="35"/>
        <v>69.094304388422032</v>
      </c>
      <c r="Y131" s="35">
        <f t="shared" si="36"/>
        <v>73.352573352573344</v>
      </c>
      <c r="Z131" s="35">
        <f t="shared" si="37"/>
        <v>63.081798375916023</v>
      </c>
      <c r="AA131" s="35">
        <f t="shared" si="38"/>
        <v>-2.7643380584557065</v>
      </c>
      <c r="AB131" s="35">
        <f t="shared" si="39"/>
        <v>-2.7643380584556922</v>
      </c>
      <c r="AC131" s="35">
        <f t="shared" si="40"/>
        <v>-2.7643380584557065</v>
      </c>
      <c r="AF131">
        <v>1.51</v>
      </c>
      <c r="AG131">
        <v>2.2200000000000002</v>
      </c>
      <c r="AJ131" t="s">
        <v>481</v>
      </c>
    </row>
    <row r="132" spans="1:36" ht="15" x14ac:dyDescent="0.25">
      <c r="A132">
        <v>2.97</v>
      </c>
      <c r="B132">
        <v>3.4</v>
      </c>
      <c r="C132">
        <v>2.52</v>
      </c>
      <c r="D132" s="20">
        <f t="shared" ref="D132:D195" si="41">IF(OR($A132="",$B132="",$C132=""),"",(1/A132)+(1/B132)+(1/C132)-1)</f>
        <v>2.7643380584557065E-2</v>
      </c>
      <c r="E132" s="17">
        <f>IF(OR($A132="",$B132="",$C132=""),"",A132*'MPTO_working_3-way'!$I131)</f>
        <v>3.0521008403361347</v>
      </c>
      <c r="F132" s="21">
        <f>IF(OR($A132="",$B132="",$C132=""),"",B132*'MPTO_working_3-way'!$I131)</f>
        <v>3.4939874939874938</v>
      </c>
      <c r="G132" s="22">
        <f>IF(OR($A132="",$B132="",$C132=""),"",C132*'MPTO_working_3-way'!$I131)</f>
        <v>2.5896613190730839</v>
      </c>
      <c r="H132" s="17">
        <f>IF(OR($A132="",$B132="",$C132=""),"",'MPTO_working_3-way'!E131)</f>
        <v>3.053566800103678</v>
      </c>
      <c r="I132" s="21">
        <f>IF(OR($A132="",$B132="",$C132=""),"",'MPTO_working_3-way'!F131)</f>
        <v>3.5099642478813555</v>
      </c>
      <c r="J132" s="22">
        <f>IF(OR($A132="",$B132="",$C132=""),"",'MPTO_working_3-way'!G131)</f>
        <v>2.5799065647963406</v>
      </c>
      <c r="K132" s="17">
        <f>IF(OR($A132="",$B132="",$C132=""),"",'OddsRatio_working_3-way'!H131)</f>
        <v>3.0534986395647965</v>
      </c>
      <c r="L132" s="21">
        <f>IF(OR($A132="",$B132="",$C132=""),"",'OddsRatio_working_3-way'!I131)</f>
        <v>3.5017242309418837</v>
      </c>
      <c r="M132" s="22">
        <f>IF(OR($A132="",$B132="",$C132=""),"",'OddsRatio_working_3-way'!J131)</f>
        <v>2.5844253462631932</v>
      </c>
      <c r="N132" s="23">
        <f t="shared" si="29"/>
        <v>32.764317180616736</v>
      </c>
      <c r="O132" s="24">
        <f t="shared" si="30"/>
        <v>28.620594713656388</v>
      </c>
      <c r="P132" s="24">
        <f t="shared" si="31"/>
        <v>38.615088105726869</v>
      </c>
      <c r="Q132" t="s">
        <v>347</v>
      </c>
      <c r="R132" t="s">
        <v>348</v>
      </c>
      <c r="S132" s="48" t="s">
        <v>464</v>
      </c>
      <c r="T132" s="35">
        <v>100</v>
      </c>
      <c r="U132" s="35">
        <f t="shared" si="32"/>
        <v>73.118279569892465</v>
      </c>
      <c r="V132" s="35">
        <f t="shared" si="33"/>
        <v>74.489795918367349</v>
      </c>
      <c r="W132" s="35">
        <f t="shared" si="34"/>
        <v>49.494949494949495</v>
      </c>
      <c r="X132" s="35">
        <f t="shared" si="35"/>
        <v>76.01525458668317</v>
      </c>
      <c r="Y132" s="35">
        <f t="shared" si="36"/>
        <v>77.38677093515804</v>
      </c>
      <c r="Z132" s="35">
        <f t="shared" si="37"/>
        <v>52.391924511740172</v>
      </c>
      <c r="AA132" s="35">
        <f t="shared" si="38"/>
        <v>-2.8969750167907051</v>
      </c>
      <c r="AB132" s="35">
        <f t="shared" si="39"/>
        <v>-2.8969750167906909</v>
      </c>
      <c r="AC132" s="35">
        <f t="shared" si="40"/>
        <v>-2.8969750167906767</v>
      </c>
      <c r="AF132">
        <v>2.14</v>
      </c>
      <c r="AG132">
        <v>1.77</v>
      </c>
      <c r="AJ132" t="s">
        <v>481</v>
      </c>
    </row>
    <row r="133" spans="1:36" ht="15" x14ac:dyDescent="0.25">
      <c r="A133">
        <v>3.72</v>
      </c>
      <c r="B133">
        <v>3.92</v>
      </c>
      <c r="C133">
        <v>1.98</v>
      </c>
      <c r="D133" s="20">
        <f t="shared" si="41"/>
        <v>2.8969750167906927E-2</v>
      </c>
      <c r="E133" s="17">
        <f>IF(OR($A133="",$B133="",$C133=""),"",A133*'MPTO_working_3-way'!$I132)</f>
        <v>3.8277674706246141</v>
      </c>
      <c r="F133" s="21">
        <f>IF(OR($A133="",$B133="",$C133=""),"",B133*'MPTO_working_3-way'!$I132)</f>
        <v>4.0335614206581951</v>
      </c>
      <c r="G133" s="22">
        <f>IF(OR($A133="",$B133="",$C133=""),"",C133*'MPTO_working_3-way'!$I132)</f>
        <v>2.0373601053324557</v>
      </c>
      <c r="H133" s="17">
        <f>IF(OR($A133="",$B133="",$C133=""),"",'MPTO_working_3-way'!E132)</f>
        <v>3.8586109127298083</v>
      </c>
      <c r="I133" s="21">
        <f>IF(OR($A133="",$B133="",$C133=""),"",'MPTO_working_3-way'!F132)</f>
        <v>4.0742249234631682</v>
      </c>
      <c r="J133" s="22">
        <f>IF(OR($A133="",$B133="",$C133=""),"",'MPTO_working_3-way'!G132)</f>
        <v>2.0185956191119652</v>
      </c>
      <c r="K133" s="17">
        <f>IF(OR($A133="",$B133="",$C133=""),"",'OddsRatio_working_3-way'!H132)</f>
        <v>3.8475127926664014</v>
      </c>
      <c r="L133" s="21">
        <f>IF(OR($A133="",$B133="",$C133=""),"",'OddsRatio_working_3-way'!I132)</f>
        <v>4.0568887333036372</v>
      </c>
      <c r="M133" s="22">
        <f>IF(OR($A133="",$B133="",$C133=""),"",'OddsRatio_working_3-way'!J132)</f>
        <v>2.0259421091224534</v>
      </c>
      <c r="N133" s="23">
        <f t="shared" ref="N133:N196" si="42">(1/E133)* 100</f>
        <v>26.124888924791982</v>
      </c>
      <c r="O133" s="24">
        <f t="shared" ref="O133:O196" si="43">(1/F133)* 100</f>
        <v>24.79198642862913</v>
      </c>
      <c r="P133" s="24">
        <f t="shared" ref="P133:P196" si="44">(1/G133)* 100</f>
        <v>49.083124646578881</v>
      </c>
      <c r="Q133" t="s">
        <v>349</v>
      </c>
      <c r="R133" t="s">
        <v>350</v>
      </c>
      <c r="S133" s="48" t="s">
        <v>464</v>
      </c>
      <c r="T133" s="35">
        <v>100</v>
      </c>
      <c r="U133" s="35">
        <f t="shared" ref="U133:U196" si="45">(1/A134)*((T133*A134)-T133)</f>
        <v>41.520467836257311</v>
      </c>
      <c r="V133" s="35">
        <f t="shared" ref="V133:V196" si="46">(1/B134)*((T133*B134)-T133)</f>
        <v>75.550122249388764</v>
      </c>
      <c r="W133" s="35">
        <f t="shared" ref="W133:W196" si="47">(1/C134)*((T133*C134)-T133)</f>
        <v>79.716024340770801</v>
      </c>
      <c r="X133" s="35">
        <f t="shared" ref="X133:X196" si="48">((1/B134)+(1/C134))*T133</f>
        <v>44.733853409840464</v>
      </c>
      <c r="Y133" s="35">
        <f t="shared" ref="Y133:Y196" si="49">((1/A134)+(1/C134))*T133</f>
        <v>78.763507822971903</v>
      </c>
      <c r="Z133" s="35">
        <f t="shared" ref="Z133:Z196" si="50">((1/A134)+(1/B134))*T133</f>
        <v>82.92940991435394</v>
      </c>
      <c r="AA133" s="35">
        <f t="shared" ref="AA133:AA196" si="51">U133-X133</f>
        <v>-3.2133855735831531</v>
      </c>
      <c r="AB133" s="35">
        <f t="shared" ref="AB133:AB196" si="52">V133-Y133</f>
        <v>-3.2133855735831389</v>
      </c>
      <c r="AC133" s="35">
        <f t="shared" ref="AC133:AC196" si="53">W133-Z133</f>
        <v>-3.2133855735831389</v>
      </c>
      <c r="AF133">
        <v>1.75</v>
      </c>
      <c r="AG133">
        <v>2.16</v>
      </c>
      <c r="AJ133" t="s">
        <v>481</v>
      </c>
    </row>
    <row r="134" spans="1:36" s="35" customFormat="1" ht="15" x14ac:dyDescent="0.25">
      <c r="A134">
        <v>1.71</v>
      </c>
      <c r="B134">
        <v>4.09</v>
      </c>
      <c r="C134">
        <v>4.93</v>
      </c>
      <c r="D134" s="20">
        <f t="shared" si="41"/>
        <v>3.2133855735831496E-2</v>
      </c>
      <c r="E134" s="17">
        <f>IF(OR($A134="",$B134="",$C134=""),"",A134*'MPTO_working_3-way'!$I133)</f>
        <v>1.7649488933082718</v>
      </c>
      <c r="F134" s="21">
        <f>IF(OR($A134="",$B134="",$C134=""),"",B134*'MPTO_working_3-way'!$I133)</f>
        <v>4.2214274699595506</v>
      </c>
      <c r="G134" s="22">
        <f>IF(OR($A134="",$B134="",$C134=""),"",C134*'MPTO_working_3-way'!$I133)</f>
        <v>5.0884199087776487</v>
      </c>
      <c r="H134" s="17">
        <f>IF(OR($A134="",$B134="",$C134=""),"",'MPTO_working_3-way'!E133)</f>
        <v>1.7419052553429866</v>
      </c>
      <c r="I134" s="21">
        <f>IF(OR($A134="",$B134="",$C134=""),"",'MPTO_working_3-way'!F133)</f>
        <v>4.2773887958227723</v>
      </c>
      <c r="J134" s="22">
        <f>IF(OR($A134="",$B134="",$C134=""),"",'MPTO_working_3-way'!G133)</f>
        <v>5.2048506553400884</v>
      </c>
      <c r="K134" s="17">
        <f>IF(OR($A134="",$B134="",$C134=""),"",'OddsRatio_working_3-way'!H133)</f>
        <v>1.7500867328809211</v>
      </c>
      <c r="L134" s="21">
        <f>IF(OR($A134="",$B134="",$C134=""),"",'OddsRatio_working_3-way'!I133)</f>
        <v>4.26446197831274</v>
      </c>
      <c r="M134" s="22">
        <f>IF(OR($A134="",$B134="",$C134=""),"",'OddsRatio_working_3-way'!J133)</f>
        <v>5.1518885355239687</v>
      </c>
      <c r="N134" s="23">
        <f t="shared" si="42"/>
        <v>56.658864389300859</v>
      </c>
      <c r="O134" s="24">
        <f t="shared" si="43"/>
        <v>23.688669463497426</v>
      </c>
      <c r="P134" s="24">
        <f t="shared" si="44"/>
        <v>19.652466147201718</v>
      </c>
      <c r="Q134" t="s">
        <v>351</v>
      </c>
      <c r="R134" t="s">
        <v>352</v>
      </c>
      <c r="S134" s="48" t="s">
        <v>464</v>
      </c>
      <c r="T134" s="35">
        <v>100</v>
      </c>
      <c r="U134" s="35">
        <f t="shared" si="45"/>
        <v>80.6949806949807</v>
      </c>
      <c r="V134" s="35">
        <f t="shared" si="46"/>
        <v>74.293059125964007</v>
      </c>
      <c r="W134" s="35">
        <f t="shared" si="47"/>
        <v>40.119760479041922</v>
      </c>
      <c r="X134" s="35">
        <f t="shared" si="48"/>
        <v>85.587180394994078</v>
      </c>
      <c r="Y134" s="35">
        <f t="shared" si="49"/>
        <v>79.1852588259774</v>
      </c>
      <c r="Z134" s="35">
        <f t="shared" si="50"/>
        <v>45.011960179055293</v>
      </c>
      <c r="AA134" s="35">
        <f t="shared" si="51"/>
        <v>-4.8921997000133786</v>
      </c>
      <c r="AB134" s="35">
        <f t="shared" si="52"/>
        <v>-4.8921997000133928</v>
      </c>
      <c r="AC134" s="35">
        <f t="shared" si="53"/>
        <v>-4.8921997000133715</v>
      </c>
      <c r="AD134" s="36"/>
      <c r="AE134" s="36"/>
      <c r="AF134">
        <v>1.77</v>
      </c>
      <c r="AG134">
        <v>2.14</v>
      </c>
      <c r="AH134" s="36"/>
      <c r="AI134" s="36"/>
      <c r="AJ134" t="s">
        <v>481</v>
      </c>
    </row>
    <row r="135" spans="1:36" ht="15" x14ac:dyDescent="0.25">
      <c r="A135">
        <v>5.18</v>
      </c>
      <c r="B135">
        <v>3.89</v>
      </c>
      <c r="C135">
        <v>1.67</v>
      </c>
      <c r="D135" s="20">
        <f t="shared" si="41"/>
        <v>4.8921997000133777E-2</v>
      </c>
      <c r="E135" s="17">
        <f>IF(OR($A135="",$B135="",$C135=""),"",A135*'MPTO_working_3-way'!$I134)</f>
        <v>5.4334159444606929</v>
      </c>
      <c r="F135" s="21">
        <f>IF(OR($A135="",$B135="",$C135=""),"",B135*'MPTO_working_3-way'!$I134)</f>
        <v>4.0803065683305206</v>
      </c>
      <c r="G135" s="22">
        <f>IF(OR($A135="",$B135="",$C135=""),"",C135*'MPTO_working_3-way'!$I134)</f>
        <v>1.7516997349902232</v>
      </c>
      <c r="H135" s="17">
        <f>IF(OR($A135="",$B135="",$C135=""),"",'MPTO_working_3-way'!E134)</f>
        <v>5.6579371633134432</v>
      </c>
      <c r="I135" s="21">
        <f>IF(OR($A135="",$B135="",$C135=""),"",'MPTO_working_3-way'!F134)</f>
        <v>4.1534780515416774</v>
      </c>
      <c r="J135" s="22">
        <f>IF(OR($A135="",$B135="",$C135=""),"",'MPTO_working_3-way'!G134)</f>
        <v>1.7167527481902949</v>
      </c>
      <c r="K135" s="17">
        <f>IF(OR($A135="",$B135="",$C135=""),"",'OddsRatio_working_3-way'!H134)</f>
        <v>5.5472609333430114</v>
      </c>
      <c r="L135" s="21">
        <f>IF(OR($A135="",$B135="",$C135=""),"",'OddsRatio_working_3-way'!I134)</f>
        <v>4.1439196405170584</v>
      </c>
      <c r="M135" s="22">
        <f>IF(OR($A135="",$B135="",$C135=""),"",'OddsRatio_working_3-way'!J134)</f>
        <v>1.7288671830956499</v>
      </c>
      <c r="N135" s="23">
        <f t="shared" si="42"/>
        <v>18.404628142255312</v>
      </c>
      <c r="O135" s="24">
        <f t="shared" si="43"/>
        <v>24.507962410509641</v>
      </c>
      <c r="P135" s="24">
        <f t="shared" si="44"/>
        <v>57.087409447235046</v>
      </c>
      <c r="Q135" t="s">
        <v>353</v>
      </c>
      <c r="R135" t="s">
        <v>354</v>
      </c>
      <c r="S135" s="48" t="s">
        <v>465</v>
      </c>
      <c r="T135" s="35">
        <v>100</v>
      </c>
      <c r="U135" s="35">
        <f t="shared" si="45"/>
        <v>70.674486803519059</v>
      </c>
      <c r="V135" s="35">
        <f t="shared" si="46"/>
        <v>72.067039106145245</v>
      </c>
      <c r="W135" s="35">
        <f t="shared" si="47"/>
        <v>52.830188679245275</v>
      </c>
      <c r="X135" s="35">
        <f t="shared" si="48"/>
        <v>75.102772214609459</v>
      </c>
      <c r="Y135" s="35">
        <f t="shared" si="49"/>
        <v>76.495324517235645</v>
      </c>
      <c r="Z135" s="35">
        <f t="shared" si="50"/>
        <v>57.258474090335689</v>
      </c>
      <c r="AA135" s="35">
        <f t="shared" si="51"/>
        <v>-4.4282854110903997</v>
      </c>
      <c r="AB135" s="35">
        <f t="shared" si="52"/>
        <v>-4.4282854110903997</v>
      </c>
      <c r="AC135" s="35">
        <f t="shared" si="53"/>
        <v>-4.428285411090414</v>
      </c>
      <c r="AF135">
        <v>1.97</v>
      </c>
      <c r="AG135">
        <v>1.87</v>
      </c>
      <c r="AJ135" t="s">
        <v>467</v>
      </c>
    </row>
    <row r="136" spans="1:36" ht="15" x14ac:dyDescent="0.25">
      <c r="A136">
        <v>3.41</v>
      </c>
      <c r="B136">
        <v>3.58</v>
      </c>
      <c r="C136">
        <v>2.12</v>
      </c>
      <c r="D136" s="20">
        <f t="shared" si="41"/>
        <v>4.4282854110903935E-2</v>
      </c>
      <c r="E136" s="17">
        <f>IF(OR($A136="",$B136="",$C136=""),"",A136*'MPTO_working_3-way'!$I135)</f>
        <v>3.5610045325181825</v>
      </c>
      <c r="F136" s="21">
        <f>IF(OR($A136="",$B136="",$C136=""),"",B136*'MPTO_working_3-way'!$I135)</f>
        <v>3.7385326177170364</v>
      </c>
      <c r="G136" s="22">
        <f>IF(OR($A136="",$B136="",$C136=""),"",C136*'MPTO_working_3-way'!$I135)</f>
        <v>2.2138796507151164</v>
      </c>
      <c r="H136" s="17">
        <f>IF(OR($A136="",$B136="",$C136=""),"",'MPTO_working_3-way'!E135)</f>
        <v>3.5907393032963077</v>
      </c>
      <c r="I136" s="21">
        <f>IF(OR($A136="",$B136="",$C136=""),"",'MPTO_working_3-way'!F135)</f>
        <v>3.7797372114724035</v>
      </c>
      <c r="J136" s="22">
        <f>IF(OR($A136="",$B136="",$C136=""),"",'MPTO_working_3-way'!G135)</f>
        <v>2.1884847272636252</v>
      </c>
      <c r="K136" s="17">
        <f>IF(OR($A136="",$B136="",$C136=""),"",'OddsRatio_working_3-way'!H135)</f>
        <v>3.5795898813881957</v>
      </c>
      <c r="L136" s="21">
        <f>IF(OR($A136="",$B136="",$C136=""),"",'OddsRatio_working_3-way'!I135)</f>
        <v>3.761552653104375</v>
      </c>
      <c r="M136" s="22">
        <f>IF(OR($A136="",$B136="",$C136=""),"",'OddsRatio_working_3-way'!J135)</f>
        <v>2.1988135548360082</v>
      </c>
      <c r="N136" s="23">
        <f t="shared" si="42"/>
        <v>28.081963695026385</v>
      </c>
      <c r="O136" s="24">
        <f t="shared" si="43"/>
        <v>26.748462625709486</v>
      </c>
      <c r="P136" s="24">
        <f t="shared" si="44"/>
        <v>45.169573679264133</v>
      </c>
      <c r="Q136" t="s">
        <v>355</v>
      </c>
      <c r="R136" t="s">
        <v>356</v>
      </c>
      <c r="S136" s="48" t="s">
        <v>465</v>
      </c>
      <c r="T136" s="35">
        <v>100</v>
      </c>
      <c r="U136" s="35">
        <f t="shared" si="45"/>
        <v>31.972789115646258</v>
      </c>
      <c r="V136" s="35">
        <f t="shared" si="46"/>
        <v>78.540772532188839</v>
      </c>
      <c r="W136" s="35">
        <f t="shared" si="47"/>
        <v>84.662576687116569</v>
      </c>
      <c r="X136" s="35">
        <f t="shared" si="48"/>
        <v>36.796650780694598</v>
      </c>
      <c r="Y136" s="35">
        <f t="shared" si="49"/>
        <v>83.36463419723718</v>
      </c>
      <c r="Z136" s="35">
        <f t="shared" si="50"/>
        <v>89.486438352164896</v>
      </c>
      <c r="AA136" s="35">
        <f t="shared" si="51"/>
        <v>-4.8238616650483408</v>
      </c>
      <c r="AB136" s="35">
        <f t="shared" si="52"/>
        <v>-4.8238616650483408</v>
      </c>
      <c r="AC136" s="35">
        <f t="shared" si="53"/>
        <v>-4.8238616650483266</v>
      </c>
      <c r="AF136">
        <v>1.94</v>
      </c>
      <c r="AG136">
        <v>1.88</v>
      </c>
      <c r="AJ136" t="s">
        <v>467</v>
      </c>
    </row>
    <row r="137" spans="1:36" ht="15" x14ac:dyDescent="0.25">
      <c r="A137">
        <v>1.47</v>
      </c>
      <c r="B137">
        <v>4.66</v>
      </c>
      <c r="C137">
        <v>6.52</v>
      </c>
      <c r="D137" s="20">
        <f t="shared" si="41"/>
        <v>4.8238616650483346E-2</v>
      </c>
      <c r="E137" s="17">
        <f>IF(OR($A137="",$B137="",$C137=""),"",A137*'MPTO_working_3-way'!$I136)</f>
        <v>1.5409107664762105</v>
      </c>
      <c r="F137" s="21">
        <f>IF(OR($A137="",$B137="",$C137=""),"",B137*'MPTO_working_3-way'!$I136)</f>
        <v>4.884791953591253</v>
      </c>
      <c r="G137" s="22">
        <f>IF(OR($A137="",$B137="",$C137=""),"",C137*'MPTO_working_3-way'!$I136)</f>
        <v>6.8345157805611514</v>
      </c>
      <c r="H137" s="17">
        <f>IF(OR($A137="",$B137="",$C137=""),"",'MPTO_working_3-way'!E136)</f>
        <v>1.5055874534401354</v>
      </c>
      <c r="I137" s="21">
        <f>IF(OR($A137="",$B137="",$C137=""),"",'MPTO_working_3-way'!F136)</f>
        <v>5.0374601709917899</v>
      </c>
      <c r="J137" s="22">
        <f>IF(OR($A137="",$B137="",$C137=""),"",'MPTO_working_3-way'!G136)</f>
        <v>7.2836026584759459</v>
      </c>
      <c r="K137" s="17">
        <f>IF(OR($A137="",$B137="",$C137=""),"",'OddsRatio_working_3-way'!H136)</f>
        <v>1.5165541387666883</v>
      </c>
      <c r="L137" s="21">
        <f>IF(OR($A137="",$B137="",$C137=""),"",'OddsRatio_working_3-way'!I136)</f>
        <v>5.0225279742257003</v>
      </c>
      <c r="M137" s="22">
        <f>IF(OR($A137="",$B137="",$C137=""),"",'OddsRatio_working_3-way'!J136)</f>
        <v>7.0667635021108932</v>
      </c>
      <c r="N137" s="23">
        <f t="shared" si="42"/>
        <v>64.896684594320959</v>
      </c>
      <c r="O137" s="24">
        <f t="shared" si="43"/>
        <v>20.471700934260046</v>
      </c>
      <c r="P137" s="24">
        <f t="shared" si="44"/>
        <v>14.631614471418992</v>
      </c>
      <c r="Q137" t="s">
        <v>357</v>
      </c>
      <c r="R137" t="s">
        <v>358</v>
      </c>
      <c r="S137" s="48" t="s">
        <v>465</v>
      </c>
      <c r="T137" s="35">
        <v>100</v>
      </c>
      <c r="U137" s="35">
        <f t="shared" si="45"/>
        <v>28.057553956834536</v>
      </c>
      <c r="V137" s="35">
        <f t="shared" si="46"/>
        <v>79.879275653923543</v>
      </c>
      <c r="W137" s="35">
        <f t="shared" si="47"/>
        <v>86.789960369881101</v>
      </c>
      <c r="X137" s="35">
        <f t="shared" si="48"/>
        <v>33.33076397619535</v>
      </c>
      <c r="Y137" s="35">
        <f t="shared" si="49"/>
        <v>85.15248567328436</v>
      </c>
      <c r="Z137" s="35">
        <f t="shared" si="50"/>
        <v>92.063170389241932</v>
      </c>
      <c r="AA137" s="35">
        <f t="shared" si="51"/>
        <v>-5.273210019360814</v>
      </c>
      <c r="AB137" s="35">
        <f t="shared" si="52"/>
        <v>-5.2732100193608176</v>
      </c>
      <c r="AC137" s="35">
        <f t="shared" si="53"/>
        <v>-5.2732100193608318</v>
      </c>
      <c r="AF137">
        <v>1.65</v>
      </c>
      <c r="AG137">
        <v>2.2799999999999998</v>
      </c>
      <c r="AJ137" t="s">
        <v>467</v>
      </c>
    </row>
    <row r="138" spans="1:36" ht="15" x14ac:dyDescent="0.25">
      <c r="A138">
        <v>1.39</v>
      </c>
      <c r="B138">
        <v>4.97</v>
      </c>
      <c r="C138">
        <v>7.57</v>
      </c>
      <c r="D138" s="20">
        <f t="shared" si="41"/>
        <v>5.27321001936083E-2</v>
      </c>
      <c r="E138" s="17">
        <f>IF(OR($A138="",$B138="",$C138=""),"",A138*'MPTO_working_3-way'!$I137)</f>
        <v>1.4632976192691154</v>
      </c>
      <c r="F138" s="21">
        <f>IF(OR($A138="",$B138="",$C138=""),"",B138*'MPTO_working_3-way'!$I137)</f>
        <v>5.2320785379622325</v>
      </c>
      <c r="G138" s="22">
        <f>IF(OR($A138="",$B138="",$C138=""),"",C138*'MPTO_working_3-way'!$I137)</f>
        <v>7.9691819984656149</v>
      </c>
      <c r="H138" s="17">
        <f>IF(OR($A138="",$B138="",$C138=""),"",'MPTO_working_3-way'!E137)</f>
        <v>1.4248117702212779</v>
      </c>
      <c r="I138" s="21">
        <f>IF(OR($A138="",$B138="",$C138=""),"",'MPTO_working_3-way'!F137)</f>
        <v>5.4457369236964377</v>
      </c>
      <c r="J138" s="22">
        <f>IF(OR($A138="",$B138="",$C138=""),"",'MPTO_working_3-way'!G137)</f>
        <v>8.7318681993903269</v>
      </c>
      <c r="K138" s="17">
        <f>IF(OR($A138="",$B138="",$C138=""),"",'OddsRatio_working_3-way'!H137)</f>
        <v>1.4360883684481762</v>
      </c>
      <c r="L138" s="21">
        <f>IF(OR($A138="",$B138="",$C138=""),"",'OddsRatio_working_3-way'!I137)</f>
        <v>5.4391559557416906</v>
      </c>
      <c r="M138" s="22">
        <f>IF(OR($A138="",$B138="",$C138=""),"",'OddsRatio_working_3-way'!J137)</f>
        <v>8.3464117453962015</v>
      </c>
      <c r="N138" s="23">
        <f t="shared" si="42"/>
        <v>68.338797714950005</v>
      </c>
      <c r="O138" s="24">
        <f t="shared" si="43"/>
        <v>19.112862942410562</v>
      </c>
      <c r="P138" s="24">
        <f t="shared" si="44"/>
        <v>12.54833934263943</v>
      </c>
      <c r="Q138" t="s">
        <v>359</v>
      </c>
      <c r="R138" t="s">
        <v>360</v>
      </c>
      <c r="S138" s="48" t="s">
        <v>465</v>
      </c>
      <c r="T138" s="35">
        <v>100</v>
      </c>
      <c r="U138" s="35">
        <f t="shared" si="45"/>
        <v>67.948717948717942</v>
      </c>
      <c r="V138" s="35">
        <f t="shared" si="46"/>
        <v>69.78851963746223</v>
      </c>
      <c r="W138" s="35">
        <f t="shared" si="47"/>
        <v>60</v>
      </c>
      <c r="X138" s="35">
        <f t="shared" si="48"/>
        <v>70.21148036253777</v>
      </c>
      <c r="Y138" s="35">
        <f t="shared" si="49"/>
        <v>72.051282051282044</v>
      </c>
      <c r="Z138" s="35">
        <f t="shared" si="50"/>
        <v>62.262762413819807</v>
      </c>
      <c r="AA138" s="35">
        <f t="shared" si="51"/>
        <v>-2.2627624138198286</v>
      </c>
      <c r="AB138" s="35">
        <f t="shared" si="52"/>
        <v>-2.2627624138198144</v>
      </c>
      <c r="AC138" s="35">
        <f t="shared" si="53"/>
        <v>-2.2627624138198073</v>
      </c>
      <c r="AF138">
        <v>1.6</v>
      </c>
      <c r="AG138">
        <v>2.37</v>
      </c>
      <c r="AJ138" t="s">
        <v>467</v>
      </c>
    </row>
    <row r="139" spans="1:36" ht="15" x14ac:dyDescent="0.25">
      <c r="A139">
        <v>3.12</v>
      </c>
      <c r="B139">
        <v>3.31</v>
      </c>
      <c r="C139">
        <v>2.5</v>
      </c>
      <c r="D139" s="20">
        <f t="shared" si="41"/>
        <v>2.2627624138197966E-2</v>
      </c>
      <c r="E139" s="17">
        <f>IF(OR($A139="",$B139="",$C139=""),"",A139*'MPTO_working_3-way'!$I138)</f>
        <v>3.1905981873111777</v>
      </c>
      <c r="F139" s="21">
        <f>IF(OR($A139="",$B139="",$C139=""),"",B139*'MPTO_working_3-way'!$I138)</f>
        <v>3.3848974358974355</v>
      </c>
      <c r="G139" s="22">
        <f>IF(OR($A139="",$B139="",$C139=""),"",C139*'MPTO_working_3-way'!$I138)</f>
        <v>2.5565690603454949</v>
      </c>
      <c r="H139" s="17">
        <f>IF(OR($A139="",$B139="",$C139=""),"",'MPTO_working_3-way'!E138)</f>
        <v>3.1951915778357143</v>
      </c>
      <c r="I139" s="21">
        <f>IF(OR($A139="",$B139="",$C139=""),"",'MPTO_working_3-way'!F138)</f>
        <v>3.3947527590529365</v>
      </c>
      <c r="J139" s="22">
        <f>IF(OR($A139="",$B139="",$C139=""),"",'MPTO_working_3-way'!G138)</f>
        <v>2.5480468724298784</v>
      </c>
      <c r="K139" s="17">
        <f>IF(OR($A139="",$B139="",$C139=""),"",'OddsRatio_working_3-way'!H138)</f>
        <v>3.1933756971011293</v>
      </c>
      <c r="L139" s="21">
        <f>IF(OR($A139="",$B139="",$C139=""),"",'OddsRatio_working_3-way'!I138)</f>
        <v>3.3899518208979273</v>
      </c>
      <c r="M139" s="22">
        <f>IF(OR($A139="",$B139="",$C139=""),"",'OddsRatio_working_3-way'!J138)</f>
        <v>2.5519167668168361</v>
      </c>
      <c r="N139" s="23">
        <f t="shared" si="42"/>
        <v>31.342085129269538</v>
      </c>
      <c r="O139" s="24">
        <f t="shared" si="43"/>
        <v>29.5429926294021</v>
      </c>
      <c r="P139" s="24">
        <f t="shared" si="44"/>
        <v>39.114922241328379</v>
      </c>
      <c r="Q139" t="s">
        <v>361</v>
      </c>
      <c r="R139" t="s">
        <v>362</v>
      </c>
      <c r="S139" s="48" t="s">
        <v>465</v>
      </c>
      <c r="T139" s="35">
        <v>100</v>
      </c>
      <c r="U139" s="35">
        <f t="shared" si="45"/>
        <v>57.446808510638299</v>
      </c>
      <c r="V139" s="35">
        <f t="shared" si="46"/>
        <v>71.910112359550567</v>
      </c>
      <c r="W139" s="35">
        <f t="shared" si="47"/>
        <v>68.35443037974683</v>
      </c>
      <c r="X139" s="35">
        <f t="shared" si="48"/>
        <v>59.735457260702596</v>
      </c>
      <c r="Y139" s="35">
        <f t="shared" si="49"/>
        <v>74.198761109614864</v>
      </c>
      <c r="Z139" s="35">
        <f t="shared" si="50"/>
        <v>70.643079129811142</v>
      </c>
      <c r="AA139" s="35">
        <f t="shared" si="51"/>
        <v>-2.2886487500642971</v>
      </c>
      <c r="AB139" s="35">
        <f t="shared" si="52"/>
        <v>-2.2886487500642971</v>
      </c>
      <c r="AC139" s="35">
        <f t="shared" si="53"/>
        <v>-2.2886487500643113</v>
      </c>
      <c r="AF139">
        <v>2.15</v>
      </c>
      <c r="AG139">
        <v>1.78</v>
      </c>
      <c r="AJ139" t="s">
        <v>468</v>
      </c>
    </row>
    <row r="140" spans="1:36" ht="15" x14ac:dyDescent="0.25">
      <c r="A140">
        <v>2.35</v>
      </c>
      <c r="B140">
        <v>3.56</v>
      </c>
      <c r="C140">
        <v>3.16</v>
      </c>
      <c r="D140" s="20">
        <f t="shared" si="41"/>
        <v>2.2886487500642927E-2</v>
      </c>
      <c r="E140" s="17">
        <f>IF(OR($A140="",$B140="",$C140=""),"",A140*'MPTO_working_3-way'!$I139)</f>
        <v>2.4037832456265109</v>
      </c>
      <c r="F140" s="21">
        <f>IF(OR($A140="",$B140="",$C140=""),"",B140*'MPTO_working_3-way'!$I139)</f>
        <v>3.641475895502289</v>
      </c>
      <c r="G140" s="22">
        <f>IF(OR($A140="",$B140="",$C140=""),"",C140*'MPTO_working_3-way'!$I139)</f>
        <v>3.2323213005020319</v>
      </c>
      <c r="H140" s="17">
        <f>IF(OR($A140="",$B140="",$C140=""),"",'MPTO_working_3-way'!E139)</f>
        <v>2.392899296881223</v>
      </c>
      <c r="I140" s="21">
        <f>IF(OR($A140="",$B140="",$C140=""),"",'MPTO_working_3-way'!F139)</f>
        <v>3.6593838589652723</v>
      </c>
      <c r="J140" s="22">
        <f>IF(OR($A140="",$B140="",$C140=""),"",'MPTO_working_3-way'!G139)</f>
        <v>3.2380602426166538</v>
      </c>
      <c r="K140" s="17">
        <f>IF(OR($A140="",$B140="",$C140=""),"",'OddsRatio_working_3-way'!H139)</f>
        <v>2.3976954474725343</v>
      </c>
      <c r="L140" s="21">
        <f>IF(OR($A140="",$B140="",$C140=""),"",'OddsRatio_working_3-way'!I139)</f>
        <v>3.6504447003923608</v>
      </c>
      <c r="M140" s="22">
        <f>IF(OR($A140="",$B140="",$C140=""),"",'OddsRatio_working_3-way'!J139)</f>
        <v>3.2363127159560547</v>
      </c>
      <c r="N140" s="23">
        <f t="shared" si="42"/>
        <v>41.601088692976752</v>
      </c>
      <c r="O140" s="24">
        <f t="shared" si="43"/>
        <v>27.461392816993079</v>
      </c>
      <c r="P140" s="24">
        <f t="shared" si="44"/>
        <v>30.937518490030175</v>
      </c>
      <c r="Q140" t="s">
        <v>363</v>
      </c>
      <c r="R140" t="s">
        <v>364</v>
      </c>
      <c r="S140" s="48" t="s">
        <v>465</v>
      </c>
      <c r="T140" s="35">
        <v>100</v>
      </c>
      <c r="U140" s="35">
        <f t="shared" si="45"/>
        <v>57.081545064377686</v>
      </c>
      <c r="V140" s="35">
        <f t="shared" si="46"/>
        <v>71.181556195965413</v>
      </c>
      <c r="W140" s="35">
        <f t="shared" si="47"/>
        <v>69.040247678018574</v>
      </c>
      <c r="X140" s="35">
        <f t="shared" si="48"/>
        <v>59.778196126016006</v>
      </c>
      <c r="Y140" s="35">
        <f t="shared" si="49"/>
        <v>73.878207257603748</v>
      </c>
      <c r="Z140" s="35">
        <f t="shared" si="50"/>
        <v>71.736898739656894</v>
      </c>
      <c r="AA140" s="35">
        <f t="shared" si="51"/>
        <v>-2.6966510616383204</v>
      </c>
      <c r="AB140" s="35">
        <f t="shared" si="52"/>
        <v>-2.6966510616383346</v>
      </c>
      <c r="AC140" s="35">
        <f t="shared" si="53"/>
        <v>-2.6966510616383204</v>
      </c>
      <c r="AF140">
        <v>1.8</v>
      </c>
      <c r="AG140">
        <v>2.11</v>
      </c>
      <c r="AJ140" t="s">
        <v>468</v>
      </c>
    </row>
    <row r="141" spans="1:36" ht="15" x14ac:dyDescent="0.25">
      <c r="A141">
        <v>2.33</v>
      </c>
      <c r="B141">
        <v>3.47</v>
      </c>
      <c r="C141">
        <v>3.23</v>
      </c>
      <c r="D141" s="20">
        <f t="shared" si="41"/>
        <v>2.6966510616383221E-2</v>
      </c>
      <c r="E141" s="17">
        <f>IF(OR($A141="",$B141="",$C141=""),"",A141*'MPTO_working_3-way'!$I140)</f>
        <v>2.3928319697361728</v>
      </c>
      <c r="F141" s="21">
        <f>IF(OR($A141="",$B141="",$C141=""),"",B141*'MPTO_working_3-way'!$I140)</f>
        <v>3.5635737918388499</v>
      </c>
      <c r="G141" s="22">
        <f>IF(OR($A141="",$B141="",$C141=""),"",C141*'MPTO_working_3-way'!$I140)</f>
        <v>3.3171018292909178</v>
      </c>
      <c r="H141" s="17">
        <f>IF(OR($A141="",$B141="",$C141=""),"",'MPTO_working_3-way'!E140)</f>
        <v>2.3798434165076121</v>
      </c>
      <c r="I141" s="21">
        <f>IF(OR($A141="",$B141="",$C141=""),"",'MPTO_working_3-way'!F140)</f>
        <v>3.5817183215486632</v>
      </c>
      <c r="J141" s="22">
        <f>IF(OR($A141="",$B141="",$C141=""),"",'MPTO_working_3-way'!G140)</f>
        <v>3.3265838460948252</v>
      </c>
      <c r="K141" s="17">
        <f>IF(OR($A141="",$B141="",$C141=""),"",'OddsRatio_working_3-way'!H140)</f>
        <v>2.3854965620776776</v>
      </c>
      <c r="L141" s="21">
        <f>IF(OR($A141="",$B141="",$C141=""),"",'OddsRatio_working_3-way'!I140)</f>
        <v>3.5730650438585441</v>
      </c>
      <c r="M141" s="22">
        <f>IF(OR($A141="",$B141="",$C141=""),"",'OddsRatio_working_3-way'!J140)</f>
        <v>3.3230506266415194</v>
      </c>
      <c r="N141" s="23">
        <f t="shared" si="42"/>
        <v>41.791484427143345</v>
      </c>
      <c r="O141" s="24">
        <f t="shared" si="43"/>
        <v>28.061717209004026</v>
      </c>
      <c r="P141" s="24">
        <f t="shared" si="44"/>
        <v>30.146798363852628</v>
      </c>
      <c r="Q141" t="s">
        <v>365</v>
      </c>
      <c r="R141" t="s">
        <v>366</v>
      </c>
      <c r="S141" s="48" t="s">
        <v>465</v>
      </c>
      <c r="T141" s="35">
        <v>100</v>
      </c>
      <c r="U141" s="35">
        <f t="shared" si="45"/>
        <v>63.898916967509031</v>
      </c>
      <c r="V141" s="35">
        <f t="shared" si="46"/>
        <v>71.509971509971507</v>
      </c>
      <c r="W141" s="35">
        <f t="shared" si="47"/>
        <v>61.832061068702288</v>
      </c>
      <c r="X141" s="35">
        <f t="shared" si="48"/>
        <v>66.657967421326191</v>
      </c>
      <c r="Y141" s="35">
        <f t="shared" si="49"/>
        <v>74.269021963788688</v>
      </c>
      <c r="Z141" s="35">
        <f t="shared" si="50"/>
        <v>64.591111522519469</v>
      </c>
      <c r="AA141" s="35">
        <f t="shared" si="51"/>
        <v>-2.7590504538171601</v>
      </c>
      <c r="AB141" s="35">
        <f t="shared" si="52"/>
        <v>-2.7590504538171814</v>
      </c>
      <c r="AC141" s="35">
        <f t="shared" si="53"/>
        <v>-2.7590504538171814</v>
      </c>
      <c r="AF141">
        <v>1.94</v>
      </c>
      <c r="AG141">
        <v>1.94</v>
      </c>
      <c r="AJ141" t="s">
        <v>469</v>
      </c>
    </row>
    <row r="142" spans="1:36" ht="15" x14ac:dyDescent="0.25">
      <c r="A142">
        <v>2.77</v>
      </c>
      <c r="B142">
        <v>3.51</v>
      </c>
      <c r="C142">
        <v>2.62</v>
      </c>
      <c r="D142" s="20">
        <f t="shared" si="41"/>
        <v>2.759050453817169E-2</v>
      </c>
      <c r="E142" s="17">
        <f>IF(OR($A142="",$B142="",$C142=""),"",A142*'MPTO_working_3-way'!$I141)</f>
        <v>2.8464256975707354</v>
      </c>
      <c r="F142" s="21">
        <f>IF(OR($A142="",$B142="",$C142=""),"",B142*'MPTO_working_3-way'!$I141)</f>
        <v>3.6068426709289825</v>
      </c>
      <c r="G142" s="22">
        <f>IF(OR($A142="",$B142="",$C142=""),"",C142*'MPTO_working_3-way'!$I141)</f>
        <v>2.69228712189001</v>
      </c>
      <c r="H142" s="17">
        <f>IF(OR($A142="",$B142="",$C142=""),"",'MPTO_working_3-way'!E141)</f>
        <v>2.8424110832740022</v>
      </c>
      <c r="I142" s="21">
        <f>IF(OR($A142="",$B142="",$C142=""),"",'MPTO_working_3-way'!F141)</f>
        <v>3.6270855508094351</v>
      </c>
      <c r="J142" s="22">
        <f>IF(OR($A142="",$B142="",$C142=""),"",'MPTO_working_3-way'!G141)</f>
        <v>2.6846894921861635</v>
      </c>
      <c r="K142" s="17">
        <f>IF(OR($A142="",$B142="",$C142=""),"",'OddsRatio_working_3-way'!H141)</f>
        <v>2.8448605546868406</v>
      </c>
      <c r="L142" s="21">
        <f>IF(OR($A142="",$B142="",$C142=""),"",'OddsRatio_working_3-way'!I141)</f>
        <v>3.6161581877197579</v>
      </c>
      <c r="M142" s="22">
        <f>IF(OR($A142="",$B142="",$C142=""),"",'OddsRatio_working_3-way'!J141)</f>
        <v>2.6885164398828718</v>
      </c>
      <c r="N142" s="23">
        <f t="shared" si="42"/>
        <v>35.131779510473223</v>
      </c>
      <c r="O142" s="24">
        <f t="shared" si="43"/>
        <v>27.72507955669824</v>
      </c>
      <c r="P142" s="24">
        <f t="shared" si="44"/>
        <v>37.143140932828551</v>
      </c>
      <c r="Q142" t="s">
        <v>367</v>
      </c>
      <c r="R142" t="s">
        <v>368</v>
      </c>
      <c r="S142" s="48" t="s">
        <v>465</v>
      </c>
      <c r="T142" s="35">
        <v>100</v>
      </c>
      <c r="U142" s="35">
        <f t="shared" si="45"/>
        <v>30.555555555555554</v>
      </c>
      <c r="V142" s="35">
        <f t="shared" si="46"/>
        <v>78.540772532188839</v>
      </c>
      <c r="W142" s="35">
        <f t="shared" si="47"/>
        <v>87.908101571946801</v>
      </c>
      <c r="X142" s="35">
        <f t="shared" si="48"/>
        <v>33.551125895864367</v>
      </c>
      <c r="Y142" s="35">
        <f t="shared" si="49"/>
        <v>81.536342872497642</v>
      </c>
      <c r="Z142" s="35">
        <f t="shared" si="50"/>
        <v>90.903671912255604</v>
      </c>
      <c r="AA142" s="35">
        <f t="shared" si="51"/>
        <v>-2.995570340308813</v>
      </c>
      <c r="AB142" s="35">
        <f t="shared" si="52"/>
        <v>-2.9955703403088023</v>
      </c>
      <c r="AC142" s="35">
        <f t="shared" si="53"/>
        <v>-2.9955703403088023</v>
      </c>
      <c r="AF142">
        <v>1.82</v>
      </c>
      <c r="AG142">
        <v>2.0699999999999998</v>
      </c>
      <c r="AJ142" t="s">
        <v>469</v>
      </c>
    </row>
    <row r="143" spans="1:36" ht="15" x14ac:dyDescent="0.25">
      <c r="A143">
        <v>1.44</v>
      </c>
      <c r="B143">
        <v>4.66</v>
      </c>
      <c r="C143">
        <v>8.27</v>
      </c>
      <c r="D143" s="20">
        <f t="shared" si="41"/>
        <v>2.9955703403087952E-2</v>
      </c>
      <c r="E143" s="17">
        <f>IF(OR($A143="",$B143="",$C143=""),"",A143*'MPTO_working_3-way'!$I142)</f>
        <v>1.4831362129004466</v>
      </c>
      <c r="F143" s="21">
        <f>IF(OR($A143="",$B143="",$C143=""),"",B143*'MPTO_working_3-way'!$I142)</f>
        <v>4.7995935778583902</v>
      </c>
      <c r="G143" s="22">
        <f>IF(OR($A143="",$B143="",$C143=""),"",C143*'MPTO_working_3-way'!$I142)</f>
        <v>8.5177336671435366</v>
      </c>
      <c r="H143" s="17">
        <f>IF(OR($A143="",$B143="",$C143=""),"",'MPTO_working_3-way'!E142)</f>
        <v>1.4610074426991357</v>
      </c>
      <c r="I143" s="21">
        <f>IF(OR($A143="",$B143="",$C143=""),"",'MPTO_working_3-way'!F142)</f>
        <v>4.8874173585210512</v>
      </c>
      <c r="J143" s="22">
        <f>IF(OR($A143="",$B143="",$C143=""),"",'MPTO_working_3-way'!G142)</f>
        <v>9.0143892339992888</v>
      </c>
      <c r="K143" s="17">
        <f>IF(OR($A143="",$B143="",$C143=""),"",'OddsRatio_working_3-way'!H142)</f>
        <v>1.4680868236866573</v>
      </c>
      <c r="L143" s="21">
        <f>IF(OR($A143="",$B143="",$C143=""),"",'OddsRatio_working_3-way'!I142)</f>
        <v>4.8936313061208301</v>
      </c>
      <c r="M143" s="22">
        <f>IF(OR($A143="",$B143="",$C143=""),"",'OddsRatio_working_3-way'!J142)</f>
        <v>8.734070927731814</v>
      </c>
      <c r="N143" s="23">
        <f t="shared" si="42"/>
        <v>67.424690416289067</v>
      </c>
      <c r="O143" s="24">
        <f t="shared" si="43"/>
        <v>20.835097467694471</v>
      </c>
      <c r="P143" s="24">
        <f t="shared" si="44"/>
        <v>11.740212116016476</v>
      </c>
      <c r="Q143" t="s">
        <v>369</v>
      </c>
      <c r="R143" t="s">
        <v>370</v>
      </c>
      <c r="S143" s="48" t="s">
        <v>465</v>
      </c>
      <c r="T143" s="35">
        <v>100</v>
      </c>
      <c r="U143" s="35">
        <f t="shared" si="45"/>
        <v>44.751381215469614</v>
      </c>
      <c r="V143" s="35">
        <f t="shared" si="46"/>
        <v>73.958333333333343</v>
      </c>
      <c r="W143" s="35">
        <f t="shared" si="47"/>
        <v>79.035639412997895</v>
      </c>
      <c r="X143" s="35">
        <f t="shared" si="48"/>
        <v>47.006027253668769</v>
      </c>
      <c r="Y143" s="35">
        <f t="shared" si="49"/>
        <v>76.212979371532484</v>
      </c>
      <c r="Z143" s="35">
        <f t="shared" si="50"/>
        <v>81.29028545119705</v>
      </c>
      <c r="AA143" s="35">
        <f t="shared" si="51"/>
        <v>-2.2546460381991551</v>
      </c>
      <c r="AB143" s="35">
        <f t="shared" si="52"/>
        <v>-2.2546460381991409</v>
      </c>
      <c r="AC143" s="35">
        <f t="shared" si="53"/>
        <v>-2.2546460381991551</v>
      </c>
      <c r="AF143">
        <v>1.63</v>
      </c>
      <c r="AG143">
        <v>2.38</v>
      </c>
      <c r="AJ143" t="s">
        <v>469</v>
      </c>
    </row>
    <row r="144" spans="1:36" ht="15" x14ac:dyDescent="0.25">
      <c r="A144">
        <v>1.81</v>
      </c>
      <c r="B144">
        <v>3.84</v>
      </c>
      <c r="C144">
        <v>4.7699999999999996</v>
      </c>
      <c r="D144" s="20">
        <f t="shared" si="41"/>
        <v>2.2546460381991595E-2</v>
      </c>
      <c r="E144" s="17">
        <f>IF(OR($A144="",$B144="",$C144=""),"",A144*'MPTO_working_3-way'!$I143)</f>
        <v>1.8508090932914047</v>
      </c>
      <c r="F144" s="21">
        <f>IF(OR($A144="",$B144="",$C144=""),"",B144*'MPTO_working_3-way'!$I143)</f>
        <v>3.9265784078668475</v>
      </c>
      <c r="G144" s="22">
        <f>IF(OR($A144="",$B144="",$C144=""),"",C144*'MPTO_working_3-way'!$I143)</f>
        <v>4.8775466160220997</v>
      </c>
      <c r="H144" s="17">
        <f>IF(OR($A144="",$B144="",$C144=""),"",'MPTO_working_3-way'!E143)</f>
        <v>1.8349610319800553</v>
      </c>
      <c r="I144" s="21">
        <f>IF(OR($A144="",$B144="",$C144=""),"",'MPTO_working_3-way'!F143)</f>
        <v>3.9541136205986835</v>
      </c>
      <c r="J144" s="22">
        <f>IF(OR($A144="",$B144="",$C144=""),"",'MPTO_working_3-way'!G143)</f>
        <v>4.9473571741093734</v>
      </c>
      <c r="K144" s="17">
        <f>IF(OR($A144="",$B144="",$C144=""),"",'OddsRatio_working_3-way'!H143)</f>
        <v>1.8408876897431774</v>
      </c>
      <c r="L144" s="21">
        <f>IF(OR($A144="",$B144="",$C144=""),"",'OddsRatio_working_3-way'!I143)</f>
        <v>3.9482975788526238</v>
      </c>
      <c r="M144" s="22">
        <f>IF(OR($A144="",$B144="",$C144=""),"",'OddsRatio_working_3-way'!J143)</f>
        <v>4.9137612226318286</v>
      </c>
      <c r="N144" s="23">
        <f t="shared" si="42"/>
        <v>54.030423971045018</v>
      </c>
      <c r="O144" s="24">
        <f t="shared" si="43"/>
        <v>25.467465465518615</v>
      </c>
      <c r="P144" s="24">
        <f t="shared" si="44"/>
        <v>20.502110563436368</v>
      </c>
      <c r="Q144" t="s">
        <v>371</v>
      </c>
      <c r="R144" t="s">
        <v>372</v>
      </c>
      <c r="S144" s="48" t="s">
        <v>465</v>
      </c>
      <c r="T144" s="35">
        <v>100</v>
      </c>
      <c r="U144" s="35">
        <f t="shared" si="45"/>
        <v>34.640522875816991</v>
      </c>
      <c r="V144" s="35">
        <f t="shared" si="46"/>
        <v>77.375565610859724</v>
      </c>
      <c r="W144" s="35">
        <f t="shared" si="47"/>
        <v>85.443959243085871</v>
      </c>
      <c r="X144" s="35">
        <f t="shared" si="48"/>
        <v>37.180475146054391</v>
      </c>
      <c r="Y144" s="35">
        <f t="shared" si="49"/>
        <v>79.915517881097117</v>
      </c>
      <c r="Z144" s="35">
        <f t="shared" si="50"/>
        <v>87.983911513323278</v>
      </c>
      <c r="AA144" s="35">
        <f t="shared" si="51"/>
        <v>-2.5399522702374</v>
      </c>
      <c r="AB144" s="35">
        <f t="shared" si="52"/>
        <v>-2.5399522702373929</v>
      </c>
      <c r="AC144" s="35">
        <f t="shared" si="53"/>
        <v>-2.5399522702374071</v>
      </c>
      <c r="AF144">
        <v>1.99</v>
      </c>
      <c r="AG144">
        <v>1.92</v>
      </c>
      <c r="AJ144" t="s">
        <v>472</v>
      </c>
    </row>
    <row r="145" spans="1:38" ht="15" x14ac:dyDescent="0.25">
      <c r="A145">
        <v>1.53</v>
      </c>
      <c r="B145">
        <v>4.42</v>
      </c>
      <c r="C145">
        <v>6.87</v>
      </c>
      <c r="D145" s="20">
        <f t="shared" si="41"/>
        <v>2.5399522702374E-2</v>
      </c>
      <c r="E145" s="17">
        <f>IF(OR($A145="",$B145="",$C145=""),"",A145*'MPTO_working_3-way'!$I144)</f>
        <v>1.5688612697346322</v>
      </c>
      <c r="F145" s="21">
        <f>IF(OR($A145="",$B145="",$C145=""),"",B145*'MPTO_working_3-way'!$I144)</f>
        <v>4.532265890344493</v>
      </c>
      <c r="G145" s="22">
        <f>IF(OR($A145="",$B145="",$C145=""),"",C145*'MPTO_working_3-way'!$I144)</f>
        <v>7.0444947209653099</v>
      </c>
      <c r="H145" s="17">
        <f>IF(OR($A145="",$B145="",$C145=""),"",'MPTO_working_3-way'!E144)</f>
        <v>1.5500793505843811</v>
      </c>
      <c r="I145" s="21">
        <f>IF(OR($A145="",$B145="",$C145=""),"",'MPTO_working_3-way'!F144)</f>
        <v>4.5918355002503519</v>
      </c>
      <c r="J145" s="22">
        <f>IF(OR($A145="",$B145="",$C145=""),"",'MPTO_working_3-way'!G144)</f>
        <v>7.2942705692063781</v>
      </c>
      <c r="K145" s="17">
        <f>IF(OR($A145="",$B145="",$C145=""),"",'OddsRatio_working_3-way'!H144)</f>
        <v>1.5563728263628462</v>
      </c>
      <c r="L145" s="21">
        <f>IF(OR($A145="",$B145="",$C145=""),"",'OddsRatio_working_3-way'!I144)</f>
        <v>4.5901793701149707</v>
      </c>
      <c r="M145" s="22">
        <f>IF(OR($A145="",$B145="",$C145=""),"",'OddsRatio_working_3-way'!J144)</f>
        <v>7.1620914919809602</v>
      </c>
      <c r="N145" s="23">
        <f t="shared" si="42"/>
        <v>63.740498875923343</v>
      </c>
      <c r="O145" s="24">
        <f t="shared" si="43"/>
        <v>22.064018841665774</v>
      </c>
      <c r="P145" s="24">
        <f t="shared" si="44"/>
        <v>14.195482282410875</v>
      </c>
      <c r="Q145" t="s">
        <v>373</v>
      </c>
      <c r="R145" t="s">
        <v>374</v>
      </c>
      <c r="S145" s="48" t="s">
        <v>465</v>
      </c>
      <c r="T145" s="35">
        <v>100</v>
      </c>
      <c r="U145" s="35">
        <f t="shared" si="45"/>
        <v>73.333333333333329</v>
      </c>
      <c r="V145" s="35">
        <f t="shared" si="46"/>
        <v>70.845481049562679</v>
      </c>
      <c r="W145" s="35">
        <f t="shared" si="47"/>
        <v>52.38095238095238</v>
      </c>
      <c r="X145" s="35">
        <f t="shared" si="48"/>
        <v>76.773566569484927</v>
      </c>
      <c r="Y145" s="35">
        <f t="shared" si="49"/>
        <v>74.285714285714292</v>
      </c>
      <c r="Z145" s="35">
        <f t="shared" si="50"/>
        <v>55.821185617103986</v>
      </c>
      <c r="AA145" s="35">
        <f t="shared" si="51"/>
        <v>-3.4402332361515988</v>
      </c>
      <c r="AB145" s="35">
        <f t="shared" si="52"/>
        <v>-3.440233236151613</v>
      </c>
      <c r="AC145" s="35">
        <f t="shared" si="53"/>
        <v>-3.4402332361516059</v>
      </c>
      <c r="AF145">
        <v>1.85</v>
      </c>
      <c r="AG145">
        <v>2.06</v>
      </c>
      <c r="AJ145" t="s">
        <v>472</v>
      </c>
    </row>
    <row r="146" spans="1:38" ht="15" x14ac:dyDescent="0.25">
      <c r="A146">
        <v>3.75</v>
      </c>
      <c r="B146">
        <v>3.43</v>
      </c>
      <c r="C146">
        <v>2.1</v>
      </c>
      <c r="D146" s="20">
        <f t="shared" si="41"/>
        <v>3.440233236151613E-2</v>
      </c>
      <c r="E146" s="17">
        <f>IF(OR($A146="",$B146="",$C146=""),"",A146*'MPTO_working_3-way'!$I145)</f>
        <v>3.8790087463556855</v>
      </c>
      <c r="F146" s="21">
        <f>IF(OR($A146="",$B146="",$C146=""),"",B146*'MPTO_working_3-way'!$I145)</f>
        <v>3.5480000000000005</v>
      </c>
      <c r="G146" s="22">
        <f>IF(OR($A146="",$B146="",$C146=""),"",C146*'MPTO_working_3-way'!$I145)</f>
        <v>2.172244897959184</v>
      </c>
      <c r="H146" s="17">
        <f>IF(OR($A146="",$B146="",$C146=""),"",'MPTO_working_3-way'!E145)</f>
        <v>3.918507235338919</v>
      </c>
      <c r="I146" s="21">
        <f>IF(OR($A146="",$B146="",$C146=""),"",'MPTO_working_3-way'!F145)</f>
        <v>3.5704371963913957</v>
      </c>
      <c r="J146" s="22">
        <f>IF(OR($A146="",$B146="",$C146=""),"",'MPTO_working_3-way'!G145)</f>
        <v>2.1518193224592226</v>
      </c>
      <c r="K146" s="17">
        <f>IF(OR($A146="",$B146="",$C146=""),"",'OddsRatio_working_3-way'!H145)</f>
        <v>3.9003229149455532</v>
      </c>
      <c r="L146" s="21">
        <f>IF(OR($A146="",$B146="",$C146=""),"",'OddsRatio_working_3-way'!I145)</f>
        <v>3.5628307939337085</v>
      </c>
      <c r="M146" s="22">
        <f>IF(OR($A146="",$B146="",$C146=""),"",'OddsRatio_working_3-way'!J145)</f>
        <v>2.1601291659782214</v>
      </c>
      <c r="N146" s="23">
        <f t="shared" si="42"/>
        <v>25.779782036828259</v>
      </c>
      <c r="O146" s="24">
        <f t="shared" si="43"/>
        <v>28.184892897406989</v>
      </c>
      <c r="P146" s="24">
        <f t="shared" si="44"/>
        <v>46.035325065764745</v>
      </c>
      <c r="Q146" t="s">
        <v>375</v>
      </c>
      <c r="R146" t="s">
        <v>376</v>
      </c>
      <c r="S146" s="48" t="s">
        <v>465</v>
      </c>
      <c r="T146" s="35">
        <v>100</v>
      </c>
      <c r="U146" s="35">
        <f t="shared" si="45"/>
        <v>53.703703703703695</v>
      </c>
      <c r="V146" s="35">
        <f t="shared" si="46"/>
        <v>70.845481049562679</v>
      </c>
      <c r="W146" s="35">
        <f t="shared" si="47"/>
        <v>73.190348525469176</v>
      </c>
      <c r="X146" s="35">
        <f t="shared" si="48"/>
        <v>55.964170424968152</v>
      </c>
      <c r="Y146" s="35">
        <f t="shared" si="49"/>
        <v>73.105947770827129</v>
      </c>
      <c r="Z146" s="35">
        <f t="shared" si="50"/>
        <v>75.450815246733612</v>
      </c>
      <c r="AA146" s="35">
        <f t="shared" si="51"/>
        <v>-2.2604667212644571</v>
      </c>
      <c r="AB146" s="35">
        <f t="shared" si="52"/>
        <v>-2.26046672126445</v>
      </c>
      <c r="AC146" s="35">
        <f t="shared" si="53"/>
        <v>-2.2604667212644358</v>
      </c>
      <c r="AF146">
        <v>2.1800000000000002</v>
      </c>
      <c r="AG146">
        <v>1.73</v>
      </c>
      <c r="AJ146" t="s">
        <v>470</v>
      </c>
    </row>
    <row r="147" spans="1:38" ht="15" x14ac:dyDescent="0.25">
      <c r="A147">
        <v>2.16</v>
      </c>
      <c r="B147">
        <v>3.43</v>
      </c>
      <c r="C147">
        <v>3.73</v>
      </c>
      <c r="D147" s="20">
        <f t="shared" si="41"/>
        <v>2.2604667212644314E-2</v>
      </c>
      <c r="E147" s="17">
        <f>IF(OR($A147="",$B147="",$C147=""),"",A147*'MPTO_working_3-way'!$I146)</f>
        <v>2.2088260811793119</v>
      </c>
      <c r="F147" s="21">
        <f>IF(OR($A147="",$B147="",$C147=""),"",B147*'MPTO_working_3-way'!$I146)</f>
        <v>3.5075340085393703</v>
      </c>
      <c r="G147" s="22">
        <f>IF(OR($A147="",$B147="",$C147=""),"",C147*'MPTO_working_3-way'!$I146)</f>
        <v>3.8143154087031634</v>
      </c>
      <c r="H147" s="17">
        <f>IF(OR($A147="",$B147="",$C147=""),"",'MPTO_working_3-way'!E146)</f>
        <v>2.1957364012587433</v>
      </c>
      <c r="I147" s="21">
        <f>IF(OR($A147="",$B147="",$C147=""),"",'MPTO_working_3-way'!F146)</f>
        <v>3.5209990569837646</v>
      </c>
      <c r="J147" s="22">
        <f>IF(OR($A147="",$B147="",$C147=""),"",'MPTO_working_3-way'!G146)</f>
        <v>3.8378636816209664</v>
      </c>
      <c r="K147" s="17">
        <f>IF(OR($A147="",$B147="",$C147=""),"",'OddsRatio_working_3-way'!H146)</f>
        <v>2.2011828705551761</v>
      </c>
      <c r="L147" s="21">
        <f>IF(OR($A147="",$B147="",$C147=""),"",'OddsRatio_working_3-way'!I146)</f>
        <v>3.5162710133181698</v>
      </c>
      <c r="M147" s="22">
        <f>IF(OR($A147="",$B147="",$C147=""),"",'OddsRatio_working_3-way'!J146)</f>
        <v>3.8269217557031294</v>
      </c>
      <c r="N147" s="23">
        <f t="shared" si="42"/>
        <v>45.272917072135037</v>
      </c>
      <c r="O147" s="24">
        <f t="shared" si="43"/>
        <v>28.510058564376585</v>
      </c>
      <c r="P147" s="24">
        <f t="shared" si="44"/>
        <v>26.217024363488388</v>
      </c>
      <c r="Q147" t="s">
        <v>377</v>
      </c>
      <c r="R147" t="s">
        <v>378</v>
      </c>
      <c r="S147" s="48" t="s">
        <v>465</v>
      </c>
      <c r="T147" s="35">
        <v>100</v>
      </c>
      <c r="U147" s="35">
        <f t="shared" si="45"/>
        <v>62.406015037593981</v>
      </c>
      <c r="V147" s="35">
        <f t="shared" si="46"/>
        <v>67.948717948717942</v>
      </c>
      <c r="W147" s="35">
        <f t="shared" si="47"/>
        <v>67.426710097719877</v>
      </c>
      <c r="X147" s="35">
        <f t="shared" si="48"/>
        <v>64.624571953562182</v>
      </c>
      <c r="Y147" s="35">
        <f t="shared" si="49"/>
        <v>70.167274864686149</v>
      </c>
      <c r="Z147" s="35">
        <f t="shared" si="50"/>
        <v>69.645267013688056</v>
      </c>
      <c r="AA147" s="35">
        <f t="shared" si="51"/>
        <v>-2.2185569159682004</v>
      </c>
      <c r="AB147" s="35">
        <f t="shared" si="52"/>
        <v>-2.2185569159682075</v>
      </c>
      <c r="AC147" s="35">
        <f t="shared" si="53"/>
        <v>-2.2185569159681791</v>
      </c>
      <c r="AD147" s="36"/>
      <c r="AE147" s="36"/>
      <c r="AF147">
        <v>2.11</v>
      </c>
      <c r="AG147">
        <v>1.8</v>
      </c>
      <c r="AI147" s="36"/>
      <c r="AJ147" t="s">
        <v>473</v>
      </c>
      <c r="AK147" s="35"/>
      <c r="AL147" s="35"/>
    </row>
    <row r="148" spans="1:38" ht="15" x14ac:dyDescent="0.25">
      <c r="A148">
        <v>2.66</v>
      </c>
      <c r="B148">
        <v>3.12</v>
      </c>
      <c r="C148">
        <v>3.07</v>
      </c>
      <c r="D148" s="20">
        <f t="shared" si="41"/>
        <v>2.218556915968195E-2</v>
      </c>
      <c r="E148" s="17">
        <f>IF(OR($A148="",$B148="",$C148=""),"",A148*'MPTO_working_3-way'!$I147)</f>
        <v>2.7190136139647541</v>
      </c>
      <c r="F148" s="21">
        <f>IF(OR($A148="",$B148="",$C148=""),"",B148*'MPTO_working_3-way'!$I147)</f>
        <v>3.1892189757782079</v>
      </c>
      <c r="G148" s="22">
        <f>IF(OR($A148="",$B148="",$C148=""),"",C148*'MPTO_working_3-way'!$I147)</f>
        <v>3.1381096973202234</v>
      </c>
      <c r="H148" s="17">
        <f>IF(OR($A148="",$B148="",$C148=""),"",'MPTO_working_3-way'!E147)</f>
        <v>2.713375362052548</v>
      </c>
      <c r="I148" s="21">
        <f>IF(OR($A148="",$B148="",$C148=""),"",'MPTO_working_3-way'!F147)</f>
        <v>3.1936879359608081</v>
      </c>
      <c r="J148" s="22">
        <f>IF(OR($A148="",$B148="",$C148=""),"",'MPTO_working_3-way'!G147)</f>
        <v>3.141318074411573</v>
      </c>
      <c r="K148" s="17">
        <f>IF(OR($A148="",$B148="",$C148=""),"",'OddsRatio_working_3-way'!H147)</f>
        <v>2.7160192894394868</v>
      </c>
      <c r="L148" s="21">
        <f>IF(OR($A148="",$B148="",$C148=""),"",'OddsRatio_working_3-way'!I147)</f>
        <v>3.1915427069950066</v>
      </c>
      <c r="M148" s="22">
        <f>IF(OR($A148="",$B148="",$C148=""),"",'OddsRatio_working_3-way'!J147)</f>
        <v>3.1398553789998411</v>
      </c>
      <c r="N148" s="23">
        <f t="shared" si="42"/>
        <v>36.778043142705755</v>
      </c>
      <c r="O148" s="24">
        <f t="shared" si="43"/>
        <v>31.355639346024773</v>
      </c>
      <c r="P148" s="24">
        <f t="shared" si="44"/>
        <v>31.866317511269482</v>
      </c>
      <c r="Q148" t="s">
        <v>379</v>
      </c>
      <c r="R148" t="s">
        <v>380</v>
      </c>
      <c r="S148" s="48" t="s">
        <v>465</v>
      </c>
      <c r="T148" s="35">
        <v>100</v>
      </c>
      <c r="U148" s="35">
        <f t="shared" si="45"/>
        <v>84.709480122324152</v>
      </c>
      <c r="V148" s="35">
        <f t="shared" si="46"/>
        <v>75.609756097560975</v>
      </c>
      <c r="W148" s="35">
        <f t="shared" si="47"/>
        <v>37.106918238993707</v>
      </c>
      <c r="X148" s="35">
        <f t="shared" si="48"/>
        <v>87.283325663445311</v>
      </c>
      <c r="Y148" s="35">
        <f t="shared" si="49"/>
        <v>78.18360163868212</v>
      </c>
      <c r="Z148" s="35">
        <f t="shared" si="50"/>
        <v>39.680763780114873</v>
      </c>
      <c r="AA148" s="35">
        <f t="shared" si="51"/>
        <v>-2.5738455411211589</v>
      </c>
      <c r="AB148" s="35">
        <f t="shared" si="52"/>
        <v>-2.5738455411211447</v>
      </c>
      <c r="AC148" s="35">
        <f t="shared" si="53"/>
        <v>-2.573845541121166</v>
      </c>
      <c r="AD148" s="36"/>
      <c r="AE148" s="36"/>
      <c r="AF148">
        <v>2.41</v>
      </c>
      <c r="AG148">
        <v>1.63</v>
      </c>
      <c r="AI148" s="36"/>
      <c r="AJ148" t="s">
        <v>473</v>
      </c>
      <c r="AK148" s="35"/>
      <c r="AL148" s="35"/>
    </row>
    <row r="149" spans="1:38" ht="15" x14ac:dyDescent="0.25">
      <c r="A149">
        <v>6.54</v>
      </c>
      <c r="B149">
        <v>4.0999999999999996</v>
      </c>
      <c r="C149">
        <v>1.59</v>
      </c>
      <c r="D149" s="20">
        <f t="shared" si="41"/>
        <v>2.5738455411211447E-2</v>
      </c>
      <c r="E149" s="17">
        <f>IF(OR($A149="",$B149="",$C149=""),"",A149*'MPTO_working_3-way'!$I148)</f>
        <v>6.7083294983893227</v>
      </c>
      <c r="F149" s="21">
        <f>IF(OR($A149="",$B149="",$C149=""),"",B149*'MPTO_working_3-way'!$I148)</f>
        <v>4.2055276671859669</v>
      </c>
      <c r="G149" s="22">
        <f>IF(OR($A149="",$B149="",$C149=""),"",C149*'MPTO_working_3-way'!$I148)</f>
        <v>1.6309241441038262</v>
      </c>
      <c r="H149" s="17">
        <f>IF(OR($A149="",$B149="",$C149=""),"",'MPTO_working_3-way'!E148)</f>
        <v>6.9287722525766977</v>
      </c>
      <c r="I149" s="21">
        <f>IF(OR($A149="",$B149="",$C149=""),"",'MPTO_working_3-way'!F148)</f>
        <v>4.2494792092352887</v>
      </c>
      <c r="J149" s="22">
        <f>IF(OR($A149="",$B149="",$C149=""),"",'MPTO_working_3-way'!G148)</f>
        <v>1.6119897671752579</v>
      </c>
      <c r="K149" s="17">
        <f>IF(OR($A149="",$B149="",$C149=""),"",'OddsRatio_working_3-way'!H148)</f>
        <v>6.808239512496594</v>
      </c>
      <c r="L149" s="21">
        <f>IF(OR($A149="",$B149="",$C149=""),"",'OddsRatio_working_3-way'!I148)</f>
        <v>4.2500979221551329</v>
      </c>
      <c r="M149" s="22">
        <f>IF(OR($A149="",$B149="",$C149=""),"",'OddsRatio_working_3-way'!J148)</f>
        <v>1.6185670238940415</v>
      </c>
      <c r="N149" s="23">
        <f t="shared" si="42"/>
        <v>14.906840819910547</v>
      </c>
      <c r="O149" s="24">
        <f t="shared" si="43"/>
        <v>23.778229015174386</v>
      </c>
      <c r="P149" s="24">
        <f t="shared" si="44"/>
        <v>61.314930164915083</v>
      </c>
      <c r="Q149" t="s">
        <v>381</v>
      </c>
      <c r="R149" t="s">
        <v>382</v>
      </c>
      <c r="S149" s="48" t="s">
        <v>465</v>
      </c>
      <c r="T149" s="35">
        <v>100</v>
      </c>
      <c r="U149" s="35">
        <f t="shared" si="45"/>
        <v>52.153110047846894</v>
      </c>
      <c r="V149" s="35">
        <f t="shared" si="46"/>
        <v>72.451790633608823</v>
      </c>
      <c r="W149" s="35">
        <f t="shared" si="47"/>
        <v>73.118279569892465</v>
      </c>
      <c r="X149" s="35">
        <f t="shared" si="48"/>
        <v>54.429929796498712</v>
      </c>
      <c r="Y149" s="35">
        <f t="shared" si="49"/>
        <v>74.728610382260641</v>
      </c>
      <c r="Z149" s="35">
        <f t="shared" si="50"/>
        <v>75.395099318544297</v>
      </c>
      <c r="AA149" s="35">
        <f t="shared" si="51"/>
        <v>-2.2768197486518176</v>
      </c>
      <c r="AB149" s="35">
        <f t="shared" si="52"/>
        <v>-2.2768197486518176</v>
      </c>
      <c r="AC149" s="35">
        <f t="shared" si="53"/>
        <v>-2.2768197486518318</v>
      </c>
      <c r="AD149" s="36"/>
      <c r="AE149" s="36"/>
      <c r="AF149">
        <v>2.02</v>
      </c>
      <c r="AG149">
        <v>1.88</v>
      </c>
      <c r="AI149" s="36"/>
      <c r="AJ149" t="s">
        <v>473</v>
      </c>
      <c r="AK149" s="35"/>
      <c r="AL149" s="35"/>
    </row>
    <row r="150" spans="1:38" ht="15" x14ac:dyDescent="0.25">
      <c r="A150">
        <v>2.09</v>
      </c>
      <c r="B150">
        <v>3.63</v>
      </c>
      <c r="C150">
        <v>3.72</v>
      </c>
      <c r="D150" s="20">
        <f t="shared" si="41"/>
        <v>2.2768197486518371E-2</v>
      </c>
      <c r="E150" s="17">
        <f>IF(OR($A150="",$B150="",$C150=""),"",A150*'MPTO_working_3-way'!$I149)</f>
        <v>2.1375855327468232</v>
      </c>
      <c r="F150" s="21">
        <f>IF(OR($A150="",$B150="",$C150=""),"",B150*'MPTO_working_3-way'!$I149)</f>
        <v>3.7126485568760614</v>
      </c>
      <c r="G150" s="22">
        <f>IF(OR($A150="",$B150="",$C150=""),"",C150*'MPTO_working_3-way'!$I149)</f>
        <v>3.8046976946498487</v>
      </c>
      <c r="H150" s="17">
        <f>IF(OR($A150="",$B150="",$C150=""),"",'MPTO_working_3-way'!E149)</f>
        <v>2.1236855697409545</v>
      </c>
      <c r="I150" s="21">
        <f>IF(OR($A150="",$B150="",$C150=""),"",'MPTO_working_3-way'!F149)</f>
        <v>3.7328378881698412</v>
      </c>
      <c r="J150" s="22">
        <f>IF(OR($A150="",$B150="",$C150=""),"",'MPTO_working_3-way'!G149)</f>
        <v>3.8280764157868679</v>
      </c>
      <c r="K150" s="17">
        <f>IF(OR($A150="",$B150="",$C150=""),"",'OddsRatio_working_3-way'!H149)</f>
        <v>2.1293342362285741</v>
      </c>
      <c r="L150" s="21">
        <f>IF(OR($A150="",$B150="",$C150=""),"",'OddsRatio_working_3-way'!I149)</f>
        <v>3.7249073773221566</v>
      </c>
      <c r="M150" s="22">
        <f>IF(OR($A150="",$B150="",$C150=""),"",'OddsRatio_working_3-way'!J149)</f>
        <v>3.8181551582951587</v>
      </c>
      <c r="N150" s="23">
        <f t="shared" si="42"/>
        <v>46.78175374414085</v>
      </c>
      <c r="O150" s="24">
        <f t="shared" si="43"/>
        <v>26.934949125414427</v>
      </c>
      <c r="P150" s="24">
        <f t="shared" si="44"/>
        <v>26.283297130444716</v>
      </c>
      <c r="Q150" t="s">
        <v>383</v>
      </c>
      <c r="R150" t="s">
        <v>384</v>
      </c>
      <c r="S150" s="48" t="s">
        <v>465</v>
      </c>
      <c r="T150" s="35">
        <v>100</v>
      </c>
      <c r="U150" s="35">
        <f t="shared" si="45"/>
        <v>61.538461538461533</v>
      </c>
      <c r="V150" s="35">
        <f t="shared" si="46"/>
        <v>67.532467532467535</v>
      </c>
      <c r="W150" s="35">
        <f t="shared" si="47"/>
        <v>68.847352024922117</v>
      </c>
      <c r="X150" s="35">
        <f t="shared" si="48"/>
        <v>63.620180442610355</v>
      </c>
      <c r="Y150" s="35">
        <f t="shared" si="49"/>
        <v>69.614186436616336</v>
      </c>
      <c r="Z150" s="35">
        <f t="shared" si="50"/>
        <v>70.929070929070932</v>
      </c>
      <c r="AA150" s="35">
        <f t="shared" si="51"/>
        <v>-2.081718904148822</v>
      </c>
      <c r="AB150" s="35">
        <f t="shared" si="52"/>
        <v>-2.0817189041488007</v>
      </c>
      <c r="AC150" s="35">
        <f t="shared" si="53"/>
        <v>-2.0817189041488149</v>
      </c>
      <c r="AD150" s="36"/>
      <c r="AE150" s="36"/>
      <c r="AF150">
        <v>1.84</v>
      </c>
      <c r="AG150">
        <v>2.06</v>
      </c>
      <c r="AI150" s="36"/>
      <c r="AJ150" t="s">
        <v>473</v>
      </c>
      <c r="AK150" s="35"/>
      <c r="AL150" s="35"/>
    </row>
    <row r="151" spans="1:38" ht="15" x14ac:dyDescent="0.25">
      <c r="A151">
        <v>2.6</v>
      </c>
      <c r="B151">
        <v>3.08</v>
      </c>
      <c r="C151">
        <v>3.21</v>
      </c>
      <c r="D151" s="20">
        <f t="shared" si="41"/>
        <v>2.0817189041488104E-2</v>
      </c>
      <c r="E151" s="17">
        <f>IF(OR($A151="",$B151="",$C151=""),"",A151*'MPTO_working_3-way'!$I150)</f>
        <v>2.6541246915078691</v>
      </c>
      <c r="F151" s="21">
        <f>IF(OR($A151="",$B151="",$C151=""),"",B151*'MPTO_working_3-way'!$I150)</f>
        <v>3.1441169422477833</v>
      </c>
      <c r="G151" s="22">
        <f>IF(OR($A151="",$B151="",$C151=""),"",C151*'MPTO_working_3-way'!$I150)</f>
        <v>3.2768231768231768</v>
      </c>
      <c r="H151" s="17">
        <f>IF(OR($A151="",$B151="",$C151=""),"",'MPTO_working_3-way'!E150)</f>
        <v>2.6477699098515108</v>
      </c>
      <c r="I151" s="21">
        <f>IF(OR($A151="",$B151="",$C151=""),"",'MPTO_working_3-way'!F150)</f>
        <v>3.1472643215817895</v>
      </c>
      <c r="J151" s="22">
        <f>IF(OR($A151="",$B151="",$C151=""),"",'MPTO_working_3-way'!G150)</f>
        <v>3.2831297192543873</v>
      </c>
      <c r="K151" s="17">
        <f>IF(OR($A151="",$B151="",$C151=""),"",'OddsRatio_working_3-way'!H150)</f>
        <v>2.6507179164080079</v>
      </c>
      <c r="L151" s="21">
        <f>IF(OR($A151="",$B151="",$C151=""),"",'OddsRatio_working_3-way'!I150)</f>
        <v>3.1459332913304094</v>
      </c>
      <c r="M151" s="22">
        <f>IF(OR($A151="",$B151="",$C151=""),"",'OddsRatio_working_3-way'!J150)</f>
        <v>3.2800541220385613</v>
      </c>
      <c r="N151" s="23">
        <f t="shared" si="42"/>
        <v>37.677204963263314</v>
      </c>
      <c r="O151" s="24">
        <f t="shared" si="43"/>
        <v>31.805432761196307</v>
      </c>
      <c r="P151" s="24">
        <f t="shared" si="44"/>
        <v>30.517362275540378</v>
      </c>
      <c r="Q151" t="s">
        <v>385</v>
      </c>
      <c r="R151" t="s">
        <v>386</v>
      </c>
      <c r="S151" s="48" t="s">
        <v>465</v>
      </c>
      <c r="T151" s="35">
        <v>100</v>
      </c>
      <c r="U151" s="35">
        <f t="shared" si="45"/>
        <v>30.069930069930074</v>
      </c>
      <c r="V151" s="35">
        <f t="shared" si="46"/>
        <v>79.674796747967477</v>
      </c>
      <c r="W151" s="35">
        <f t="shared" si="47"/>
        <v>87.608426270136306</v>
      </c>
      <c r="X151" s="35">
        <f t="shared" si="48"/>
        <v>32.71677698189621</v>
      </c>
      <c r="Y151" s="35">
        <f t="shared" si="49"/>
        <v>82.321643659933628</v>
      </c>
      <c r="Z151" s="35">
        <f t="shared" si="50"/>
        <v>90.255273182102457</v>
      </c>
      <c r="AA151" s="35">
        <f t="shared" si="51"/>
        <v>-2.6468469119661364</v>
      </c>
      <c r="AB151" s="35">
        <f t="shared" si="52"/>
        <v>-2.6468469119661506</v>
      </c>
      <c r="AC151" s="35">
        <f t="shared" si="53"/>
        <v>-2.6468469119661506</v>
      </c>
      <c r="AD151" s="36"/>
      <c r="AE151" s="36"/>
      <c r="AF151">
        <v>2.63</v>
      </c>
      <c r="AG151">
        <v>1.54</v>
      </c>
      <c r="AI151" s="36"/>
      <c r="AJ151" t="s">
        <v>473</v>
      </c>
      <c r="AK151" s="35"/>
      <c r="AL151" s="35"/>
    </row>
    <row r="152" spans="1:38" ht="15" x14ac:dyDescent="0.25">
      <c r="A152">
        <v>1.43</v>
      </c>
      <c r="B152">
        <v>4.92</v>
      </c>
      <c r="C152">
        <v>8.07</v>
      </c>
      <c r="D152" s="20">
        <f t="shared" si="41"/>
        <v>2.6468469119661497E-2</v>
      </c>
      <c r="E152" s="17">
        <f>IF(OR($A152="",$B152="",$C152=""),"",A152*'MPTO_working_3-way'!$I151)</f>
        <v>1.4678499108411158</v>
      </c>
      <c r="F152" s="21">
        <f>IF(OR($A152="",$B152="",$C152=""),"",B152*'MPTO_working_3-way'!$I151)</f>
        <v>5.0502248680687343</v>
      </c>
      <c r="G152" s="22">
        <f>IF(OR($A152="",$B152="",$C152=""),"",C152*'MPTO_working_3-way'!$I151)</f>
        <v>8.2836005457956681</v>
      </c>
      <c r="H152" s="17">
        <f>IF(OR($A152="",$B152="",$C152=""),"",'MPTO_working_3-way'!E151)</f>
        <v>1.4482723261393433</v>
      </c>
      <c r="I152" s="21">
        <f>IF(OR($A152="",$B152="",$C152=""),"",'MPTO_working_3-way'!F151)</f>
        <v>5.1432601236832793</v>
      </c>
      <c r="J152" s="22">
        <f>IF(OR($A152="",$B152="",$C152=""),"",'MPTO_working_3-way'!G151)</f>
        <v>8.68863219287174</v>
      </c>
      <c r="K152" s="17">
        <f>IF(OR($A152="",$B152="",$C152=""),"",'OddsRatio_working_3-way'!H151)</f>
        <v>1.4544729755331953</v>
      </c>
      <c r="L152" s="21">
        <f>IF(OR($A152="",$B152="",$C152=""),"",'OddsRatio_working_3-way'!I151)</f>
        <v>5.1431024746281997</v>
      </c>
      <c r="M152" s="22">
        <f>IF(OR($A152="",$B152="",$C152=""),"",'OddsRatio_working_3-way'!J151)</f>
        <v>8.4723812488830017</v>
      </c>
      <c r="N152" s="23">
        <f t="shared" si="42"/>
        <v>68.126856336897163</v>
      </c>
      <c r="O152" s="24">
        <f t="shared" si="43"/>
        <v>19.801098488163198</v>
      </c>
      <c r="P152" s="24">
        <f t="shared" si="44"/>
        <v>12.072045174939644</v>
      </c>
      <c r="Q152" t="s">
        <v>387</v>
      </c>
      <c r="R152" t="s">
        <v>388</v>
      </c>
      <c r="S152" s="48" t="s">
        <v>465</v>
      </c>
      <c r="T152" s="35">
        <v>100</v>
      </c>
      <c r="U152" s="35">
        <f t="shared" si="45"/>
        <v>16.666666666666668</v>
      </c>
      <c r="V152" s="35">
        <f t="shared" si="46"/>
        <v>87.212276214833764</v>
      </c>
      <c r="W152" s="35">
        <f t="shared" si="47"/>
        <v>93.373094764744863</v>
      </c>
      <c r="X152" s="35">
        <f t="shared" si="48"/>
        <v>19.414629020421376</v>
      </c>
      <c r="Y152" s="35">
        <f t="shared" si="49"/>
        <v>89.960238568588466</v>
      </c>
      <c r="Z152" s="35">
        <f t="shared" si="50"/>
        <v>96.121057118499579</v>
      </c>
      <c r="AA152" s="35">
        <f t="shared" si="51"/>
        <v>-2.7479623537547084</v>
      </c>
      <c r="AB152" s="35">
        <f t="shared" si="52"/>
        <v>-2.7479623537547013</v>
      </c>
      <c r="AC152" s="35">
        <f t="shared" si="53"/>
        <v>-2.7479623537547155</v>
      </c>
      <c r="AD152" s="36"/>
      <c r="AE152" s="36"/>
      <c r="AF152">
        <v>1.74</v>
      </c>
      <c r="AG152">
        <v>2.2000000000000002</v>
      </c>
      <c r="AI152" s="36"/>
      <c r="AJ152" t="s">
        <v>473</v>
      </c>
      <c r="AK152" s="35"/>
      <c r="AL152" s="35"/>
    </row>
    <row r="153" spans="1:38" ht="15" x14ac:dyDescent="0.25">
      <c r="A153">
        <v>1.2</v>
      </c>
      <c r="B153">
        <v>7.82</v>
      </c>
      <c r="C153">
        <v>15.09</v>
      </c>
      <c r="D153" s="20">
        <f t="shared" si="41"/>
        <v>2.7479623537547182E-2</v>
      </c>
      <c r="E153" s="17">
        <f>IF(OR($A153="",$B153="",$C153=""),"",A153*'MPTO_working_3-way'!$I152)</f>
        <v>1.2329755482450566</v>
      </c>
      <c r="F153" s="21">
        <f>IF(OR($A153="",$B153="",$C153=""),"",B153*'MPTO_working_3-way'!$I152)</f>
        <v>8.0348906560636184</v>
      </c>
      <c r="G153" s="22">
        <f>IF(OR($A153="",$B153="",$C153=""),"",C153*'MPTO_working_3-way'!$I152)</f>
        <v>15.504667519181586</v>
      </c>
      <c r="H153" s="17">
        <f>IF(OR($A153="",$B153="",$C153=""),"",'MPTO_working_3-way'!E152)</f>
        <v>1.2133368155664042</v>
      </c>
      <c r="I153" s="21">
        <f>IF(OR($A153="",$B153="",$C153=""),"",'MPTO_working_3-way'!F152)</f>
        <v>8.4233676681585568</v>
      </c>
      <c r="J153" s="22">
        <f>IF(OR($A153="",$B153="",$C153=""),"",'MPTO_working_3-way'!G152)</f>
        <v>17.510320369188772</v>
      </c>
      <c r="K153" s="17">
        <f>IF(OR($A153="",$B153="",$C153=""),"",'OddsRatio_working_3-way'!H152)</f>
        <v>1.2185091253714266</v>
      </c>
      <c r="L153" s="21">
        <f>IF(OR($A153="",$B153="",$C153=""),"",'OddsRatio_working_3-way'!I152)</f>
        <v>8.4511611751656606</v>
      </c>
      <c r="M153" s="22">
        <f>IF(OR($A153="",$B153="",$C153=""),"",'OddsRatio_working_3-way'!J152)</f>
        <v>16.393967882417034</v>
      </c>
      <c r="N153" s="23">
        <f t="shared" si="42"/>
        <v>81.10460920521416</v>
      </c>
      <c r="O153" s="24">
        <f t="shared" si="43"/>
        <v>12.445720082641561</v>
      </c>
      <c r="P153" s="24">
        <f t="shared" si="44"/>
        <v>6.4496707121442673</v>
      </c>
      <c r="Q153" t="s">
        <v>389</v>
      </c>
      <c r="R153" t="s">
        <v>390</v>
      </c>
      <c r="S153" s="48" t="s">
        <v>465</v>
      </c>
      <c r="T153" s="35">
        <v>100</v>
      </c>
      <c r="U153" s="35">
        <f t="shared" si="45"/>
        <v>34.21052631578948</v>
      </c>
      <c r="V153" s="35">
        <f t="shared" si="46"/>
        <v>74.093264248704671</v>
      </c>
      <c r="W153" s="35">
        <f t="shared" si="47"/>
        <v>85.401459854014604</v>
      </c>
      <c r="X153" s="35">
        <f t="shared" si="48"/>
        <v>40.505275897280747</v>
      </c>
      <c r="Y153" s="35">
        <f t="shared" si="49"/>
        <v>80.388013830195931</v>
      </c>
      <c r="Z153" s="35">
        <f t="shared" si="50"/>
        <v>91.696209435505864</v>
      </c>
      <c r="AA153" s="35">
        <f t="shared" si="51"/>
        <v>-6.2947495814912671</v>
      </c>
      <c r="AB153" s="35">
        <f t="shared" si="52"/>
        <v>-6.29474958149126</v>
      </c>
      <c r="AC153" s="35">
        <f t="shared" si="53"/>
        <v>-6.29474958149126</v>
      </c>
      <c r="AD153" s="36"/>
      <c r="AE153" s="36"/>
      <c r="AF153">
        <v>1.39</v>
      </c>
      <c r="AG153">
        <v>3.14</v>
      </c>
      <c r="AI153" s="36"/>
      <c r="AJ153" t="s">
        <v>473</v>
      </c>
      <c r="AK153" s="35"/>
      <c r="AL153" s="35"/>
    </row>
    <row r="154" spans="1:38" s="35" customFormat="1" ht="15" x14ac:dyDescent="0.25">
      <c r="A154">
        <v>1.52</v>
      </c>
      <c r="B154">
        <v>3.86</v>
      </c>
      <c r="C154">
        <v>6.85</v>
      </c>
      <c r="D154" s="20">
        <f t="shared" si="41"/>
        <v>6.2947495814912768E-2</v>
      </c>
      <c r="E154" s="17">
        <f>IF(OR($A154="",$B154="",$C154=""),"",A154*'MPTO_working_3-way'!$I153)</f>
        <v>1.6156801936386673</v>
      </c>
      <c r="F154" s="21">
        <f>IF(OR($A154="",$B154="",$C154=""),"",B154*'MPTO_working_3-way'!$I153)</f>
        <v>4.1029773338455628</v>
      </c>
      <c r="G154" s="22">
        <f>IF(OR($A154="",$B154="",$C154=""),"",C154*'MPTO_working_3-way'!$I153)</f>
        <v>7.2811903463321519</v>
      </c>
      <c r="H154" s="17">
        <f>IF(OR($A154="",$B154="",$C154=""),"",'MPTO_working_3-way'!E153)</f>
        <v>1.5700750275545521</v>
      </c>
      <c r="I154" s="21">
        <f>IF(OR($A154="",$B154="",$C154=""),"",'MPTO_working_3-way'!F153)</f>
        <v>4.2001830968448548</v>
      </c>
      <c r="J154" s="22">
        <f>IF(OR($A154="",$B154="",$C154=""),"",'MPTO_working_3-way'!G153)</f>
        <v>7.999814221601782</v>
      </c>
      <c r="K154" s="17">
        <f>IF(OR($A154="",$B154="",$C154=""),"",'OddsRatio_working_3-way'!H153)</f>
        <v>1.5849185969538142</v>
      </c>
      <c r="L154" s="21">
        <f>IF(OR($A154="",$B154="",$C154=""),"",'OddsRatio_working_3-way'!I153)</f>
        <v>4.2170522832459776</v>
      </c>
      <c r="M154" s="22">
        <f>IF(OR($A154="",$B154="",$C154=""),"",'OddsRatio_working_3-way'!J153)</f>
        <v>7.5803342157304083</v>
      </c>
      <c r="N154" s="23">
        <f t="shared" si="42"/>
        <v>61.893436828479267</v>
      </c>
      <c r="O154" s="24">
        <f t="shared" si="43"/>
        <v>24.37254507235453</v>
      </c>
      <c r="P154" s="24">
        <f t="shared" si="44"/>
        <v>13.734018099166201</v>
      </c>
      <c r="Q154" t="s">
        <v>391</v>
      </c>
      <c r="R154" t="s">
        <v>392</v>
      </c>
      <c r="S154" s="48" t="s">
        <v>465</v>
      </c>
      <c r="T154" s="35">
        <v>100</v>
      </c>
      <c r="U154" s="35">
        <f t="shared" si="45"/>
        <v>57.805907172995774</v>
      </c>
      <c r="V154" s="35">
        <f t="shared" si="46"/>
        <v>66.996699669967001</v>
      </c>
      <c r="W154" s="35">
        <f t="shared" si="47"/>
        <v>69.696969696969703</v>
      </c>
      <c r="X154" s="35">
        <f t="shared" si="48"/>
        <v>63.306330633063304</v>
      </c>
      <c r="Y154" s="35">
        <f t="shared" si="49"/>
        <v>72.49712313003451</v>
      </c>
      <c r="Z154" s="35">
        <f t="shared" si="50"/>
        <v>75.197393157037212</v>
      </c>
      <c r="AA154" s="35">
        <f t="shared" si="51"/>
        <v>-5.5004234600675304</v>
      </c>
      <c r="AB154" s="35">
        <f t="shared" si="52"/>
        <v>-5.500423460067509</v>
      </c>
      <c r="AC154" s="35">
        <f t="shared" si="53"/>
        <v>-5.500423460067509</v>
      </c>
      <c r="AD154" s="36"/>
      <c r="AE154" s="36"/>
      <c r="AF154">
        <v>2.42</v>
      </c>
      <c r="AG154">
        <v>1.55</v>
      </c>
      <c r="AH154" s="36"/>
      <c r="AI154" s="36"/>
      <c r="AJ154" t="s">
        <v>475</v>
      </c>
    </row>
    <row r="155" spans="1:38" ht="15" x14ac:dyDescent="0.25">
      <c r="A155">
        <v>2.37</v>
      </c>
      <c r="B155">
        <v>3.03</v>
      </c>
      <c r="C155">
        <v>3.3</v>
      </c>
      <c r="D155" s="20">
        <f t="shared" si="41"/>
        <v>5.5004234600675161E-2</v>
      </c>
      <c r="E155" s="17">
        <f>IF(OR($A155="",$B155="",$C155=""),"",A155*'MPTO_working_3-way'!$I154)</f>
        <v>2.5003600360036002</v>
      </c>
      <c r="F155" s="21">
        <f>IF(OR($A155="",$B155="",$C155=""),"",B155*'MPTO_working_3-way'!$I154)</f>
        <v>3.1966628308400455</v>
      </c>
      <c r="G155" s="22">
        <f>IF(OR($A155="",$B155="",$C155=""),"",C155*'MPTO_working_3-way'!$I154)</f>
        <v>3.4815139741822279</v>
      </c>
      <c r="H155" s="17">
        <f>IF(OR($A155="",$B155="",$C155=""),"",'MPTO_working_3-way'!E154)</f>
        <v>2.4776627344213136</v>
      </c>
      <c r="I155" s="21">
        <f>IF(OR($A155="",$B155="",$C155=""),"",'MPTO_working_3-way'!F154)</f>
        <v>3.2082309507466986</v>
      </c>
      <c r="J155" s="22">
        <f>IF(OR($A155="",$B155="",$C155=""),"",'MPTO_working_3-way'!G154)</f>
        <v>3.5125240676428597</v>
      </c>
      <c r="K155" s="17">
        <f>IF(OR($A155="",$B155="",$C155=""),"",'OddsRatio_working_3-way'!H154)</f>
        <v>2.4876072031910872</v>
      </c>
      <c r="L155" s="21">
        <f>IF(OR($A155="",$B155="",$C155=""),"",'OddsRatio_working_3-way'!I154)</f>
        <v>3.2042646879400785</v>
      </c>
      <c r="M155" s="22">
        <f>IF(OR($A155="",$B155="",$C155=""),"",'OddsRatio_working_3-way'!J154)</f>
        <v>3.4974427498828469</v>
      </c>
      <c r="N155" s="23">
        <f t="shared" si="42"/>
        <v>39.994240253428856</v>
      </c>
      <c r="O155" s="24">
        <f t="shared" si="43"/>
        <v>31.282623564563167</v>
      </c>
      <c r="P155" s="24">
        <f t="shared" si="44"/>
        <v>28.723136182007998</v>
      </c>
      <c r="Q155" t="s">
        <v>393</v>
      </c>
      <c r="R155" t="s">
        <v>394</v>
      </c>
      <c r="S155" s="48" t="s">
        <v>465</v>
      </c>
      <c r="T155" s="35">
        <v>100</v>
      </c>
      <c r="U155" s="35">
        <f t="shared" si="45"/>
        <v>38.650306748466257</v>
      </c>
      <c r="V155" s="35">
        <f t="shared" si="46"/>
        <v>74.160206718346245</v>
      </c>
      <c r="W155" s="35">
        <f t="shared" si="47"/>
        <v>80.952380952380949</v>
      </c>
      <c r="X155" s="35">
        <f t="shared" si="48"/>
        <v>44.887412329272792</v>
      </c>
      <c r="Y155" s="35">
        <f t="shared" si="49"/>
        <v>80.397312299152787</v>
      </c>
      <c r="Z155" s="35">
        <f t="shared" si="50"/>
        <v>87.189486533187491</v>
      </c>
      <c r="AA155" s="35">
        <f t="shared" si="51"/>
        <v>-6.237105580806535</v>
      </c>
      <c r="AB155" s="35">
        <f t="shared" si="52"/>
        <v>-6.2371055808065421</v>
      </c>
      <c r="AC155" s="35">
        <f t="shared" si="53"/>
        <v>-6.2371055808065421</v>
      </c>
      <c r="AD155" s="36"/>
      <c r="AE155" s="36"/>
      <c r="AF155">
        <v>2.41</v>
      </c>
      <c r="AG155">
        <v>1.56</v>
      </c>
      <c r="AI155" s="36"/>
      <c r="AJ155" t="s">
        <v>475</v>
      </c>
      <c r="AK155" s="35"/>
      <c r="AL155" s="35"/>
    </row>
    <row r="156" spans="1:38" ht="15" x14ac:dyDescent="0.25">
      <c r="A156">
        <v>1.63</v>
      </c>
      <c r="B156">
        <v>3.87</v>
      </c>
      <c r="C156">
        <v>5.25</v>
      </c>
      <c r="D156" s="20">
        <f t="shared" si="41"/>
        <v>6.2371055808065456E-2</v>
      </c>
      <c r="E156" s="17">
        <f>IF(OR($A156="",$B156="",$C156=""),"",A156*'MPTO_working_3-way'!$I155)</f>
        <v>1.7316648209671466</v>
      </c>
      <c r="F156" s="21">
        <f>IF(OR($A156="",$B156="",$C156=""),"",B156*'MPTO_working_3-way'!$I155)</f>
        <v>4.1113759859772134</v>
      </c>
      <c r="G156" s="22">
        <f>IF(OR($A156="",$B156="",$C156=""),"",C156*'MPTO_working_3-way'!$I155)</f>
        <v>5.5774480429923434</v>
      </c>
      <c r="H156" s="17">
        <f>IF(OR($A156="",$B156="",$C156=""),"",'MPTO_working_3-way'!E155)</f>
        <v>1.687175463823251</v>
      </c>
      <c r="I156" s="21">
        <f>IF(OR($A156="",$B156="",$C156=""),"",'MPTO_working_3-way'!F155)</f>
        <v>4.2086199282625758</v>
      </c>
      <c r="J156" s="22">
        <f>IF(OR($A156="",$B156="",$C156=""),"",'MPTO_working_3-way'!G155)</f>
        <v>5.8932437061521563</v>
      </c>
      <c r="K156" s="17">
        <f>IF(OR($A156="",$B156="",$C156=""),"",'OddsRatio_working_3-way'!H155)</f>
        <v>1.7021223464813238</v>
      </c>
      <c r="L156" s="21">
        <f>IF(OR($A156="",$B156="",$C156=""),"",'OddsRatio_working_3-way'!I155)</f>
        <v>4.1985573561926968</v>
      </c>
      <c r="M156" s="22">
        <f>IF(OR($A156="",$B156="",$C156=""),"",'OddsRatio_working_3-way'!J155)</f>
        <v>5.7365396389613119</v>
      </c>
      <c r="N156" s="23">
        <f t="shared" si="42"/>
        <v>57.747896006889668</v>
      </c>
      <c r="O156" s="24">
        <f t="shared" si="43"/>
        <v>24.322757232876008</v>
      </c>
      <c r="P156" s="24">
        <f t="shared" si="44"/>
        <v>17.929346760234317</v>
      </c>
      <c r="Q156" t="s">
        <v>395</v>
      </c>
      <c r="R156" t="s">
        <v>396</v>
      </c>
      <c r="S156" s="48" t="s">
        <v>465</v>
      </c>
      <c r="T156" s="35">
        <v>100</v>
      </c>
      <c r="U156" s="35">
        <f t="shared" si="45"/>
        <v>36.30573248407643</v>
      </c>
      <c r="V156" s="35">
        <f t="shared" si="46"/>
        <v>77.27272727272728</v>
      </c>
      <c r="W156" s="35">
        <f t="shared" si="47"/>
        <v>83.792544570502429</v>
      </c>
      <c r="X156" s="35">
        <f t="shared" si="48"/>
        <v>38.934728156770291</v>
      </c>
      <c r="Y156" s="35">
        <f t="shared" si="49"/>
        <v>79.901722945421128</v>
      </c>
      <c r="Z156" s="35">
        <f t="shared" si="50"/>
        <v>86.42154024319629</v>
      </c>
      <c r="AA156" s="35">
        <f t="shared" si="51"/>
        <v>-2.6289956726938613</v>
      </c>
      <c r="AB156" s="35">
        <f t="shared" si="52"/>
        <v>-2.628995672693847</v>
      </c>
      <c r="AC156" s="35">
        <f t="shared" si="53"/>
        <v>-2.6289956726938613</v>
      </c>
      <c r="AD156" s="36"/>
      <c r="AE156" s="36"/>
      <c r="AF156">
        <v>1.99</v>
      </c>
      <c r="AG156">
        <v>1.82</v>
      </c>
      <c r="AI156" s="36"/>
      <c r="AJ156" t="s">
        <v>475</v>
      </c>
      <c r="AK156" s="35"/>
      <c r="AL156" s="35"/>
    </row>
    <row r="157" spans="1:38" ht="15" x14ac:dyDescent="0.25">
      <c r="A157">
        <v>1.57</v>
      </c>
      <c r="B157">
        <v>4.4000000000000004</v>
      </c>
      <c r="C157">
        <v>6.17</v>
      </c>
      <c r="D157" s="20">
        <f t="shared" si="41"/>
        <v>2.6289956726938568E-2</v>
      </c>
      <c r="E157" s="17">
        <f>IF(OR($A157="",$B157="",$C157=""),"",A157*'MPTO_working_3-way'!$I156)</f>
        <v>1.6112752320612935</v>
      </c>
      <c r="F157" s="21">
        <f>IF(OR($A157="",$B157="",$C157=""),"",B157*'MPTO_working_3-way'!$I156)</f>
        <v>4.5156758095985303</v>
      </c>
      <c r="G157" s="22">
        <f>IF(OR($A157="",$B157="",$C157=""),"",C157*'MPTO_working_3-way'!$I156)</f>
        <v>6.3322090330052108</v>
      </c>
      <c r="H157" s="17">
        <f>IF(OR($A157="",$B157="",$C157=""),"",'MPTO_working_3-way'!E156)</f>
        <v>1.5919020420684069</v>
      </c>
      <c r="I157" s="21">
        <f>IF(OR($A157="",$B157="",$C157=""),"",'MPTO_working_3-way'!F156)</f>
        <v>4.5764619816064043</v>
      </c>
      <c r="J157" s="22">
        <f>IF(OR($A157="",$B157="",$C157=""),"",'MPTO_working_3-way'!G156)</f>
        <v>6.522679159699357</v>
      </c>
      <c r="K157" s="17">
        <f>IF(OR($A157="",$B157="",$C157=""),"",'OddsRatio_working_3-way'!H156)</f>
        <v>1.5984577819347385</v>
      </c>
      <c r="L157" s="21">
        <f>IF(OR($A157="",$B157="",$C157=""),"",'OddsRatio_working_3-way'!I156)</f>
        <v>4.5697481729440534</v>
      </c>
      <c r="M157" s="22">
        <f>IF(OR($A157="",$B157="",$C157=""),"",'OddsRatio_working_3-way'!J156)</f>
        <v>6.4281170747413992</v>
      </c>
      <c r="N157" s="23">
        <f t="shared" si="42"/>
        <v>62.062643308971289</v>
      </c>
      <c r="O157" s="24">
        <f t="shared" si="43"/>
        <v>22.145079544337477</v>
      </c>
      <c r="P157" s="24">
        <f t="shared" si="44"/>
        <v>15.792277146691236</v>
      </c>
      <c r="Q157" t="s">
        <v>397</v>
      </c>
      <c r="R157" t="s">
        <v>398</v>
      </c>
      <c r="S157" s="48" t="s">
        <v>465</v>
      </c>
      <c r="T157" s="35">
        <v>100</v>
      </c>
      <c r="U157" s="35">
        <f t="shared" si="45"/>
        <v>58.847736625514408</v>
      </c>
      <c r="V157" s="35">
        <f t="shared" si="46"/>
        <v>70.588235294117652</v>
      </c>
      <c r="W157" s="35">
        <f t="shared" si="47"/>
        <v>68.35443037974683</v>
      </c>
      <c r="X157" s="35">
        <f t="shared" si="48"/>
        <v>61.057334326135518</v>
      </c>
      <c r="Y157" s="35">
        <f t="shared" si="49"/>
        <v>72.797832994738755</v>
      </c>
      <c r="Z157" s="35">
        <f t="shared" si="50"/>
        <v>70.564028080367947</v>
      </c>
      <c r="AA157" s="35">
        <f t="shared" si="51"/>
        <v>-2.2095977006211101</v>
      </c>
      <c r="AB157" s="35">
        <f t="shared" si="52"/>
        <v>-2.2095977006211029</v>
      </c>
      <c r="AC157" s="35">
        <f t="shared" si="53"/>
        <v>-2.2095977006211172</v>
      </c>
      <c r="AD157" s="36"/>
      <c r="AE157" s="36"/>
      <c r="AF157">
        <v>1.63</v>
      </c>
      <c r="AG157">
        <v>2.4</v>
      </c>
      <c r="AI157" s="36"/>
      <c r="AJ157" t="s">
        <v>476</v>
      </c>
      <c r="AK157" s="35"/>
      <c r="AL157" s="35"/>
    </row>
    <row r="158" spans="1:38" ht="15" x14ac:dyDescent="0.25">
      <c r="A158">
        <v>2.4300000000000002</v>
      </c>
      <c r="B158">
        <v>3.4</v>
      </c>
      <c r="C158">
        <v>3.16</v>
      </c>
      <c r="D158" s="20">
        <f t="shared" si="41"/>
        <v>2.2095977006211021E-2</v>
      </c>
      <c r="E158" s="17">
        <f>IF(OR($A158="",$B158="",$C158=""),"",A158*'MPTO_working_3-way'!$I157)</f>
        <v>2.4836932241250929</v>
      </c>
      <c r="F158" s="21">
        <f>IF(OR($A158="",$B158="",$C158=""),"",B158*'MPTO_working_3-way'!$I157)</f>
        <v>3.4751263218211172</v>
      </c>
      <c r="G158" s="22">
        <f>IF(OR($A158="",$B158="",$C158=""),"",C158*'MPTO_working_3-way'!$I157)</f>
        <v>3.2298232873396269</v>
      </c>
      <c r="H158" s="17">
        <f>IF(OR($A158="",$B158="",$C158=""),"",'MPTO_working_3-way'!E157)</f>
        <v>2.4742840968538422</v>
      </c>
      <c r="I158" s="21">
        <f>IF(OR($A158="",$B158="",$C158=""),"",'MPTO_working_3-way'!F157)</f>
        <v>3.4873300943208037</v>
      </c>
      <c r="J158" s="22">
        <f>IF(OR($A158="",$B158="",$C158=""),"",'MPTO_working_3-way'!G157)</f>
        <v>3.2352997548031484</v>
      </c>
      <c r="K158" s="17">
        <f>IF(OR($A158="",$B158="",$C158=""),"",'OddsRatio_working_3-way'!H157)</f>
        <v>2.4784914905287612</v>
      </c>
      <c r="L158" s="21">
        <f>IF(OR($A158="",$B158="",$C158=""),"",'OddsRatio_working_3-way'!I157)</f>
        <v>3.4813843197685501</v>
      </c>
      <c r="M158" s="22">
        <f>IF(OR($A158="",$B158="",$C158=""),"",'OddsRatio_working_3-way'!J157)</f>
        <v>3.233245887791695</v>
      </c>
      <c r="N158" s="23">
        <f t="shared" si="42"/>
        <v>40.262621417436144</v>
      </c>
      <c r="O158" s="24">
        <f t="shared" si="43"/>
        <v>28.775932365991132</v>
      </c>
      <c r="P158" s="24">
        <f t="shared" si="44"/>
        <v>30.961446216572735</v>
      </c>
      <c r="Q158" t="s">
        <v>399</v>
      </c>
      <c r="R158" t="s">
        <v>400</v>
      </c>
      <c r="S158" s="48" t="s">
        <v>465</v>
      </c>
      <c r="T158" s="35">
        <v>100</v>
      </c>
      <c r="U158" s="35">
        <f t="shared" si="45"/>
        <v>46.524064171122987</v>
      </c>
      <c r="V158" s="35">
        <f t="shared" si="46"/>
        <v>71.988795518207283</v>
      </c>
      <c r="W158" s="35">
        <f t="shared" si="47"/>
        <v>79.209979209979196</v>
      </c>
      <c r="X158" s="35">
        <f t="shared" si="48"/>
        <v>48.801225271813507</v>
      </c>
      <c r="Y158" s="35">
        <f t="shared" si="49"/>
        <v>74.265956618897789</v>
      </c>
      <c r="Z158" s="35">
        <f t="shared" si="50"/>
        <v>81.487140310669716</v>
      </c>
      <c r="AA158" s="35">
        <f t="shared" si="51"/>
        <v>-2.2771611006905204</v>
      </c>
      <c r="AB158" s="35">
        <f t="shared" si="52"/>
        <v>-2.2771611006905061</v>
      </c>
      <c r="AC158" s="35">
        <f t="shared" si="53"/>
        <v>-2.2771611006905204</v>
      </c>
      <c r="AD158" s="36"/>
      <c r="AE158" s="36"/>
      <c r="AF158">
        <v>1.93</v>
      </c>
      <c r="AG158">
        <v>1.98</v>
      </c>
      <c r="AI158" s="36"/>
      <c r="AJ158" t="s">
        <v>476</v>
      </c>
      <c r="AK158" s="35"/>
      <c r="AL158" s="35"/>
    </row>
    <row r="159" spans="1:38" ht="15" x14ac:dyDescent="0.25">
      <c r="A159">
        <v>1.87</v>
      </c>
      <c r="B159">
        <v>3.57</v>
      </c>
      <c r="C159">
        <v>4.8099999999999996</v>
      </c>
      <c r="D159" s="20">
        <f t="shared" si="41"/>
        <v>2.2771611006905168E-2</v>
      </c>
      <c r="E159" s="17">
        <f>IF(OR($A159="",$B159="",$C159=""),"",A159*'MPTO_working_3-way'!$I158)</f>
        <v>1.9125829125829128</v>
      </c>
      <c r="F159" s="21">
        <f>IF(OR($A159="",$B159="",$C159=""),"",B159*'MPTO_working_3-way'!$I158)</f>
        <v>3.6512946512946511</v>
      </c>
      <c r="G159" s="22">
        <f>IF(OR($A159="",$B159="",$C159=""),"",C159*'MPTO_working_3-way'!$I158)</f>
        <v>4.9195314489432134</v>
      </c>
      <c r="H159" s="17">
        <f>IF(OR($A159="",$B159="",$C159=""),"",'MPTO_working_3-way'!E158)</f>
        <v>1.8969255381220487</v>
      </c>
      <c r="I159" s="21">
        <f>IF(OR($A159="",$B159="",$C159=""),"",'MPTO_working_3-way'!F158)</f>
        <v>3.6694351503315117</v>
      </c>
      <c r="J159" s="22">
        <f>IF(OR($A159="",$B159="",$C159=""),"",'MPTO_working_3-way'!G158)</f>
        <v>4.9922701960290272</v>
      </c>
      <c r="K159" s="17">
        <f>IF(OR($A159="",$B159="",$C159=""),"",'OddsRatio_working_3-way'!H158)</f>
        <v>1.9029831964033164</v>
      </c>
      <c r="L159" s="21">
        <f>IF(OR($A159="",$B159="",$C159=""),"",'OddsRatio_working_3-way'!I158)</f>
        <v>3.667433120409795</v>
      </c>
      <c r="M159" s="22">
        <f>IF(OR($A159="",$B159="",$C159=""),"",'OddsRatio_working_3-way'!J158)</f>
        <v>4.9544436532145211</v>
      </c>
      <c r="N159" s="23">
        <f t="shared" si="42"/>
        <v>52.285314974895172</v>
      </c>
      <c r="O159" s="24">
        <f t="shared" si="43"/>
        <v>27.387545939230812</v>
      </c>
      <c r="P159" s="24">
        <f t="shared" si="44"/>
        <v>20.327139085874009</v>
      </c>
      <c r="Q159" t="s">
        <v>401</v>
      </c>
      <c r="R159" t="s">
        <v>402</v>
      </c>
      <c r="S159" s="48" t="s">
        <v>465</v>
      </c>
      <c r="T159" s="35">
        <v>100</v>
      </c>
      <c r="U159" s="35">
        <f t="shared" si="45"/>
        <v>77.116704805491992</v>
      </c>
      <c r="V159" s="35">
        <f t="shared" si="46"/>
        <v>73.262032085561486</v>
      </c>
      <c r="W159" s="35">
        <f t="shared" si="47"/>
        <v>47.089947089947096</v>
      </c>
      <c r="X159" s="35">
        <f t="shared" si="48"/>
        <v>79.648020824491411</v>
      </c>
      <c r="Y159" s="35">
        <f t="shared" si="49"/>
        <v>75.793348104560934</v>
      </c>
      <c r="Z159" s="35">
        <f t="shared" si="50"/>
        <v>49.621263108946508</v>
      </c>
      <c r="AA159" s="35">
        <f t="shared" si="51"/>
        <v>-2.5313160189994193</v>
      </c>
      <c r="AB159" s="35">
        <f t="shared" si="52"/>
        <v>-2.5313160189994477</v>
      </c>
      <c r="AC159" s="35">
        <f t="shared" si="53"/>
        <v>-2.5313160189994122</v>
      </c>
      <c r="AD159" s="36"/>
      <c r="AE159" s="36"/>
      <c r="AF159">
        <v>2.12</v>
      </c>
      <c r="AG159">
        <v>1.79</v>
      </c>
      <c r="AI159" s="36"/>
      <c r="AJ159" t="s">
        <v>476</v>
      </c>
      <c r="AK159" s="35"/>
      <c r="AL159" s="35"/>
    </row>
    <row r="160" spans="1:38" ht="15" x14ac:dyDescent="0.25">
      <c r="A160">
        <v>4.37</v>
      </c>
      <c r="B160">
        <v>3.74</v>
      </c>
      <c r="C160">
        <v>1.89</v>
      </c>
      <c r="D160" s="20">
        <f t="shared" si="41"/>
        <v>2.5313160189994299E-2</v>
      </c>
      <c r="E160" s="17">
        <f>IF(OR($A160="",$B160="",$C160=""),"",A160*'MPTO_working_3-way'!$I159)</f>
        <v>4.4806185100302756</v>
      </c>
      <c r="F160" s="21">
        <f>IF(OR($A160="",$B160="",$C160=""),"",B160*'MPTO_working_3-way'!$I159)</f>
        <v>3.8346712191105787</v>
      </c>
      <c r="G160" s="22">
        <f>IF(OR($A160="",$B160="",$C160=""),"",C160*'MPTO_working_3-way'!$I159)</f>
        <v>1.9378418727590891</v>
      </c>
      <c r="H160" s="17">
        <f>IF(OR($A160="",$B160="",$C160=""),"",'MPTO_working_3-way'!E159)</f>
        <v>4.5373032413720376</v>
      </c>
      <c r="I160" s="21">
        <f>IF(OR($A160="",$B160="",$C160=""),"",'MPTO_working_3-way'!F159)</f>
        <v>3.8618692912838495</v>
      </c>
      <c r="J160" s="22">
        <f>IF(OR($A160="",$B160="",$C160=""),"",'MPTO_working_3-way'!G159)</f>
        <v>1.9206288266472995</v>
      </c>
      <c r="K160" s="17">
        <f>IF(OR($A160="",$B160="",$C160=""),"",'OddsRatio_working_3-way'!H159)</f>
        <v>4.5109160461467228</v>
      </c>
      <c r="L160" s="21">
        <f>IF(OR($A160="",$B160="",$C160=""),"",'OddsRatio_working_3-way'!I159)</f>
        <v>3.8545726903388786</v>
      </c>
      <c r="M160" s="22">
        <f>IF(OR($A160="",$B160="",$C160=""),"",'OddsRatio_working_3-way'!J159)</f>
        <v>1.9272152169348911</v>
      </c>
      <c r="N160" s="23">
        <f t="shared" si="42"/>
        <v>22.318347294272169</v>
      </c>
      <c r="O160" s="24">
        <f t="shared" si="43"/>
        <v>26.0778549935747</v>
      </c>
      <c r="P160" s="24">
        <f t="shared" si="44"/>
        <v>51.603797712153124</v>
      </c>
      <c r="Q160" t="s">
        <v>403</v>
      </c>
      <c r="R160" t="s">
        <v>404</v>
      </c>
      <c r="S160" s="48" t="s">
        <v>465</v>
      </c>
      <c r="T160" s="35">
        <v>100</v>
      </c>
      <c r="U160" s="35">
        <f t="shared" si="45"/>
        <v>65.517241379310349</v>
      </c>
      <c r="V160" s="35">
        <f t="shared" si="46"/>
        <v>70.326409495548958</v>
      </c>
      <c r="W160" s="35">
        <f t="shared" si="47"/>
        <v>61.977186311787079</v>
      </c>
      <c r="X160" s="35">
        <f t="shared" si="48"/>
        <v>67.696404192663962</v>
      </c>
      <c r="Y160" s="35">
        <f t="shared" si="49"/>
        <v>72.505572308902586</v>
      </c>
      <c r="Z160" s="35">
        <f t="shared" si="50"/>
        <v>64.156349125140693</v>
      </c>
      <c r="AA160" s="35">
        <f t="shared" si="51"/>
        <v>-2.1791628133536136</v>
      </c>
      <c r="AB160" s="35">
        <f t="shared" si="52"/>
        <v>-2.1791628133536278</v>
      </c>
      <c r="AC160" s="35">
        <f t="shared" si="53"/>
        <v>-2.1791628133536136</v>
      </c>
      <c r="AD160" s="36"/>
      <c r="AE160" s="36"/>
      <c r="AF160">
        <v>1.91</v>
      </c>
      <c r="AG160">
        <v>2</v>
      </c>
      <c r="AI160" s="36"/>
      <c r="AJ160" t="s">
        <v>476</v>
      </c>
      <c r="AK160" s="35"/>
      <c r="AL160" s="35"/>
    </row>
    <row r="161" spans="1:38" ht="15" x14ac:dyDescent="0.25">
      <c r="A161">
        <v>2.9</v>
      </c>
      <c r="B161">
        <v>3.37</v>
      </c>
      <c r="C161">
        <v>2.63</v>
      </c>
      <c r="D161" s="20">
        <f t="shared" si="41"/>
        <v>2.1791628133536189E-2</v>
      </c>
      <c r="E161" s="17">
        <f>IF(OR($A161="",$B161="",$C161=""),"",A161*'MPTO_working_3-way'!$I160)</f>
        <v>2.9631957215872546</v>
      </c>
      <c r="F161" s="21">
        <f>IF(OR($A161="",$B161="",$C161=""),"",B161*'MPTO_working_3-way'!$I160)</f>
        <v>3.443437786810017</v>
      </c>
      <c r="G161" s="22">
        <f>IF(OR($A161="",$B161="",$C161=""),"",C161*'MPTO_working_3-way'!$I160)</f>
        <v>2.6873119819912001</v>
      </c>
      <c r="H161" s="17">
        <f>IF(OR($A161="",$B161="",$C161=""),"",'MPTO_working_3-way'!E160)</f>
        <v>2.9624037474850349</v>
      </c>
      <c r="I161" s="21">
        <f>IF(OR($A161="",$B161="",$C161=""),"",'MPTO_working_3-way'!F160)</f>
        <v>3.4545652077493321</v>
      </c>
      <c r="J161" s="22">
        <f>IF(OR($A161="",$B161="",$C161=""),"",'MPTO_working_3-way'!G160)</f>
        <v>2.6812220499469901</v>
      </c>
      <c r="K161" s="17">
        <f>IF(OR($A161="",$B161="",$C161=""),"",'OddsRatio_working_3-way'!H160)</f>
        <v>2.9631228847516295</v>
      </c>
      <c r="L161" s="21">
        <f>IF(OR($A161="",$B161="",$C161=""),"",'OddsRatio_working_3-way'!I160)</f>
        <v>3.4487374930849288</v>
      </c>
      <c r="M161" s="22">
        <f>IF(OR($A161="",$B161="",$C161=""),"",'OddsRatio_working_3-way'!J160)</f>
        <v>2.6841527906027141</v>
      </c>
      <c r="N161" s="23">
        <f t="shared" si="42"/>
        <v>33.747348942051779</v>
      </c>
      <c r="O161" s="24">
        <f t="shared" si="43"/>
        <v>29.04074538040064</v>
      </c>
      <c r="P161" s="24">
        <f t="shared" si="44"/>
        <v>37.211905677547584</v>
      </c>
      <c r="Q161" t="s">
        <v>405</v>
      </c>
      <c r="R161" t="s">
        <v>406</v>
      </c>
      <c r="S161" s="48" t="s">
        <v>465</v>
      </c>
      <c r="T161" s="35">
        <v>100</v>
      </c>
      <c r="U161" s="35">
        <f t="shared" si="45"/>
        <v>39.024390243902438</v>
      </c>
      <c r="V161" s="35">
        <f t="shared" si="46"/>
        <v>75.669099756691011</v>
      </c>
      <c r="W161" s="35">
        <f t="shared" si="47"/>
        <v>82.363315696649025</v>
      </c>
      <c r="X161" s="35">
        <f t="shared" si="48"/>
        <v>41.967584546659971</v>
      </c>
      <c r="Y161" s="35">
        <f t="shared" si="49"/>
        <v>78.61229405944853</v>
      </c>
      <c r="Z161" s="35">
        <f t="shared" si="50"/>
        <v>85.306509999406572</v>
      </c>
      <c r="AA161" s="35">
        <f t="shared" si="51"/>
        <v>-2.9431943027575329</v>
      </c>
      <c r="AB161" s="35">
        <f t="shared" si="52"/>
        <v>-2.9431943027575187</v>
      </c>
      <c r="AC161" s="35">
        <f t="shared" si="53"/>
        <v>-2.9431943027575471</v>
      </c>
      <c r="AD161" s="36"/>
      <c r="AE161" s="36"/>
      <c r="AF161">
        <v>2.0499999999999998</v>
      </c>
      <c r="AG161">
        <v>1.86</v>
      </c>
      <c r="AI161" s="36"/>
      <c r="AJ161" t="s">
        <v>476</v>
      </c>
      <c r="AK161" s="35"/>
      <c r="AL161" s="35"/>
    </row>
    <row r="162" spans="1:38" ht="15" x14ac:dyDescent="0.25">
      <c r="A162">
        <v>1.64</v>
      </c>
      <c r="B162">
        <v>4.1100000000000003</v>
      </c>
      <c r="C162">
        <v>5.67</v>
      </c>
      <c r="D162" s="20">
        <f t="shared" si="41"/>
        <v>2.9431943027575347E-2</v>
      </c>
      <c r="E162" s="17">
        <f>IF(OR($A162="",$B162="",$C162=""),"",A162*'MPTO_working_3-way'!$I161)</f>
        <v>1.6882683865652235</v>
      </c>
      <c r="F162" s="21">
        <f>IF(OR($A162="",$B162="",$C162=""),"",B162*'MPTO_working_3-way'!$I161)</f>
        <v>4.2309652858433351</v>
      </c>
      <c r="G162" s="22">
        <f>IF(OR($A162="",$B162="",$C162=""),"",C162*'MPTO_working_3-way'!$I161)</f>
        <v>5.8368791169663519</v>
      </c>
      <c r="H162" s="17">
        <f>IF(OR($A162="",$B162="",$C162=""),"",'MPTO_working_3-way'!E161)</f>
        <v>1.6668182085412746</v>
      </c>
      <c r="I162" s="21">
        <f>IF(OR($A162="",$B162="",$C162=""),"",'MPTO_working_3-way'!F161)</f>
        <v>4.2826854220865966</v>
      </c>
      <c r="J162" s="22">
        <f>IF(OR($A162="",$B162="",$C162=""),"",'MPTO_working_3-way'!G161)</f>
        <v>6.003979604917542</v>
      </c>
      <c r="K162" s="17">
        <f>IF(OR($A162="",$B162="",$C162=""),"",'OddsRatio_working_3-way'!H161)</f>
        <v>1.6743021732554242</v>
      </c>
      <c r="L162" s="21">
        <f>IF(OR($A162="",$B162="",$C162=""),"",'OddsRatio_working_3-way'!I161)</f>
        <v>4.2766871231630779</v>
      </c>
      <c r="M162" s="22">
        <f>IF(OR($A162="",$B162="",$C162=""),"",'OddsRatio_working_3-way'!J161)</f>
        <v>5.9202986704731746</v>
      </c>
      <c r="N162" s="23">
        <f t="shared" si="42"/>
        <v>59.232288417986481</v>
      </c>
      <c r="O162" s="24">
        <f t="shared" si="43"/>
        <v>23.635268371167349</v>
      </c>
      <c r="P162" s="24">
        <f t="shared" si="44"/>
        <v>17.132443210846176</v>
      </c>
      <c r="Q162" t="s">
        <v>407</v>
      </c>
      <c r="R162" t="s">
        <v>408</v>
      </c>
      <c r="S162" s="48" t="s">
        <v>465</v>
      </c>
      <c r="T162" s="35">
        <v>100</v>
      </c>
      <c r="U162" s="35">
        <f t="shared" si="45"/>
        <v>79.079497907949786</v>
      </c>
      <c r="V162" s="35">
        <f t="shared" si="46"/>
        <v>73.262032085561486</v>
      </c>
      <c r="W162" s="35">
        <f t="shared" si="47"/>
        <v>44.751381215469614</v>
      </c>
      <c r="X162" s="35">
        <f t="shared" si="48"/>
        <v>81.986586698968893</v>
      </c>
      <c r="Y162" s="35">
        <f t="shared" si="49"/>
        <v>76.169120876580592</v>
      </c>
      <c r="Z162" s="35">
        <f t="shared" si="50"/>
        <v>47.658470006488706</v>
      </c>
      <c r="AA162" s="35">
        <f t="shared" si="51"/>
        <v>-2.9070887910191061</v>
      </c>
      <c r="AB162" s="35">
        <f t="shared" si="52"/>
        <v>-2.9070887910191061</v>
      </c>
      <c r="AC162" s="35">
        <f t="shared" si="53"/>
        <v>-2.9070887910190919</v>
      </c>
      <c r="AD162" s="36"/>
      <c r="AE162" s="36"/>
      <c r="AF162">
        <v>1.92</v>
      </c>
      <c r="AG162">
        <v>1.97</v>
      </c>
      <c r="AI162" s="36"/>
      <c r="AJ162" t="s">
        <v>477</v>
      </c>
      <c r="AK162" s="35"/>
      <c r="AL162" s="35"/>
    </row>
    <row r="163" spans="1:38" ht="15" x14ac:dyDescent="0.25">
      <c r="A163">
        <v>4.78</v>
      </c>
      <c r="B163">
        <v>3.74</v>
      </c>
      <c r="C163">
        <v>1.81</v>
      </c>
      <c r="D163" s="20">
        <f t="shared" si="41"/>
        <v>2.9070887910191079E-2</v>
      </c>
      <c r="E163" s="17">
        <f>IF(OR($A163="",$B163="",$C163=""),"",A163*'MPTO_working_3-way'!$I162)</f>
        <v>4.9189588442107137</v>
      </c>
      <c r="F163" s="21">
        <f>IF(OR($A163="",$B163="",$C163=""),"",B163*'MPTO_working_3-way'!$I162)</f>
        <v>3.8487251207841147</v>
      </c>
      <c r="G163" s="22">
        <f>IF(OR($A163="",$B163="",$C163=""),"",C163*'MPTO_working_3-way'!$I162)</f>
        <v>1.8626183071174458</v>
      </c>
      <c r="H163" s="17">
        <f>IF(OR($A163="",$B163="",$C163=""),"",'MPTO_working_3-way'!E162)</f>
        <v>5.0121613843209358</v>
      </c>
      <c r="I163" s="21">
        <f>IF(OR($A163="",$B163="",$C163=""),"",'MPTO_working_3-way'!F162)</f>
        <v>3.8806410558386157</v>
      </c>
      <c r="J163" s="22">
        <f>IF(OR($A163="",$B163="",$C163=""),"",'MPTO_working_3-way'!G162)</f>
        <v>1.8423131327417022</v>
      </c>
      <c r="K163" s="17">
        <f>IF(OR($A163="",$B163="",$C163=""),"",'OddsRatio_working_3-way'!H162)</f>
        <v>4.9661831724622907</v>
      </c>
      <c r="L163" s="21">
        <f>IF(OR($A163="",$B163="",$C163=""),"",'OddsRatio_working_3-way'!I162)</f>
        <v>3.8749581726313966</v>
      </c>
      <c r="M163" s="22">
        <f>IF(OR($A163="",$B163="",$C163=""),"",'OddsRatio_working_3-way'!J162)</f>
        <v>1.849896394099062</v>
      </c>
      <c r="N163" s="23">
        <f t="shared" si="42"/>
        <v>20.32950532157701</v>
      </c>
      <c r="O163" s="24">
        <f t="shared" si="43"/>
        <v>25.982629796026234</v>
      </c>
      <c r="P163" s="24">
        <f t="shared" si="44"/>
        <v>53.687864882396752</v>
      </c>
      <c r="Q163" t="s">
        <v>409</v>
      </c>
      <c r="R163" t="s">
        <v>410</v>
      </c>
      <c r="S163" s="48" t="s">
        <v>465</v>
      </c>
      <c r="T163" s="35">
        <v>100</v>
      </c>
      <c r="U163" s="35">
        <f t="shared" si="45"/>
        <v>66.555183946488299</v>
      </c>
      <c r="V163" s="35">
        <f t="shared" si="46"/>
        <v>69.040247678018574</v>
      </c>
      <c r="W163" s="35">
        <f t="shared" si="47"/>
        <v>61.685823754789276</v>
      </c>
      <c r="X163" s="35">
        <f t="shared" si="48"/>
        <v>69.273928567192158</v>
      </c>
      <c r="Y163" s="35">
        <f t="shared" si="49"/>
        <v>71.758992298722433</v>
      </c>
      <c r="Z163" s="35">
        <f t="shared" si="50"/>
        <v>64.404568375493128</v>
      </c>
      <c r="AA163" s="35">
        <f t="shared" si="51"/>
        <v>-2.718744620703859</v>
      </c>
      <c r="AB163" s="35">
        <f t="shared" si="52"/>
        <v>-2.718744620703859</v>
      </c>
      <c r="AC163" s="35">
        <f t="shared" si="53"/>
        <v>-2.7187446207038519</v>
      </c>
      <c r="AD163" s="36"/>
      <c r="AE163" s="36"/>
      <c r="AF163">
        <v>1.93</v>
      </c>
      <c r="AG163">
        <v>1.96</v>
      </c>
      <c r="AI163" s="36"/>
      <c r="AJ163" t="s">
        <v>477</v>
      </c>
      <c r="AK163" s="35"/>
      <c r="AL163" s="35"/>
    </row>
    <row r="164" spans="1:38" ht="15" x14ac:dyDescent="0.25">
      <c r="A164">
        <v>2.99</v>
      </c>
      <c r="B164">
        <v>3.23</v>
      </c>
      <c r="C164">
        <v>2.61</v>
      </c>
      <c r="D164" s="20">
        <f t="shared" si="41"/>
        <v>2.7187446207038501E-2</v>
      </c>
      <c r="E164" s="17">
        <f>IF(OR($A164="",$B164="",$C164=""),"",A164*'MPTO_working_3-way'!$I163)</f>
        <v>3.0712904641590453</v>
      </c>
      <c r="F164" s="21">
        <f>IF(OR($A164="",$B164="",$C164=""),"",B164*'MPTO_working_3-way'!$I163)</f>
        <v>3.3178154512487343</v>
      </c>
      <c r="G164" s="22">
        <f>IF(OR($A164="",$B164="",$C164=""),"",C164*'MPTO_working_3-way'!$I163)</f>
        <v>2.6809592346003703</v>
      </c>
      <c r="H164" s="17">
        <f>IF(OR($A164="",$B164="",$C164=""),"",'MPTO_working_3-way'!E163)</f>
        <v>3.073276011144944</v>
      </c>
      <c r="I164" s="21">
        <f>IF(OR($A164="",$B164="",$C164=""),"",'MPTO_working_3-way'!F163)</f>
        <v>3.3273990153388584</v>
      </c>
      <c r="J164" s="22">
        <f>IF(OR($A164="",$B164="",$C164=""),"",'MPTO_working_3-way'!G163)</f>
        <v>2.6732301211013354</v>
      </c>
      <c r="K164" s="17">
        <f>IF(OR($A164="",$B164="",$C164=""),"",'OddsRatio_working_3-way'!H163)</f>
        <v>3.0726201502401156</v>
      </c>
      <c r="L164" s="21">
        <f>IF(OR($A164="",$B164="",$C164=""),"",'OddsRatio_working_3-way'!I163)</f>
        <v>3.3225843894650544</v>
      </c>
      <c r="M164" s="22">
        <f>IF(OR($A164="",$B164="",$C164=""),"",'OddsRatio_working_3-way'!J163)</f>
        <v>2.6768434381339632</v>
      </c>
      <c r="N164" s="23">
        <f t="shared" si="42"/>
        <v>32.559603582587606</v>
      </c>
      <c r="O164" s="24">
        <f t="shared" si="43"/>
        <v>30.140314152302462</v>
      </c>
      <c r="P164" s="24">
        <f t="shared" si="44"/>
        <v>37.300082265109943</v>
      </c>
      <c r="Q164" t="s">
        <v>411</v>
      </c>
      <c r="R164" t="s">
        <v>412</v>
      </c>
      <c r="S164" s="48" t="s">
        <v>465</v>
      </c>
      <c r="T164" s="35">
        <v>100</v>
      </c>
      <c r="U164" s="35">
        <f t="shared" si="45"/>
        <v>52.153110047846894</v>
      </c>
      <c r="V164" s="35">
        <f t="shared" si="46"/>
        <v>70.326409495548958</v>
      </c>
      <c r="W164" s="35">
        <f t="shared" si="47"/>
        <v>74.683544303797461</v>
      </c>
      <c r="X164" s="35">
        <f t="shared" si="48"/>
        <v>54.990046200653566</v>
      </c>
      <c r="Y164" s="35">
        <f t="shared" si="49"/>
        <v>73.163345648355644</v>
      </c>
      <c r="Z164" s="35">
        <f t="shared" si="50"/>
        <v>77.520480456604162</v>
      </c>
      <c r="AA164" s="35">
        <f t="shared" si="51"/>
        <v>-2.8369361528066719</v>
      </c>
      <c r="AB164" s="35">
        <f t="shared" si="52"/>
        <v>-2.8369361528066861</v>
      </c>
      <c r="AC164" s="35">
        <f t="shared" si="53"/>
        <v>-2.8369361528067003</v>
      </c>
      <c r="AD164" s="36"/>
      <c r="AE164" s="36"/>
      <c r="AF164">
        <v>2.2400000000000002</v>
      </c>
      <c r="AG164">
        <v>1.7</v>
      </c>
      <c r="AI164" s="36"/>
      <c r="AJ164" t="s">
        <v>477</v>
      </c>
      <c r="AK164" s="35"/>
      <c r="AL164" s="35"/>
    </row>
    <row r="165" spans="1:38" ht="15" x14ac:dyDescent="0.25">
      <c r="A165">
        <v>2.09</v>
      </c>
      <c r="B165">
        <v>3.37</v>
      </c>
      <c r="C165">
        <v>3.95</v>
      </c>
      <c r="D165" s="20">
        <f t="shared" si="41"/>
        <v>2.8369361528066905E-2</v>
      </c>
      <c r="E165" s="17">
        <f>IF(OR($A165="",$B165="",$C165=""),"",A165*'MPTO_working_3-way'!$I164)</f>
        <v>2.1492919655936595</v>
      </c>
      <c r="F165" s="21">
        <f>IF(OR($A165="",$B165="",$C165=""),"",B165*'MPTO_working_3-way'!$I164)</f>
        <v>3.4656047483495858</v>
      </c>
      <c r="G165" s="22">
        <f>IF(OR($A165="",$B165="",$C165=""),"",C165*'MPTO_working_3-way'!$I164)</f>
        <v>4.0620589780358642</v>
      </c>
      <c r="H165" s="17">
        <f>IF(OR($A165="",$B165="",$C165=""),"",'MPTO_working_3-way'!E164)</f>
        <v>2.1321395822505598</v>
      </c>
      <c r="I165" s="21">
        <f>IF(OR($A165="",$B165="",$C165=""),"",'MPTO_working_3-way'!F164)</f>
        <v>3.4809311832661276</v>
      </c>
      <c r="J165" s="22">
        <f>IF(OR($A165="",$B165="",$C165=""),"",'MPTO_working_3-way'!G164)</f>
        <v>4.1032693915406284</v>
      </c>
      <c r="K165" s="17">
        <f>IF(OR($A165="",$B165="",$C165=""),"",'OddsRatio_working_3-way'!H164)</f>
        <v>2.1391630826793167</v>
      </c>
      <c r="L165" s="21">
        <f>IF(OR($A165="",$B165="",$C165=""),"",'OddsRatio_working_3-way'!I164)</f>
        <v>3.476895877018332</v>
      </c>
      <c r="M165" s="22">
        <f>IF(OR($A165="",$B165="",$C165=""),"",'OddsRatio_working_3-way'!J164)</f>
        <v>4.0830560494531989</v>
      </c>
      <c r="N165" s="23">
        <f t="shared" si="42"/>
        <v>46.52695008441016</v>
      </c>
      <c r="O165" s="24">
        <f t="shared" si="43"/>
        <v>28.854992782319648</v>
      </c>
      <c r="P165" s="24">
        <f t="shared" si="44"/>
        <v>24.618057133270181</v>
      </c>
      <c r="Q165" t="s">
        <v>413</v>
      </c>
      <c r="R165" t="s">
        <v>414</v>
      </c>
      <c r="S165" s="48" t="s">
        <v>465</v>
      </c>
      <c r="T165" s="35">
        <v>100</v>
      </c>
      <c r="U165" s="35">
        <f t="shared" si="45"/>
        <v>63.235294117647051</v>
      </c>
      <c r="V165" s="35">
        <f t="shared" si="46"/>
        <v>70.930232558139537</v>
      </c>
      <c r="W165" s="35">
        <f t="shared" si="47"/>
        <v>62.962962962962962</v>
      </c>
      <c r="X165" s="35">
        <f t="shared" si="48"/>
        <v>66.106804478897502</v>
      </c>
      <c r="Y165" s="35">
        <f t="shared" si="49"/>
        <v>73.801742919389966</v>
      </c>
      <c r="Z165" s="35">
        <f t="shared" si="50"/>
        <v>65.834473324213405</v>
      </c>
      <c r="AA165" s="35">
        <f t="shared" si="51"/>
        <v>-2.8715103612504507</v>
      </c>
      <c r="AB165" s="35">
        <f t="shared" si="52"/>
        <v>-2.8715103612504294</v>
      </c>
      <c r="AC165" s="35">
        <f t="shared" si="53"/>
        <v>-2.8715103612504436</v>
      </c>
      <c r="AD165" s="36"/>
      <c r="AE165" s="36"/>
      <c r="AF165">
        <v>2.1</v>
      </c>
      <c r="AG165">
        <v>1.79</v>
      </c>
      <c r="AI165" s="36"/>
      <c r="AJ165" t="s">
        <v>478</v>
      </c>
      <c r="AK165" s="35"/>
      <c r="AL165" s="35"/>
    </row>
    <row r="166" spans="1:38" ht="15" x14ac:dyDescent="0.25">
      <c r="A166">
        <v>2.72</v>
      </c>
      <c r="B166">
        <v>3.44</v>
      </c>
      <c r="C166">
        <v>2.7</v>
      </c>
      <c r="D166" s="20">
        <f t="shared" si="41"/>
        <v>2.87151036125044E-2</v>
      </c>
      <c r="E166" s="17">
        <f>IF(OR($A166="",$B166="",$C166=""),"",A166*'MPTO_working_3-way'!$I165)</f>
        <v>2.7981050818260123</v>
      </c>
      <c r="F166" s="21">
        <f>IF(OR($A166="",$B166="",$C166=""),"",B166*'MPTO_working_3-way'!$I165)</f>
        <v>3.5387799564270153</v>
      </c>
      <c r="G166" s="22">
        <f>IF(OR($A166="",$B166="",$C166=""),"",C166*'MPTO_working_3-way'!$I165)</f>
        <v>2.7775307797537621</v>
      </c>
      <c r="H166" s="17">
        <f>IF(OR($A166="",$B166="",$C166=""),"",'MPTO_working_3-way'!E165)</f>
        <v>2.7927082350721633</v>
      </c>
      <c r="I166" s="21">
        <f>IF(OR($A166="",$B166="",$C166=""),"",'MPTO_working_3-way'!F165)</f>
        <v>3.557124190859529</v>
      </c>
      <c r="J166" s="22">
        <f>IF(OR($A166="",$B166="",$C166=""),"",'MPTO_working_3-way'!G165)</f>
        <v>2.771628848606837</v>
      </c>
      <c r="K166" s="17">
        <f>IF(OR($A166="",$B166="",$C166=""),"",'OddsRatio_working_3-way'!H165)</f>
        <v>2.7956280892582019</v>
      </c>
      <c r="L166" s="21">
        <f>IF(OR($A166="",$B166="",$C166=""),"",'OddsRatio_working_3-way'!I165)</f>
        <v>3.5472863591802386</v>
      </c>
      <c r="M166" s="22">
        <f>IF(OR($A166="",$B166="",$C166=""),"",'OddsRatio_working_3-way'!J165)</f>
        <v>2.7747486928714786</v>
      </c>
      <c r="N166" s="23">
        <f t="shared" si="42"/>
        <v>35.738471957150772</v>
      </c>
      <c r="O166" s="24">
        <f t="shared" si="43"/>
        <v>28.258326663793632</v>
      </c>
      <c r="P166" s="24">
        <f t="shared" si="44"/>
        <v>36.003201379055596</v>
      </c>
      <c r="Q166" t="s">
        <v>415</v>
      </c>
      <c r="R166" t="s">
        <v>416</v>
      </c>
      <c r="S166" s="48" t="s">
        <v>465</v>
      </c>
      <c r="T166" s="35">
        <v>100</v>
      </c>
      <c r="U166" s="35">
        <f t="shared" si="45"/>
        <v>56.331877729257641</v>
      </c>
      <c r="V166" s="35">
        <f t="shared" si="46"/>
        <v>68.75</v>
      </c>
      <c r="W166" s="35">
        <f t="shared" si="47"/>
        <v>72.14484679665739</v>
      </c>
      <c r="X166" s="35">
        <f t="shared" si="48"/>
        <v>59.105153203342617</v>
      </c>
      <c r="Y166" s="35">
        <f t="shared" si="49"/>
        <v>71.523275474084983</v>
      </c>
      <c r="Z166" s="35">
        <f t="shared" si="50"/>
        <v>74.918122270742359</v>
      </c>
      <c r="AA166" s="35">
        <f t="shared" si="51"/>
        <v>-2.7732754740849757</v>
      </c>
      <c r="AB166" s="35">
        <f t="shared" si="52"/>
        <v>-2.7732754740849828</v>
      </c>
      <c r="AC166" s="35">
        <f t="shared" si="53"/>
        <v>-2.7732754740849686</v>
      </c>
      <c r="AD166" s="36"/>
      <c r="AE166" s="36"/>
      <c r="AF166">
        <v>2.0299999999999998</v>
      </c>
      <c r="AG166">
        <v>1.86</v>
      </c>
      <c r="AI166" s="36"/>
      <c r="AJ166" t="s">
        <v>478</v>
      </c>
      <c r="AK166" s="35"/>
      <c r="AL166" s="35"/>
    </row>
    <row r="167" spans="1:38" ht="15" x14ac:dyDescent="0.25">
      <c r="A167">
        <v>2.29</v>
      </c>
      <c r="B167">
        <v>3.2</v>
      </c>
      <c r="C167">
        <v>3.59</v>
      </c>
      <c r="D167" s="20">
        <f t="shared" si="41"/>
        <v>2.7732754740849686E-2</v>
      </c>
      <c r="E167" s="17">
        <f>IF(OR($A167="",$B167="",$C167=""),"",A167*'MPTO_working_3-way'!$I166)</f>
        <v>2.3535080083565458</v>
      </c>
      <c r="F167" s="21">
        <f>IF(OR($A167="",$B167="",$C167=""),"",B167*'MPTO_working_3-way'!$I166)</f>
        <v>3.2887448151707193</v>
      </c>
      <c r="G167" s="22">
        <f>IF(OR($A167="",$B167="",$C167=""),"",C167*'MPTO_working_3-way'!$I166)</f>
        <v>3.6895605895196502</v>
      </c>
      <c r="H167" s="17">
        <f>IF(OR($A167="",$B167="",$C167=""),"",'MPTO_working_3-way'!E166)</f>
        <v>2.339526216843212</v>
      </c>
      <c r="I167" s="21">
        <f>IF(OR($A167="",$B167="",$C167=""),"",'MPTO_working_3-way'!F166)</f>
        <v>3.2975467248718546</v>
      </c>
      <c r="J167" s="22">
        <f>IF(OR($A167="",$B167="",$C167=""),"",'MPTO_working_3-way'!G166)</f>
        <v>3.71323047159132</v>
      </c>
      <c r="K167" s="17">
        <f>IF(OR($A167="",$B167="",$C167=""),"",'OddsRatio_working_3-way'!H166)</f>
        <v>2.3455750586387394</v>
      </c>
      <c r="L167" s="21">
        <f>IF(OR($A167="",$B167="",$C167=""),"",'OddsRatio_working_3-way'!I166)</f>
        <v>3.2947791697714939</v>
      </c>
      <c r="M167" s="22">
        <f>IF(OR($A167="",$B167="",$C167=""),"",'OddsRatio_working_3-way'!J166)</f>
        <v>3.7015809316855313</v>
      </c>
      <c r="N167" s="23">
        <f t="shared" si="42"/>
        <v>42.489764064932999</v>
      </c>
      <c r="O167" s="24">
        <f t="shared" si="43"/>
        <v>30.406737408967675</v>
      </c>
      <c r="P167" s="24">
        <f t="shared" si="44"/>
        <v>27.10349852609933</v>
      </c>
      <c r="Q167" t="s">
        <v>417</v>
      </c>
      <c r="R167" t="s">
        <v>418</v>
      </c>
      <c r="S167" s="48" t="s">
        <v>465</v>
      </c>
      <c r="T167" s="35">
        <v>100</v>
      </c>
      <c r="U167" s="35">
        <f t="shared" si="45"/>
        <v>61.538461538461533</v>
      </c>
      <c r="V167" s="35">
        <f t="shared" si="46"/>
        <v>72.29916897506925</v>
      </c>
      <c r="W167" s="35">
        <f t="shared" si="47"/>
        <v>63.369963369963365</v>
      </c>
      <c r="X167" s="35">
        <f t="shared" si="48"/>
        <v>64.330867654967378</v>
      </c>
      <c r="Y167" s="35">
        <f t="shared" si="49"/>
        <v>75.091575091575095</v>
      </c>
      <c r="Z167" s="35">
        <f t="shared" si="50"/>
        <v>66.162369486469203</v>
      </c>
      <c r="AA167" s="35">
        <f t="shared" si="51"/>
        <v>-2.7924061165058447</v>
      </c>
      <c r="AB167" s="35">
        <f t="shared" si="52"/>
        <v>-2.7924061165058447</v>
      </c>
      <c r="AC167" s="35">
        <f t="shared" si="53"/>
        <v>-2.7924061165058376</v>
      </c>
      <c r="AD167" s="36"/>
      <c r="AE167" s="36"/>
      <c r="AF167">
        <v>2.37</v>
      </c>
      <c r="AG167">
        <v>1.63</v>
      </c>
      <c r="AI167" s="36"/>
      <c r="AJ167" t="s">
        <v>478</v>
      </c>
      <c r="AK167" s="35"/>
      <c r="AL167" s="35"/>
    </row>
    <row r="168" spans="1:38" ht="15" x14ac:dyDescent="0.25">
      <c r="A168">
        <v>2.6</v>
      </c>
      <c r="B168">
        <v>3.61</v>
      </c>
      <c r="C168">
        <v>2.73</v>
      </c>
      <c r="D168" s="20">
        <f t="shared" si="41"/>
        <v>2.7924061165058411E-2</v>
      </c>
      <c r="E168" s="17">
        <f>IF(OR($A168="",$B168="",$C168=""),"",A168*'MPTO_working_3-way'!$I167)</f>
        <v>2.6726025590291518</v>
      </c>
      <c r="F168" s="21">
        <f>IF(OR($A168="",$B168="",$C168=""),"",B168*'MPTO_working_3-way'!$I167)</f>
        <v>3.7108058608058609</v>
      </c>
      <c r="G168" s="22">
        <f>IF(OR($A168="",$B168="",$C168=""),"",C168*'MPTO_working_3-way'!$I167)</f>
        <v>2.8062326869806093</v>
      </c>
      <c r="H168" s="17">
        <f>IF(OR($A168="",$B168="",$C168=""),"",'MPTO_working_3-way'!E167)</f>
        <v>2.6644827555130992</v>
      </c>
      <c r="I168" s="21">
        <f>IF(OR($A168="",$B168="",$C168=""),"",'MPTO_working_3-way'!F167)</f>
        <v>3.7355207964825392</v>
      </c>
      <c r="J168" s="22">
        <f>IF(OR($A168="",$B168="",$C168=""),"",'MPTO_working_3-way'!G167)</f>
        <v>2.8011805055519763</v>
      </c>
      <c r="K168" s="17">
        <f>IF(OR($A168="",$B168="",$C168=""),"",'OddsRatio_working_3-way'!H167)</f>
        <v>2.6686488025389239</v>
      </c>
      <c r="L168" s="21">
        <f>IF(OR($A168="",$B168="",$C168=""),"",'OddsRatio_working_3-way'!I167)</f>
        <v>3.7219833591416185</v>
      </c>
      <c r="M168" s="22">
        <f>IF(OR($A168="",$B168="",$C168=""),"",'OddsRatio_working_3-way'!J167)</f>
        <v>2.8042265177452115</v>
      </c>
      <c r="N168" s="23">
        <f t="shared" si="42"/>
        <v>37.41671190957998</v>
      </c>
      <c r="O168" s="24">
        <f t="shared" si="43"/>
        <v>26.948324367010514</v>
      </c>
      <c r="P168" s="24">
        <f t="shared" si="44"/>
        <v>35.634963723409506</v>
      </c>
      <c r="Q168" t="s">
        <v>419</v>
      </c>
      <c r="R168" t="s">
        <v>420</v>
      </c>
      <c r="S168" s="48" t="s">
        <v>465</v>
      </c>
      <c r="T168" s="35">
        <v>100</v>
      </c>
      <c r="U168" s="35">
        <f t="shared" si="45"/>
        <v>52.38095238095238</v>
      </c>
      <c r="V168" s="35">
        <f t="shared" si="46"/>
        <v>71.264367816091948</v>
      </c>
      <c r="W168" s="35">
        <f t="shared" si="47"/>
        <v>73.474801061007966</v>
      </c>
      <c r="X168" s="35">
        <f t="shared" si="48"/>
        <v>55.260831122900086</v>
      </c>
      <c r="Y168" s="35">
        <f t="shared" si="49"/>
        <v>74.144246558039669</v>
      </c>
      <c r="Z168" s="35">
        <f t="shared" si="50"/>
        <v>76.354679802955658</v>
      </c>
      <c r="AA168" s="35">
        <f t="shared" si="51"/>
        <v>-2.8798787419477065</v>
      </c>
      <c r="AB168" s="35">
        <f t="shared" si="52"/>
        <v>-2.8798787419477208</v>
      </c>
      <c r="AC168" s="35">
        <f t="shared" si="53"/>
        <v>-2.8798787419476923</v>
      </c>
      <c r="AD168" s="36"/>
      <c r="AE168" s="36"/>
      <c r="AF168">
        <v>1.76</v>
      </c>
      <c r="AG168">
        <v>2.14</v>
      </c>
      <c r="AI168" s="36"/>
      <c r="AJ168" t="s">
        <v>478</v>
      </c>
      <c r="AK168" s="35"/>
      <c r="AL168" s="35"/>
    </row>
    <row r="169" spans="1:38" ht="15" x14ac:dyDescent="0.25">
      <c r="A169">
        <v>2.1</v>
      </c>
      <c r="B169">
        <v>3.48</v>
      </c>
      <c r="C169">
        <v>3.77</v>
      </c>
      <c r="D169" s="20">
        <f t="shared" si="41"/>
        <v>2.8798787419477057E-2</v>
      </c>
      <c r="E169" s="17">
        <f>IF(OR($A169="",$B169="",$C169=""),"",A169*'MPTO_working_3-way'!$I168)</f>
        <v>2.1604774535809019</v>
      </c>
      <c r="F169" s="21">
        <f>IF(OR($A169="",$B169="",$C169=""),"",B169*'MPTO_working_3-way'!$I168)</f>
        <v>3.5802197802197799</v>
      </c>
      <c r="G169" s="22">
        <f>IF(OR($A169="",$B169="",$C169=""),"",C169*'MPTO_working_3-way'!$I168)</f>
        <v>3.8785714285714286</v>
      </c>
      <c r="H169" s="17">
        <f>IF(OR($A169="",$B169="",$C169=""),"",'MPTO_working_3-way'!E168)</f>
        <v>2.1432051976177586</v>
      </c>
      <c r="I169" s="21">
        <f>IF(OR($A169="",$B169="",$C169=""),"",'MPTO_working_3-way'!F168)</f>
        <v>3.6002728512960434</v>
      </c>
      <c r="J169" s="22">
        <f>IF(OR($A169="",$B169="",$C169=""),"",'MPTO_working_3-way'!G168)</f>
        <v>3.9115612648221347</v>
      </c>
      <c r="K169" s="17">
        <f>IF(OR($A169="",$B169="",$C169=""),"",'OddsRatio_working_3-way'!H168)</f>
        <v>2.150243988917</v>
      </c>
      <c r="L169" s="21">
        <f>IF(OR($A169="",$B169="",$C169=""),"",'OddsRatio_working_3-way'!I168)</f>
        <v>3.593277356831055</v>
      </c>
      <c r="M169" s="22">
        <f>IF(OR($A169="",$B169="",$C169=""),"",'OddsRatio_working_3-way'!J168)</f>
        <v>3.8965234993637172</v>
      </c>
      <c r="N169" s="23">
        <f t="shared" si="42"/>
        <v>46.286065070595455</v>
      </c>
      <c r="O169" s="24">
        <f t="shared" si="43"/>
        <v>27.931246163290364</v>
      </c>
      <c r="P169" s="24">
        <f t="shared" si="44"/>
        <v>25.78268876611418</v>
      </c>
      <c r="Q169" t="s">
        <v>421</v>
      </c>
      <c r="R169" t="s">
        <v>422</v>
      </c>
      <c r="S169" s="48" t="s">
        <v>465</v>
      </c>
      <c r="T169" s="35">
        <v>100</v>
      </c>
      <c r="U169" s="35">
        <f t="shared" si="45"/>
        <v>67.426710097719877</v>
      </c>
      <c r="V169" s="35">
        <f t="shared" si="46"/>
        <v>70.149253731343279</v>
      </c>
      <c r="W169" s="35">
        <f t="shared" si="47"/>
        <v>59.183673469387763</v>
      </c>
      <c r="X169" s="35">
        <f t="shared" si="48"/>
        <v>70.667072799268965</v>
      </c>
      <c r="Y169" s="35">
        <f t="shared" si="49"/>
        <v>73.389616432892367</v>
      </c>
      <c r="Z169" s="35">
        <f t="shared" si="50"/>
        <v>62.424036170936844</v>
      </c>
      <c r="AA169" s="35">
        <f t="shared" si="51"/>
        <v>-3.2403627015490883</v>
      </c>
      <c r="AB169" s="35">
        <f t="shared" si="52"/>
        <v>-3.2403627015490883</v>
      </c>
      <c r="AC169" s="35">
        <f t="shared" si="53"/>
        <v>-3.2403627015490812</v>
      </c>
      <c r="AD169" s="36"/>
      <c r="AE169" s="36"/>
      <c r="AF169">
        <v>2.12</v>
      </c>
      <c r="AG169">
        <v>1.78</v>
      </c>
      <c r="AI169" s="36"/>
      <c r="AJ169" t="s">
        <v>471</v>
      </c>
      <c r="AK169" s="35"/>
      <c r="AL169" s="35"/>
    </row>
    <row r="170" spans="1:38" ht="15" x14ac:dyDescent="0.25">
      <c r="A170">
        <v>3.07</v>
      </c>
      <c r="B170">
        <v>3.35</v>
      </c>
      <c r="C170">
        <v>2.4500000000000002</v>
      </c>
      <c r="D170" s="20">
        <f t="shared" si="41"/>
        <v>3.2403627015490821E-2</v>
      </c>
      <c r="E170" s="17">
        <f>IF(OR($A170="",$B170="",$C170=""),"",A170*'MPTO_working_3-way'!$I169)</f>
        <v>3.1694791349375566</v>
      </c>
      <c r="F170" s="21">
        <f>IF(OR($A170="",$B170="",$C170=""),"",B170*'MPTO_working_3-way'!$I169)</f>
        <v>3.4585521505018941</v>
      </c>
      <c r="G170" s="22">
        <f>IF(OR($A170="",$B170="",$C170=""),"",C170*'MPTO_working_3-way'!$I169)</f>
        <v>2.5293888861879528</v>
      </c>
      <c r="H170" s="17">
        <f>IF(OR($A170="",$B170="",$C170=""),"",'MPTO_working_3-way'!E169)</f>
        <v>3.1752917591240024</v>
      </c>
      <c r="I170" s="21">
        <f>IF(OR($A170="",$B170="",$C170=""),"",'MPTO_working_3-way'!F169)</f>
        <v>3.4757673397929234</v>
      </c>
      <c r="J170" s="22">
        <f>IF(OR($A170="",$B170="",$C170=""),"",'MPTO_working_3-way'!G169)</f>
        <v>2.5165966003623863</v>
      </c>
      <c r="K170" s="17">
        <f>IF(OR($A170="",$B170="",$C170=""),"",'OddsRatio_working_3-way'!H169)</f>
        <v>3.1732821908117614</v>
      </c>
      <c r="L170" s="21">
        <f>IF(OR($A170="",$B170="",$C170=""),"",'OddsRatio_working_3-way'!I169)</f>
        <v>3.4672527286993433</v>
      </c>
      <c r="M170" s="22">
        <f>IF(OR($A170="",$B170="",$C170=""),"",'OddsRatio_working_3-way'!J169)</f>
        <v>2.5223474283464036</v>
      </c>
      <c r="N170" s="23">
        <f t="shared" si="42"/>
        <v>31.550925481000252</v>
      </c>
      <c r="O170" s="24">
        <f t="shared" si="43"/>
        <v>28.913833201991281</v>
      </c>
      <c r="P170" s="24">
        <f t="shared" si="44"/>
        <v>39.53524131700847</v>
      </c>
      <c r="Q170" t="s">
        <v>423</v>
      </c>
      <c r="R170" t="s">
        <v>424</v>
      </c>
      <c r="S170" s="48" t="s">
        <v>465</v>
      </c>
      <c r="T170" s="35">
        <v>100</v>
      </c>
      <c r="U170" s="35">
        <f t="shared" si="45"/>
        <v>17.355371900826448</v>
      </c>
      <c r="V170" s="35">
        <f t="shared" si="46"/>
        <v>84.423676012461058</v>
      </c>
      <c r="W170" s="35">
        <f t="shared" si="47"/>
        <v>94.791666666666671</v>
      </c>
      <c r="X170" s="35">
        <f t="shared" si="48"/>
        <v>20.784657320872274</v>
      </c>
      <c r="Y170" s="35">
        <f t="shared" si="49"/>
        <v>87.852961432506888</v>
      </c>
      <c r="Z170" s="35">
        <f t="shared" si="50"/>
        <v>98.220952086712501</v>
      </c>
      <c r="AA170" s="35">
        <f t="shared" si="51"/>
        <v>-3.4292854200458258</v>
      </c>
      <c r="AB170" s="35">
        <f t="shared" si="52"/>
        <v>-3.4292854200458294</v>
      </c>
      <c r="AC170" s="35">
        <f t="shared" si="53"/>
        <v>-3.4292854200458294</v>
      </c>
      <c r="AD170" s="36"/>
      <c r="AE170" s="36"/>
      <c r="AF170">
        <v>2.1</v>
      </c>
      <c r="AG170">
        <v>1.78</v>
      </c>
      <c r="AI170" s="36"/>
      <c r="AJ170" t="s">
        <v>471</v>
      </c>
      <c r="AK170" s="35"/>
      <c r="AL170" s="35"/>
    </row>
    <row r="171" spans="1:38" ht="15" x14ac:dyDescent="0.25">
      <c r="A171">
        <v>1.21</v>
      </c>
      <c r="B171">
        <v>6.42</v>
      </c>
      <c r="C171">
        <v>19.2</v>
      </c>
      <c r="D171" s="20">
        <f t="shared" si="41"/>
        <v>3.4292854200458356E-2</v>
      </c>
      <c r="E171" s="17">
        <f>IF(OR($A171="",$B171="",$C171=""),"",A171*'MPTO_working_3-way'!$I170)</f>
        <v>1.2514943535825547</v>
      </c>
      <c r="F171" s="21">
        <f>IF(OR($A171="",$B171="",$C171=""),"",B171*'MPTO_working_3-way'!$I170)</f>
        <v>6.6401601239669423</v>
      </c>
      <c r="G171" s="22">
        <f>IF(OR($A171="",$B171="",$C171=""),"",C171*'MPTO_working_3-way'!$I170)</f>
        <v>19.8584228006488</v>
      </c>
      <c r="H171" s="17">
        <f>IF(OR($A171="",$B171="",$C171=""),"",'MPTO_working_3-way'!E170)</f>
        <v>1.2269707865508688</v>
      </c>
      <c r="I171" s="21">
        <f>IF(OR($A171="",$B171="",$C171=""),"",'MPTO_working_3-way'!F170)</f>
        <v>6.9284566230069302</v>
      </c>
      <c r="J171" s="22">
        <f>IF(OR($A171="",$B171="",$C171=""),"",'MPTO_working_3-way'!G170)</f>
        <v>24.598804607407224</v>
      </c>
      <c r="K171" s="17">
        <f>IF(OR($A171="",$B171="",$C171=""),"",'OddsRatio_working_3-way'!H170)</f>
        <v>1.2335783652018579</v>
      </c>
      <c r="L171" s="21">
        <f>IF(OR($A171="",$B171="",$C171=""),"",'OddsRatio_working_3-way'!I170)</f>
        <v>7.0285463780670083</v>
      </c>
      <c r="M171" s="22">
        <f>IF(OR($A171="",$B171="",$C171=""),"",'OddsRatio_working_3-way'!J170)</f>
        <v>21.243458317494376</v>
      </c>
      <c r="N171" s="23">
        <f t="shared" si="42"/>
        <v>79.904475568537606</v>
      </c>
      <c r="O171" s="24">
        <f t="shared" si="43"/>
        <v>15.059877794070173</v>
      </c>
      <c r="P171" s="24">
        <f t="shared" si="44"/>
        <v>5.0356466373922135</v>
      </c>
      <c r="Q171" t="s">
        <v>425</v>
      </c>
      <c r="R171" t="s">
        <v>426</v>
      </c>
      <c r="S171" s="48" t="s">
        <v>465</v>
      </c>
      <c r="T171" s="35">
        <v>100</v>
      </c>
      <c r="U171" s="35">
        <f t="shared" si="45"/>
        <v>61.389961389961393</v>
      </c>
      <c r="V171" s="35">
        <f t="shared" si="46"/>
        <v>71.181556195965413</v>
      </c>
      <c r="W171" s="35">
        <f t="shared" si="47"/>
        <v>64.664310954063609</v>
      </c>
      <c r="X171" s="35">
        <f t="shared" si="48"/>
        <v>64.154132849970978</v>
      </c>
      <c r="Y171" s="35">
        <f t="shared" si="49"/>
        <v>73.945727655975006</v>
      </c>
      <c r="Z171" s="35">
        <f t="shared" si="50"/>
        <v>67.428482414073201</v>
      </c>
      <c r="AA171" s="35">
        <f t="shared" si="51"/>
        <v>-2.7641714600095852</v>
      </c>
      <c r="AB171" s="35">
        <f t="shared" si="52"/>
        <v>-2.7641714600095924</v>
      </c>
      <c r="AC171" s="35">
        <f t="shared" si="53"/>
        <v>-2.7641714600095924</v>
      </c>
      <c r="AD171" s="36"/>
      <c r="AE171" s="36"/>
      <c r="AF171">
        <v>1.76</v>
      </c>
      <c r="AG171">
        <v>2.13</v>
      </c>
      <c r="AI171" s="36"/>
      <c r="AJ171" t="s">
        <v>471</v>
      </c>
      <c r="AK171" s="35"/>
      <c r="AL171" s="35"/>
    </row>
    <row r="172" spans="1:38" ht="15" x14ac:dyDescent="0.25">
      <c r="A172">
        <v>2.59</v>
      </c>
      <c r="B172">
        <v>3.47</v>
      </c>
      <c r="C172">
        <v>2.83</v>
      </c>
      <c r="D172" s="20">
        <f t="shared" si="41"/>
        <v>2.7641714600096012E-2</v>
      </c>
      <c r="E172" s="17">
        <f>IF(OR($A172="",$B172="",$C172=""),"",A172*'MPTO_working_3-way'!$I171)</f>
        <v>2.6615920408142486</v>
      </c>
      <c r="F172" s="21">
        <f>IF(OR($A172="",$B172="",$C172=""),"",B172*'MPTO_working_3-way'!$I171)</f>
        <v>3.5659167496623332</v>
      </c>
      <c r="G172" s="22">
        <f>IF(OR($A172="",$B172="",$C172=""),"",C172*'MPTO_working_3-way'!$I171)</f>
        <v>2.9082260523182719</v>
      </c>
      <c r="H172" s="17">
        <f>IF(OR($A172="",$B172="",$C172=""),"",'MPTO_working_3-way'!E171)</f>
        <v>2.6533188368196012</v>
      </c>
      <c r="I172" s="21">
        <f>IF(OR($A172="",$B172="",$C172=""),"",'MPTO_working_3-way'!F171)</f>
        <v>3.5846079821539538</v>
      </c>
      <c r="J172" s="22">
        <f>IF(OR($A172="",$B172="",$C172=""),"",'MPTO_working_3-way'!G171)</f>
        <v>2.9057689444922192</v>
      </c>
      <c r="K172" s="17">
        <f>IF(OR($A172="",$B172="",$C172=""),"",'OddsRatio_working_3-way'!H171)</f>
        <v>2.6573513292738133</v>
      </c>
      <c r="L172" s="21">
        <f>IF(OR($A172="",$B172="",$C172=""),"",'OddsRatio_working_3-way'!I171)</f>
        <v>3.5746275366706395</v>
      </c>
      <c r="M172" s="22">
        <f>IF(OR($A172="",$B172="",$C172=""),"",'OddsRatio_working_3-way'!J171)</f>
        <v>2.9075175676547658</v>
      </c>
      <c r="N172" s="23">
        <f t="shared" si="42"/>
        <v>37.571497985621967</v>
      </c>
      <c r="O172" s="24">
        <f t="shared" si="43"/>
        <v>28.043279476299972</v>
      </c>
      <c r="P172" s="24">
        <f t="shared" si="44"/>
        <v>34.385222538078054</v>
      </c>
      <c r="Q172" t="s">
        <v>427</v>
      </c>
      <c r="R172" t="s">
        <v>428</v>
      </c>
      <c r="S172" s="48" t="s">
        <v>465</v>
      </c>
      <c r="T172" s="35">
        <v>100</v>
      </c>
      <c r="U172" s="35">
        <f t="shared" si="45"/>
        <v>68.75</v>
      </c>
      <c r="V172" s="35">
        <f t="shared" si="46"/>
        <v>68.75</v>
      </c>
      <c r="W172" s="35">
        <f t="shared" si="47"/>
        <v>52.38095238095238</v>
      </c>
      <c r="X172" s="35">
        <f t="shared" si="48"/>
        <v>78.86904761904762</v>
      </c>
      <c r="Y172" s="35">
        <f t="shared" si="49"/>
        <v>78.86904761904762</v>
      </c>
      <c r="Z172" s="35">
        <f t="shared" si="50"/>
        <v>62.5</v>
      </c>
      <c r="AA172" s="35">
        <f t="shared" si="51"/>
        <v>-10.11904761904762</v>
      </c>
      <c r="AB172" s="35">
        <f t="shared" si="52"/>
        <v>-10.11904761904762</v>
      </c>
      <c r="AC172" s="35">
        <f t="shared" si="53"/>
        <v>-10.11904761904762</v>
      </c>
      <c r="AD172" s="36"/>
      <c r="AE172" s="36"/>
      <c r="AF172">
        <v>2</v>
      </c>
      <c r="AG172">
        <v>1.88</v>
      </c>
      <c r="AI172" s="36"/>
      <c r="AJ172" t="s">
        <v>479</v>
      </c>
      <c r="AK172" s="35"/>
      <c r="AL172" s="35"/>
    </row>
    <row r="173" spans="1:38" ht="15" x14ac:dyDescent="0.25">
      <c r="A173">
        <v>3.2</v>
      </c>
      <c r="B173">
        <v>3.2</v>
      </c>
      <c r="C173">
        <v>2.1</v>
      </c>
      <c r="D173" s="20">
        <f t="shared" si="41"/>
        <v>0.10119047619047628</v>
      </c>
      <c r="E173" s="17">
        <f>IF(OR($A173="",$B173="",$C173=""),"",A173*'MPTO_working_3-way'!$I172)</f>
        <v>3.5238095238095242</v>
      </c>
      <c r="F173" s="21">
        <f>IF(OR($A173="",$B173="",$C173=""),"",B173*'MPTO_working_3-way'!$I172)</f>
        <v>3.5238095238095242</v>
      </c>
      <c r="G173" s="22">
        <f>IF(OR($A173="",$B173="",$C173=""),"",C173*'MPTO_working_3-way'!$I172)</f>
        <v>2.3125000000000004</v>
      </c>
      <c r="H173" s="17">
        <f>IF(OR($A173="",$B173="",$C173=""),"",'MPTO_working_3-way'!E172)</f>
        <v>3.587188612099645</v>
      </c>
      <c r="I173" s="21">
        <f>IF(OR($A173="",$B173="",$C173=""),"",'MPTO_working_3-way'!F172)</f>
        <v>3.587188612099645</v>
      </c>
      <c r="J173" s="22">
        <f>IF(OR($A173="",$B173="",$C173=""),"",'MPTO_working_3-way'!G172)</f>
        <v>2.2600896860986555</v>
      </c>
      <c r="K173" s="17">
        <f>IF(OR($A173="",$B173="",$C173=""),"",'OddsRatio_working_3-way'!H172)</f>
        <v>3.5615528128088303</v>
      </c>
      <c r="L173" s="21">
        <f>IF(OR($A173="",$B173="",$C173=""),"",'OddsRatio_working_3-way'!I172)</f>
        <v>3.5615528128088303</v>
      </c>
      <c r="M173" s="22">
        <f>IF(OR($A173="",$B173="",$C173=""),"",'OddsRatio_working_3-way'!J172)</f>
        <v>2.2807764064044154</v>
      </c>
      <c r="N173" s="23">
        <f t="shared" si="42"/>
        <v>28.378378378378379</v>
      </c>
      <c r="O173" s="24">
        <f t="shared" si="43"/>
        <v>28.378378378378379</v>
      </c>
      <c r="P173" s="24">
        <f t="shared" si="44"/>
        <v>43.243243243243235</v>
      </c>
      <c r="Q173" t="s">
        <v>134</v>
      </c>
      <c r="R173" t="s">
        <v>142</v>
      </c>
      <c r="S173" s="48" t="s">
        <v>465</v>
      </c>
      <c r="T173" s="35">
        <v>100</v>
      </c>
      <c r="U173" s="35">
        <f t="shared" si="45"/>
        <v>32.885906040268459</v>
      </c>
      <c r="V173" s="35">
        <f t="shared" si="46"/>
        <v>77.628635346756155</v>
      </c>
      <c r="W173" s="35">
        <f t="shared" si="47"/>
        <v>86.962190352020869</v>
      </c>
      <c r="X173" s="35">
        <f t="shared" si="48"/>
        <v>35.40917430122299</v>
      </c>
      <c r="Y173" s="35">
        <f t="shared" si="49"/>
        <v>80.151903607710679</v>
      </c>
      <c r="Z173" s="35">
        <f t="shared" si="50"/>
        <v>89.485458612975393</v>
      </c>
      <c r="AA173" s="35">
        <f t="shared" si="51"/>
        <v>-2.5232682609545307</v>
      </c>
      <c r="AB173" s="35">
        <f t="shared" si="52"/>
        <v>-2.5232682609545236</v>
      </c>
      <c r="AC173" s="35">
        <f t="shared" si="53"/>
        <v>-2.5232682609545236</v>
      </c>
      <c r="AD173" s="36"/>
      <c r="AE173" s="36"/>
      <c r="AF173">
        <v>1.98</v>
      </c>
      <c r="AG173">
        <v>1.92</v>
      </c>
      <c r="AI173" s="36"/>
      <c r="AJ173" t="s">
        <v>169</v>
      </c>
      <c r="AK173" s="35"/>
      <c r="AL173" s="35"/>
    </row>
    <row r="174" spans="1:38" ht="15" x14ac:dyDescent="0.25">
      <c r="A174">
        <v>1.49</v>
      </c>
      <c r="B174">
        <v>4.47</v>
      </c>
      <c r="C174">
        <v>7.67</v>
      </c>
      <c r="D174" s="20">
        <f t="shared" si="41"/>
        <v>2.5232682609545476E-2</v>
      </c>
      <c r="E174" s="17">
        <f>IF(OR($A174="",$B174="",$C174=""),"",A174*'MPTO_working_3-way'!$I173)</f>
        <v>1.5275966970882227</v>
      </c>
      <c r="F174" s="21">
        <f>IF(OR($A174="",$B174="",$C174=""),"",B174*'MPTO_working_3-way'!$I173)</f>
        <v>4.582790091264668</v>
      </c>
      <c r="G174" s="22">
        <f>IF(OR($A174="",$B174="",$C174=""),"",C174*'MPTO_working_3-way'!$I173)</f>
        <v>7.863534675615214</v>
      </c>
      <c r="H174" s="17">
        <f>IF(OR($A174="",$B174="",$C174=""),"",'MPTO_working_3-way'!E173)</f>
        <v>1.5089100108706974</v>
      </c>
      <c r="I174" s="21">
        <f>IF(OR($A174="",$B174="",$C174=""),"",'MPTO_working_3-way'!F173)</f>
        <v>4.6446224638630129</v>
      </c>
      <c r="J174" s="22">
        <f>IF(OR($A174="",$B174="",$C174=""),"",'MPTO_working_3-way'!G173)</f>
        <v>8.198925459748585</v>
      </c>
      <c r="K174" s="17">
        <f>IF(OR($A174="",$B174="",$C174=""),"",'OddsRatio_working_3-way'!H173)</f>
        <v>1.5150982812267024</v>
      </c>
      <c r="L174" s="21">
        <f>IF(OR($A174="",$B174="",$C174=""),"",'OddsRatio_working_3-way'!I173)</f>
        <v>4.6477368078707313</v>
      </c>
      <c r="M174" s="22">
        <f>IF(OR($A174="",$B174="",$C174=""),"",'OddsRatio_working_3-way'!J173)</f>
        <v>8.0116439505757278</v>
      </c>
      <c r="N174" s="23">
        <f t="shared" si="42"/>
        <v>65.462304409672825</v>
      </c>
      <c r="O174" s="24">
        <f t="shared" si="43"/>
        <v>21.820768136557607</v>
      </c>
      <c r="P174" s="24">
        <f t="shared" si="44"/>
        <v>12.716927453769555</v>
      </c>
      <c r="Q174" t="s">
        <v>429</v>
      </c>
      <c r="R174" t="s">
        <v>430</v>
      </c>
      <c r="S174" s="48" t="s">
        <v>465</v>
      </c>
      <c r="T174" s="35">
        <v>100</v>
      </c>
      <c r="U174" s="35">
        <f t="shared" si="45"/>
        <v>50</v>
      </c>
      <c r="V174" s="35">
        <f t="shared" si="46"/>
        <v>70.760233918128648</v>
      </c>
      <c r="W174" s="35">
        <f t="shared" si="47"/>
        <v>76.958525345622121</v>
      </c>
      <c r="X174" s="35">
        <f t="shared" si="48"/>
        <v>52.281240736249224</v>
      </c>
      <c r="Y174" s="35">
        <f t="shared" si="49"/>
        <v>73.041474654377879</v>
      </c>
      <c r="Z174" s="35">
        <f t="shared" si="50"/>
        <v>79.239766081871338</v>
      </c>
      <c r="AA174" s="35">
        <f t="shared" si="51"/>
        <v>-2.2812407362492237</v>
      </c>
      <c r="AB174" s="35">
        <f t="shared" si="52"/>
        <v>-2.2812407362492308</v>
      </c>
      <c r="AC174" s="35">
        <f t="shared" si="53"/>
        <v>-2.2812407362492166</v>
      </c>
      <c r="AD174" s="36"/>
      <c r="AE174" s="36"/>
      <c r="AF174">
        <v>2.04</v>
      </c>
      <c r="AG174">
        <v>1.88</v>
      </c>
      <c r="AI174" s="36"/>
      <c r="AJ174" t="s">
        <v>480</v>
      </c>
      <c r="AK174" s="35"/>
      <c r="AL174" s="35"/>
    </row>
    <row r="175" spans="1:38" ht="15" x14ac:dyDescent="0.25">
      <c r="A175">
        <v>2</v>
      </c>
      <c r="B175">
        <v>3.42</v>
      </c>
      <c r="C175">
        <v>4.34</v>
      </c>
      <c r="D175" s="20">
        <f t="shared" si="41"/>
        <v>2.2812407362492237E-2</v>
      </c>
      <c r="E175" s="17">
        <f>IF(OR($A175="",$B175="",$C175=""),"",A175*'MPTO_working_3-way'!$I174)</f>
        <v>2.0456248147249845</v>
      </c>
      <c r="F175" s="21">
        <f>IF(OR($A175="",$B175="",$C175=""),"",B175*'MPTO_working_3-way'!$I174)</f>
        <v>3.4980184331797233</v>
      </c>
      <c r="G175" s="22">
        <f>IF(OR($A175="",$B175="",$C175=""),"",C175*'MPTO_working_3-way'!$I174)</f>
        <v>4.439005847953216</v>
      </c>
      <c r="H175" s="17">
        <f>IF(OR($A175="",$B175="",$C175=""),"",'MPTO_working_3-way'!E174)</f>
        <v>2.0308862699310395</v>
      </c>
      <c r="I175" s="21">
        <f>IF(OR($A175="",$B175="",$C175=""),"",'MPTO_working_3-way'!F174)</f>
        <v>3.511315785323387</v>
      </c>
      <c r="J175" s="22">
        <f>IF(OR($A175="",$B175="",$C175=""),"",'MPTO_working_3-way'!G174)</f>
        <v>4.4881165964480809</v>
      </c>
      <c r="K175" s="17">
        <f>IF(OR($A175="",$B175="",$C175=""),"",'OddsRatio_working_3-way'!H174)</f>
        <v>2.0368199887936758</v>
      </c>
      <c r="L175" s="21">
        <f>IF(OR($A175="",$B175="",$C175=""),"",'OddsRatio_working_3-way'!I174)</f>
        <v>3.509104372880695</v>
      </c>
      <c r="M175" s="22">
        <f>IF(OR($A175="",$B175="",$C175=""),"",'OddsRatio_working_3-way'!J174)</f>
        <v>4.4629787625708781</v>
      </c>
      <c r="N175" s="23">
        <f t="shared" si="42"/>
        <v>48.884819581856746</v>
      </c>
      <c r="O175" s="24">
        <f t="shared" si="43"/>
        <v>28.587613790559502</v>
      </c>
      <c r="P175" s="24">
        <f t="shared" si="44"/>
        <v>22.527566627583756</v>
      </c>
      <c r="Q175" t="s">
        <v>431</v>
      </c>
      <c r="R175" t="s">
        <v>432</v>
      </c>
      <c r="S175" s="48" t="s">
        <v>465</v>
      </c>
      <c r="T175" s="35">
        <v>100</v>
      </c>
      <c r="U175" s="35">
        <f t="shared" si="45"/>
        <v>63.099630996309962</v>
      </c>
      <c r="V175" s="35">
        <f t="shared" si="46"/>
        <v>68.253968253968253</v>
      </c>
      <c r="W175" s="35">
        <f t="shared" si="47"/>
        <v>66.555183946488299</v>
      </c>
      <c r="X175" s="35">
        <f t="shared" si="48"/>
        <v>65.190847799543448</v>
      </c>
      <c r="Y175" s="35">
        <f t="shared" si="49"/>
        <v>70.345185057201746</v>
      </c>
      <c r="Z175" s="35">
        <f t="shared" si="50"/>
        <v>68.646400749721778</v>
      </c>
      <c r="AA175" s="35">
        <f t="shared" si="51"/>
        <v>-2.0912168032334861</v>
      </c>
      <c r="AB175" s="35">
        <f t="shared" si="52"/>
        <v>-2.0912168032334932</v>
      </c>
      <c r="AC175" s="35">
        <f t="shared" si="53"/>
        <v>-2.091216803233479</v>
      </c>
      <c r="AD175" s="36"/>
      <c r="AE175" s="36"/>
      <c r="AF175">
        <v>2.08</v>
      </c>
      <c r="AG175">
        <v>1.84</v>
      </c>
      <c r="AI175" s="36"/>
      <c r="AJ175" t="s">
        <v>480</v>
      </c>
      <c r="AK175" s="35"/>
      <c r="AL175" s="35"/>
    </row>
    <row r="176" spans="1:38" ht="15" x14ac:dyDescent="0.25">
      <c r="A176">
        <v>2.71</v>
      </c>
      <c r="B176">
        <v>3.15</v>
      </c>
      <c r="C176">
        <v>2.99</v>
      </c>
      <c r="D176" s="20">
        <f t="shared" si="41"/>
        <v>2.0912168032334755E-2</v>
      </c>
      <c r="E176" s="17">
        <f>IF(OR($A176="",$B176="",$C176=""),"",A176*'MPTO_working_3-way'!$I175)</f>
        <v>2.7666719753676272</v>
      </c>
      <c r="F176" s="21">
        <f>IF(OR($A176="",$B176="",$C176=""),"",B176*'MPTO_working_3-way'!$I175)</f>
        <v>3.2158733293018544</v>
      </c>
      <c r="G176" s="22">
        <f>IF(OR($A176="",$B176="",$C176=""),"",C176*'MPTO_working_3-way'!$I175)</f>
        <v>3.052527382416681</v>
      </c>
      <c r="H176" s="17">
        <f>IF(OR($A176="",$B176="",$C176=""),"",'MPTO_working_3-way'!E175)</f>
        <v>2.762179387401257</v>
      </c>
      <c r="I176" s="21">
        <f>IF(OR($A176="",$B176="",$C176=""),"",'MPTO_working_3-way'!F175)</f>
        <v>3.2207198463423765</v>
      </c>
      <c r="J176" s="22">
        <f>IF(OR($A176="",$B176="",$C176=""),"",'MPTO_working_3-way'!G175)</f>
        <v>3.0536454863636098</v>
      </c>
      <c r="K176" s="17">
        <f>IF(OR($A176="",$B176="",$C176=""),"",'OddsRatio_working_3-way'!H175)</f>
        <v>2.7643189859802941</v>
      </c>
      <c r="L176" s="21">
        <f>IF(OR($A176="",$B176="",$C176=""),"",'OddsRatio_working_3-way'!I175)</f>
        <v>3.2182958010863345</v>
      </c>
      <c r="M176" s="22">
        <f>IF(OR($A176="",$B176="",$C176=""),"",'OddsRatio_working_3-way'!J175)</f>
        <v>3.0532133228659557</v>
      </c>
      <c r="N176" s="23">
        <f t="shared" si="42"/>
        <v>36.144508958895386</v>
      </c>
      <c r="O176" s="24">
        <f t="shared" si="43"/>
        <v>31.095752151938573</v>
      </c>
      <c r="P176" s="24">
        <f t="shared" si="44"/>
        <v>32.759738889166051</v>
      </c>
      <c r="Q176" t="s">
        <v>433</v>
      </c>
      <c r="R176" t="s">
        <v>434</v>
      </c>
      <c r="S176" s="48" t="s">
        <v>465</v>
      </c>
      <c r="T176" s="35">
        <v>100</v>
      </c>
      <c r="U176" s="35">
        <f t="shared" si="45"/>
        <v>47.916666666666671</v>
      </c>
      <c r="V176" s="35">
        <f t="shared" si="46"/>
        <v>70.238095238095241</v>
      </c>
      <c r="W176" s="35">
        <f t="shared" si="47"/>
        <v>79.508196721311478</v>
      </c>
      <c r="X176" s="35">
        <f t="shared" si="48"/>
        <v>50.253708040593281</v>
      </c>
      <c r="Y176" s="35">
        <f t="shared" si="49"/>
        <v>72.575136612021865</v>
      </c>
      <c r="Z176" s="35">
        <f t="shared" si="50"/>
        <v>81.845238095238088</v>
      </c>
      <c r="AA176" s="35">
        <f t="shared" si="51"/>
        <v>-2.3370413739266098</v>
      </c>
      <c r="AB176" s="35">
        <f t="shared" si="52"/>
        <v>-2.337041373926624</v>
      </c>
      <c r="AC176" s="35">
        <f t="shared" si="53"/>
        <v>-2.3370413739266098</v>
      </c>
      <c r="AD176" s="36"/>
      <c r="AE176" s="36"/>
      <c r="AF176">
        <v>2.2999999999999998</v>
      </c>
      <c r="AG176">
        <v>1.68</v>
      </c>
      <c r="AI176" s="36"/>
      <c r="AJ176" t="s">
        <v>480</v>
      </c>
      <c r="AK176" s="35"/>
      <c r="AL176" s="35"/>
    </row>
    <row r="177" spans="1:38" ht="15" x14ac:dyDescent="0.25">
      <c r="A177">
        <v>1.92</v>
      </c>
      <c r="B177">
        <v>3.36</v>
      </c>
      <c r="C177">
        <v>4.88</v>
      </c>
      <c r="D177" s="20">
        <f t="shared" si="41"/>
        <v>2.3370413739266294E-2</v>
      </c>
      <c r="E177" s="17">
        <f>IF(OR($A177="",$B177="",$C177=""),"",A177*'MPTO_working_3-way'!$I176)</f>
        <v>1.9648711943793913</v>
      </c>
      <c r="F177" s="21">
        <f>IF(OR($A177="",$B177="",$C177=""),"",B177*'MPTO_working_3-way'!$I176)</f>
        <v>3.4385245901639347</v>
      </c>
      <c r="G177" s="22">
        <f>IF(OR($A177="",$B177="",$C177=""),"",C177*'MPTO_working_3-way'!$I176)</f>
        <v>4.9940476190476195</v>
      </c>
      <c r="H177" s="17">
        <f>IF(OR($A177="",$B177="",$C177=""),"",'MPTO_working_3-way'!E176)</f>
        <v>1.9491536169403412</v>
      </c>
      <c r="I177" s="21">
        <f>IF(OR($A177="",$B177="",$C177=""),"",'MPTO_working_3-way'!F176)</f>
        <v>3.4503114303349984</v>
      </c>
      <c r="J177" s="22">
        <f>IF(OR($A177="",$B177="",$C177=""),"",'MPTO_working_3-way'!G176)</f>
        <v>5.0728487748535613</v>
      </c>
      <c r="K177" s="17">
        <f>IF(OR($A177="",$B177="",$C177=""),"",'OddsRatio_working_3-way'!H176)</f>
        <v>1.9554411096709945</v>
      </c>
      <c r="L177" s="21">
        <f>IF(OR($A177="",$B177="",$C177=""),"",'OddsRatio_working_3-way'!I176)</f>
        <v>3.4509141508951595</v>
      </c>
      <c r="M177" s="22">
        <f>IF(OR($A177="",$B177="",$C177=""),"",'OddsRatio_working_3-way'!J176)</f>
        <v>5.0294690277428895</v>
      </c>
      <c r="N177" s="23">
        <f t="shared" si="42"/>
        <v>50.893921334922524</v>
      </c>
      <c r="O177" s="24">
        <f t="shared" si="43"/>
        <v>29.082240762812873</v>
      </c>
      <c r="P177" s="24">
        <f t="shared" si="44"/>
        <v>20.023837902264599</v>
      </c>
      <c r="Q177" t="s">
        <v>435</v>
      </c>
      <c r="R177" t="s">
        <v>436</v>
      </c>
      <c r="S177" s="48" t="s">
        <v>465</v>
      </c>
      <c r="T177" s="35">
        <v>100</v>
      </c>
      <c r="U177" s="35">
        <f t="shared" si="45"/>
        <v>31.972789115646258</v>
      </c>
      <c r="V177" s="35">
        <f t="shared" si="46"/>
        <v>78.94736842105263</v>
      </c>
      <c r="W177" s="35">
        <f t="shared" si="47"/>
        <v>86.37602179836513</v>
      </c>
      <c r="X177" s="35">
        <f t="shared" si="48"/>
        <v>34.676609780582247</v>
      </c>
      <c r="Y177" s="35">
        <f t="shared" si="49"/>
        <v>81.651189085988619</v>
      </c>
      <c r="Z177" s="35">
        <f t="shared" si="50"/>
        <v>89.079842463301105</v>
      </c>
      <c r="AA177" s="35">
        <f t="shared" si="51"/>
        <v>-2.7038206649359893</v>
      </c>
      <c r="AB177" s="35">
        <f t="shared" si="52"/>
        <v>-2.7038206649359893</v>
      </c>
      <c r="AC177" s="35">
        <f t="shared" si="53"/>
        <v>-2.7038206649359751</v>
      </c>
      <c r="AD177" s="36"/>
      <c r="AE177" s="36"/>
      <c r="AF177">
        <v>2.31</v>
      </c>
      <c r="AG177">
        <v>1.68</v>
      </c>
      <c r="AI177" s="36"/>
      <c r="AJ177" t="s">
        <v>480</v>
      </c>
      <c r="AK177" s="35"/>
      <c r="AL177" s="35"/>
    </row>
    <row r="178" spans="1:38" s="35" customFormat="1" ht="15" x14ac:dyDescent="0.25">
      <c r="A178">
        <v>1.47</v>
      </c>
      <c r="B178">
        <v>4.75</v>
      </c>
      <c r="C178">
        <v>7.34</v>
      </c>
      <c r="D178" s="20">
        <f t="shared" si="41"/>
        <v>2.7038206649359964E-2</v>
      </c>
      <c r="E178" s="17">
        <f>IF(OR($A178="",$B178="",$C178=""),"",A178*'MPTO_working_3-way'!$I177)</f>
        <v>1.5097461637745591</v>
      </c>
      <c r="F178" s="21">
        <f>IF(OR($A178="",$B178="",$C178=""),"",B178*'MPTO_working_3-way'!$I177)</f>
        <v>4.8784314815844603</v>
      </c>
      <c r="G178" s="22">
        <f>IF(OR($A178="",$B178="",$C178=""),"",C178*'MPTO_working_3-way'!$I177)</f>
        <v>7.538460436806302</v>
      </c>
      <c r="H178" s="17">
        <f>IF(OR($A178="",$B178="",$C178=""),"",'MPTO_working_3-way'!E177)</f>
        <v>1.4897371117414382</v>
      </c>
      <c r="I178" s="21">
        <f>IF(OR($A178="",$B178="",$C178=""),"",'MPTO_working_3-way'!F177)</f>
        <v>4.9624447087415469</v>
      </c>
      <c r="J178" s="22">
        <f>IF(OR($A178="",$B178="",$C178=""),"",'MPTO_working_3-way'!G177)</f>
        <v>7.8599639602796287</v>
      </c>
      <c r="K178" s="17">
        <f>IF(OR($A178="",$B178="",$C178=""),"",'OddsRatio_working_3-way'!H177)</f>
        <v>1.4961928501820816</v>
      </c>
      <c r="L178" s="21">
        <f>IF(OR($A178="",$B178="",$C178=""),"",'OddsRatio_working_3-way'!I177)</f>
        <v>4.9589855067719295</v>
      </c>
      <c r="M178" s="22">
        <f>IF(OR($A178="",$B178="",$C178=""),"",'OddsRatio_working_3-way'!J177)</f>
        <v>7.6933248301157429</v>
      </c>
      <c r="N178" s="23">
        <f t="shared" si="42"/>
        <v>66.236300114177581</v>
      </c>
      <c r="O178" s="24">
        <f t="shared" si="43"/>
        <v>20.498391824808639</v>
      </c>
      <c r="P178" s="24">
        <f t="shared" si="44"/>
        <v>13.265308061013767</v>
      </c>
      <c r="Q178" t="s">
        <v>437</v>
      </c>
      <c r="R178" t="s">
        <v>438</v>
      </c>
      <c r="S178" s="48" t="s">
        <v>465</v>
      </c>
      <c r="T178" s="35">
        <v>100</v>
      </c>
      <c r="U178" s="35">
        <f t="shared" si="45"/>
        <v>60.9375</v>
      </c>
      <c r="V178" s="35">
        <f t="shared" si="46"/>
        <v>68.944099378881987</v>
      </c>
      <c r="W178" s="35">
        <f t="shared" si="47"/>
        <v>66.329966329966325</v>
      </c>
      <c r="X178" s="35">
        <f t="shared" si="48"/>
        <v>64.725934291151674</v>
      </c>
      <c r="Y178" s="35">
        <f t="shared" si="49"/>
        <v>72.732533670033675</v>
      </c>
      <c r="Z178" s="35">
        <f t="shared" si="50"/>
        <v>70.118400621117999</v>
      </c>
      <c r="AA178" s="35">
        <f t="shared" si="51"/>
        <v>-3.788434291151674</v>
      </c>
      <c r="AB178" s="35">
        <f t="shared" si="52"/>
        <v>-3.7884342911516882</v>
      </c>
      <c r="AC178" s="35">
        <f t="shared" si="53"/>
        <v>-3.788434291151674</v>
      </c>
      <c r="AD178" s="36"/>
      <c r="AE178" s="36"/>
      <c r="AF178">
        <v>1.85</v>
      </c>
      <c r="AG178">
        <v>2.06</v>
      </c>
      <c r="AH178" s="36"/>
      <c r="AI178" s="36"/>
      <c r="AJ178" t="s">
        <v>480</v>
      </c>
    </row>
    <row r="179" spans="1:38" ht="15" x14ac:dyDescent="0.25">
      <c r="A179">
        <v>2.56</v>
      </c>
      <c r="B179">
        <v>3.22</v>
      </c>
      <c r="C179">
        <v>2.97</v>
      </c>
      <c r="D179" s="20">
        <f t="shared" si="41"/>
        <v>3.7884342911516766E-2</v>
      </c>
      <c r="E179" s="17">
        <f>IF(OR($A179="",$B179="",$C179=""),"",A179*'MPTO_working_3-way'!$I178)</f>
        <v>2.6569839178534829</v>
      </c>
      <c r="F179" s="21">
        <f>IF(OR($A179="",$B179="",$C179=""),"",B179*'MPTO_working_3-way'!$I178)</f>
        <v>3.3419875841750843</v>
      </c>
      <c r="G179" s="22">
        <f>IF(OR($A179="",$B179="",$C179=""),"",C179*'MPTO_working_3-way'!$I178)</f>
        <v>3.0825164984472049</v>
      </c>
      <c r="H179" s="17">
        <f>IF(OR($A179="",$B179="",$C179=""),"",'MPTO_working_3-way'!E178)</f>
        <v>2.6455244417114412</v>
      </c>
      <c r="I179" s="21">
        <f>IF(OR($A179="",$B179="",$C179=""),"",'MPTO_working_3-way'!F178)</f>
        <v>3.3564830877323315</v>
      </c>
      <c r="J179" s="22">
        <f>IF(OR($A179="",$B179="",$C179=""),"",'MPTO_working_3-way'!G178)</f>
        <v>3.0857319168086987</v>
      </c>
      <c r="K179" s="17">
        <f>IF(OR($A179="",$B179="",$C179=""),"",'OddsRatio_working_3-way'!H178)</f>
        <v>2.650815937145659</v>
      </c>
      <c r="L179" s="21">
        <f>IF(OR($A179="",$B179="",$C179=""),"",'OddsRatio_working_3-way'!I178)</f>
        <v>3.349238064399592</v>
      </c>
      <c r="M179" s="22">
        <f>IF(OR($A179="",$B179="",$C179=""),"",'OddsRatio_working_3-way'!J178)</f>
        <v>3.0846842283185572</v>
      </c>
      <c r="N179" s="23">
        <f t="shared" si="42"/>
        <v>37.636659871388204</v>
      </c>
      <c r="O179" s="24">
        <f t="shared" si="43"/>
        <v>29.922313438122298</v>
      </c>
      <c r="P179" s="24">
        <f t="shared" si="44"/>
        <v>32.441026690489501</v>
      </c>
      <c r="Q179" t="s">
        <v>149</v>
      </c>
      <c r="R179" t="s">
        <v>154</v>
      </c>
      <c r="S179" s="48" t="s">
        <v>465</v>
      </c>
      <c r="T179" s="35">
        <v>100</v>
      </c>
      <c r="U179" s="35">
        <f t="shared" si="45"/>
        <v>64.539007092198588</v>
      </c>
      <c r="V179" s="35">
        <f t="shared" si="46"/>
        <v>66.21621621621621</v>
      </c>
      <c r="W179" s="35">
        <f t="shared" si="47"/>
        <v>65.517241379310349</v>
      </c>
      <c r="X179" s="35">
        <f t="shared" si="48"/>
        <v>68.266542404473441</v>
      </c>
      <c r="Y179" s="35">
        <f t="shared" si="49"/>
        <v>69.943751528491077</v>
      </c>
      <c r="Z179" s="35">
        <f t="shared" si="50"/>
        <v>69.244776691585201</v>
      </c>
      <c r="AA179" s="35">
        <f t="shared" si="51"/>
        <v>-3.7275353122748527</v>
      </c>
      <c r="AB179" s="35">
        <f t="shared" si="52"/>
        <v>-3.7275353122748669</v>
      </c>
      <c r="AC179" s="35">
        <f t="shared" si="53"/>
        <v>-3.7275353122748527</v>
      </c>
      <c r="AD179" s="36"/>
      <c r="AE179" s="36"/>
      <c r="AF179">
        <v>2.2799999999999998</v>
      </c>
      <c r="AG179">
        <v>1.65</v>
      </c>
      <c r="AI179" s="36"/>
      <c r="AJ179" t="s">
        <v>168</v>
      </c>
      <c r="AK179" s="35"/>
      <c r="AL179" s="35"/>
    </row>
    <row r="180" spans="1:38" ht="15" x14ac:dyDescent="0.25">
      <c r="A180">
        <v>2.82</v>
      </c>
      <c r="B180">
        <v>2.96</v>
      </c>
      <c r="C180">
        <v>2.9</v>
      </c>
      <c r="D180" s="20">
        <f t="shared" si="41"/>
        <v>3.7275353122748545E-2</v>
      </c>
      <c r="E180" s="17">
        <f>IF(OR($A180="",$B180="",$C180=""),"",A180*'MPTO_working_3-way'!$I179)</f>
        <v>2.9251164958061509</v>
      </c>
      <c r="F180" s="21">
        <f>IF(OR($A180="",$B180="",$C180=""),"",B180*'MPTO_working_3-way'!$I179)</f>
        <v>3.0703350452433358</v>
      </c>
      <c r="G180" s="22">
        <f>IF(OR($A180="",$B180="",$C180=""),"",C180*'MPTO_working_3-way'!$I179)</f>
        <v>3.0080985240559706</v>
      </c>
      <c r="H180" s="17">
        <f>IF(OR($A180="",$B180="",$C180=""),"",'MPTO_working_3-way'!E179)</f>
        <v>2.9223973910328018</v>
      </c>
      <c r="I180" s="21">
        <f>IF(OR($A180="",$B180="",$C180=""),"",'MPTO_working_3-way'!F179)</f>
        <v>3.0730206231634818</v>
      </c>
      <c r="J180" s="22">
        <f>IF(OR($A180="",$B180="",$C180=""),"",'MPTO_working_3-way'!G179)</f>
        <v>3.0084012447761488</v>
      </c>
      <c r="K180" s="17">
        <f>IF(OR($A180="",$B180="",$C180=""),"",'OddsRatio_working_3-way'!H179)</f>
        <v>2.9237164438816965</v>
      </c>
      <c r="L180" s="21">
        <f>IF(OR($A180="",$B180="",$C180=""),"",'OddsRatio_working_3-way'!I179)</f>
        <v>3.0716946318725959</v>
      </c>
      <c r="M180" s="22">
        <f>IF(OR($A180="",$B180="",$C180=""),"",'OddsRatio_working_3-way'!J179)</f>
        <v>3.0082754084479242</v>
      </c>
      <c r="N180" s="23">
        <f t="shared" si="42"/>
        <v>34.186672614021951</v>
      </c>
      <c r="O180" s="24">
        <f t="shared" si="43"/>
        <v>32.569735395791184</v>
      </c>
      <c r="P180" s="24">
        <f t="shared" si="44"/>
        <v>33.243591990186864</v>
      </c>
      <c r="Q180" t="s">
        <v>111</v>
      </c>
      <c r="R180" t="s">
        <v>164</v>
      </c>
      <c r="S180" s="48" t="s">
        <v>465</v>
      </c>
      <c r="T180" s="35">
        <v>100</v>
      </c>
      <c r="U180" s="35">
        <f t="shared" si="45"/>
        <v>63.099630996309962</v>
      </c>
      <c r="V180" s="35">
        <f t="shared" si="46"/>
        <v>67.532467532467535</v>
      </c>
      <c r="W180" s="35">
        <f t="shared" si="47"/>
        <v>65.517241379310349</v>
      </c>
      <c r="X180" s="35">
        <f t="shared" si="48"/>
        <v>66.95029108822213</v>
      </c>
      <c r="Y180" s="35">
        <f t="shared" si="49"/>
        <v>71.383127624379696</v>
      </c>
      <c r="Z180" s="35">
        <f t="shared" si="50"/>
        <v>69.36790147122251</v>
      </c>
      <c r="AA180" s="35">
        <f t="shared" si="51"/>
        <v>-3.8506600919121681</v>
      </c>
      <c r="AB180" s="35">
        <f t="shared" si="52"/>
        <v>-3.850660091912161</v>
      </c>
      <c r="AC180" s="35">
        <f t="shared" si="53"/>
        <v>-3.850660091912161</v>
      </c>
      <c r="AD180" s="36"/>
      <c r="AE180" s="36"/>
      <c r="AF180">
        <v>2.5499999999999998</v>
      </c>
      <c r="AG180">
        <v>1.53</v>
      </c>
      <c r="AI180" s="36"/>
      <c r="AJ180" t="s">
        <v>168</v>
      </c>
      <c r="AK180" s="35"/>
      <c r="AL180" s="35"/>
    </row>
    <row r="181" spans="1:38" s="35" customFormat="1" ht="15" x14ac:dyDescent="0.25">
      <c r="A181">
        <v>2.71</v>
      </c>
      <c r="B181">
        <v>3.08</v>
      </c>
      <c r="C181">
        <v>2.9</v>
      </c>
      <c r="D181" s="20">
        <f t="shared" si="41"/>
        <v>3.8506600919121503E-2</v>
      </c>
      <c r="E181" s="17">
        <f>IF(OR($A181="",$B181="",$C181=""),"",A181*'MPTO_working_3-way'!$I180)</f>
        <v>2.8143528884908191</v>
      </c>
      <c r="F181" s="21">
        <f>IF(OR($A181="",$B181="",$C181=""),"",B181*'MPTO_working_3-way'!$I180)</f>
        <v>3.1986003308308941</v>
      </c>
      <c r="G181" s="22">
        <f>IF(OR($A181="",$B181="",$C181=""),"",C181*'MPTO_working_3-way'!$I180)</f>
        <v>3.0116691426654523</v>
      </c>
      <c r="H181" s="17">
        <f>IF(OR($A181="",$B181="",$C181=""),"",'MPTO_working_3-way'!E180)</f>
        <v>2.8076625662312589</v>
      </c>
      <c r="I181" s="21">
        <f>IF(OR($A181="",$B181="",$C181=""),"",'MPTO_working_3-way'!F180)</f>
        <v>3.2067748528146707</v>
      </c>
      <c r="J181" s="22">
        <f>IF(OR($A181="",$B181="",$C181=""),"",'MPTO_working_3-way'!G180)</f>
        <v>3.0121202970592718</v>
      </c>
      <c r="K181" s="17">
        <f>IF(OR($A181="",$B181="",$C181=""),"",'OddsRatio_working_3-way'!H180)</f>
        <v>2.8108576248572872</v>
      </c>
      <c r="L181" s="21">
        <f>IF(OR($A181="",$B181="",$C181=""),"",'OddsRatio_working_3-way'!I180)</f>
        <v>3.2026806197094482</v>
      </c>
      <c r="M181" s="22">
        <f>IF(OR($A181="",$B181="",$C181=""),"",'OddsRatio_working_3-way'!J180)</f>
        <v>3.0120640276192079</v>
      </c>
      <c r="N181" s="23">
        <f t="shared" si="42"/>
        <v>35.532146806800917</v>
      </c>
      <c r="O181" s="24">
        <f t="shared" si="43"/>
        <v>31.263674625464443</v>
      </c>
      <c r="P181" s="24">
        <f t="shared" si="44"/>
        <v>33.204178567734651</v>
      </c>
      <c r="Q181" t="s">
        <v>161</v>
      </c>
      <c r="R181" t="s">
        <v>156</v>
      </c>
      <c r="S181" s="48" t="s">
        <v>465</v>
      </c>
      <c r="T181" s="35">
        <v>100</v>
      </c>
      <c r="U181" s="35">
        <f t="shared" si="45"/>
        <v>42.857142857142854</v>
      </c>
      <c r="V181" s="35">
        <f t="shared" si="46"/>
        <v>72.67759562841529</v>
      </c>
      <c r="W181" s="35">
        <f t="shared" si="47"/>
        <v>80.392156862745097</v>
      </c>
      <c r="X181" s="35">
        <f t="shared" si="48"/>
        <v>46.930247508839599</v>
      </c>
      <c r="Y181" s="35">
        <f t="shared" si="49"/>
        <v>76.750700280112042</v>
      </c>
      <c r="Z181" s="35">
        <f t="shared" si="50"/>
        <v>84.465261514441835</v>
      </c>
      <c r="AA181" s="35">
        <f t="shared" si="51"/>
        <v>-4.0731046516967453</v>
      </c>
      <c r="AB181" s="35">
        <f t="shared" si="52"/>
        <v>-4.0731046516967524</v>
      </c>
      <c r="AC181" s="35">
        <f t="shared" si="53"/>
        <v>-4.0731046516967382</v>
      </c>
      <c r="AD181" s="36"/>
      <c r="AE181" s="36"/>
      <c r="AF181">
        <v>2.1800000000000002</v>
      </c>
      <c r="AG181">
        <v>1.71</v>
      </c>
      <c r="AH181" s="36"/>
      <c r="AI181" s="36"/>
      <c r="AJ181" t="s">
        <v>168</v>
      </c>
    </row>
    <row r="182" spans="1:38" s="35" customFormat="1" ht="15" x14ac:dyDescent="0.25">
      <c r="A182">
        <v>1.75</v>
      </c>
      <c r="B182">
        <v>3.66</v>
      </c>
      <c r="C182">
        <v>5.0999999999999996</v>
      </c>
      <c r="D182" s="20">
        <f t="shared" si="41"/>
        <v>4.0731046516967462E-2</v>
      </c>
      <c r="E182" s="17">
        <f>IF(OR($A182="",$B182="",$C182=""),"",A182*'MPTO_working_3-way'!$I181)</f>
        <v>1.8212793314046931</v>
      </c>
      <c r="F182" s="21">
        <f>IF(OR($A182="",$B182="",$C182=""),"",B182*'MPTO_working_3-way'!$I181)</f>
        <v>3.8090756302521012</v>
      </c>
      <c r="G182" s="22">
        <f>IF(OR($A182="",$B182="",$C182=""),"",C182*'MPTO_working_3-way'!$I181)</f>
        <v>5.3077283372365338</v>
      </c>
      <c r="H182" s="17">
        <f>IF(OR($A182="",$B182="",$C182=""),"",'MPTO_working_3-way'!E181)</f>
        <v>1.7925915763479217</v>
      </c>
      <c r="I182" s="21">
        <f>IF(OR($A182="",$B182="",$C182=""),"",'MPTO_working_3-way'!F181)</f>
        <v>3.851382420562401</v>
      </c>
      <c r="J182" s="22">
        <f>IF(OR($A182="",$B182="",$C182=""),"",'MPTO_working_3-way'!G181)</f>
        <v>5.4794095445777069</v>
      </c>
      <c r="K182" s="17">
        <f>IF(OR($A182="",$B182="",$C182=""),"",'OddsRatio_working_3-way'!H181)</f>
        <v>1.803062787745944</v>
      </c>
      <c r="L182" s="21">
        <f>IF(OR($A182="",$B182="",$C182=""),"",'OddsRatio_working_3-way'!I181)</f>
        <v>3.8481960205389485</v>
      </c>
      <c r="M182" s="22">
        <f>IF(OR($A182="",$B182="",$C182=""),"",'OddsRatio_working_3-way'!J181)</f>
        <v>5.3900765730111582</v>
      </c>
      <c r="N182" s="23">
        <f t="shared" si="42"/>
        <v>54.906459583480405</v>
      </c>
      <c r="O182" s="24">
        <f t="shared" si="43"/>
        <v>26.253088598658664</v>
      </c>
      <c r="P182" s="24">
        <f t="shared" si="44"/>
        <v>18.840451817860927</v>
      </c>
      <c r="Q182" t="s">
        <v>162</v>
      </c>
      <c r="R182" t="s">
        <v>148</v>
      </c>
      <c r="S182" s="48" t="s">
        <v>465</v>
      </c>
      <c r="T182" s="35">
        <v>100</v>
      </c>
      <c r="U182" s="35">
        <f t="shared" si="45"/>
        <v>65.517241379310349</v>
      </c>
      <c r="V182" s="35">
        <f t="shared" si="46"/>
        <v>67.21311475409837</v>
      </c>
      <c r="W182" s="35">
        <f t="shared" si="47"/>
        <v>63.503649635036496</v>
      </c>
      <c r="X182" s="35">
        <f t="shared" si="48"/>
        <v>69.283235610865148</v>
      </c>
      <c r="Y182" s="35">
        <f t="shared" si="49"/>
        <v>70.979108985653156</v>
      </c>
      <c r="Z182" s="35">
        <f t="shared" si="50"/>
        <v>67.269643866591295</v>
      </c>
      <c r="AA182" s="35">
        <f t="shared" si="51"/>
        <v>-3.7659942315547994</v>
      </c>
      <c r="AB182" s="35">
        <f t="shared" si="52"/>
        <v>-3.7659942315547852</v>
      </c>
      <c r="AC182" s="35">
        <f t="shared" si="53"/>
        <v>-3.7659942315547994</v>
      </c>
      <c r="AD182" s="36"/>
      <c r="AE182" s="36"/>
      <c r="AF182">
        <v>2</v>
      </c>
      <c r="AG182">
        <v>1.86</v>
      </c>
      <c r="AH182" s="36"/>
      <c r="AI182" s="36"/>
      <c r="AJ182" t="s">
        <v>168</v>
      </c>
    </row>
    <row r="183" spans="1:38" ht="15" x14ac:dyDescent="0.25">
      <c r="A183">
        <v>2.9</v>
      </c>
      <c r="B183">
        <v>3.05</v>
      </c>
      <c r="C183">
        <v>2.74</v>
      </c>
      <c r="D183" s="20">
        <f t="shared" si="41"/>
        <v>3.7659942315547923E-2</v>
      </c>
      <c r="E183" s="17">
        <f>IF(OR($A183="",$B183="",$C183=""),"",A183*'MPTO_working_3-way'!$I182)</f>
        <v>3.0092138327150888</v>
      </c>
      <c r="F183" s="21">
        <f>IF(OR($A183="",$B183="",$C183=""),"",B183*'MPTO_working_3-way'!$I182)</f>
        <v>3.1648628240624208</v>
      </c>
      <c r="G183" s="22">
        <f>IF(OR($A183="",$B183="",$C183=""),"",C183*'MPTO_working_3-way'!$I182)</f>
        <v>2.8431882419446017</v>
      </c>
      <c r="H183" s="17">
        <f>IF(OR($A183="",$B183="",$C183=""),"",'MPTO_working_3-way'!E182)</f>
        <v>3.0095619310961443</v>
      </c>
      <c r="I183" s="21">
        <f>IF(OR($A183="",$B183="",$C183=""),"",'MPTO_working_3-way'!F182)</f>
        <v>3.1714263281178425</v>
      </c>
      <c r="J183" s="22">
        <f>IF(OR($A183="",$B183="",$C183=""),"",'MPTO_working_3-way'!G182)</f>
        <v>2.8376024010334748</v>
      </c>
      <c r="K183" s="17">
        <f>IF(OR($A183="",$B183="",$C183=""),"",'OddsRatio_working_3-way'!H182)</f>
        <v>3.0095040712478047</v>
      </c>
      <c r="L183" s="21">
        <f>IF(OR($A183="",$B183="",$C183=""),"",'OddsRatio_working_3-way'!I182)</f>
        <v>3.1681491295042097</v>
      </c>
      <c r="M183" s="22">
        <f>IF(OR($A183="",$B183="",$C183=""),"",'OddsRatio_working_3-way'!J182)</f>
        <v>2.8402826757743056</v>
      </c>
      <c r="N183" s="23">
        <f t="shared" si="42"/>
        <v>33.231270876411642</v>
      </c>
      <c r="O183" s="24">
        <f t="shared" si="43"/>
        <v>31.596946079211076</v>
      </c>
      <c r="P183" s="24">
        <f t="shared" si="44"/>
        <v>35.171783044377278</v>
      </c>
      <c r="Q183" t="s">
        <v>110</v>
      </c>
      <c r="R183" t="s">
        <v>166</v>
      </c>
      <c r="S183" s="48" t="s">
        <v>465</v>
      </c>
      <c r="T183" s="35">
        <v>100</v>
      </c>
      <c r="U183" s="35">
        <f t="shared" si="45"/>
        <v>50.980392156862742</v>
      </c>
      <c r="V183" s="35">
        <f t="shared" si="46"/>
        <v>73.262032085561486</v>
      </c>
      <c r="W183" s="35">
        <f t="shared" si="47"/>
        <v>72.899728997289984</v>
      </c>
      <c r="X183" s="35">
        <f t="shared" si="48"/>
        <v>53.83823891714853</v>
      </c>
      <c r="Y183" s="35">
        <f t="shared" si="49"/>
        <v>76.119878845847282</v>
      </c>
      <c r="Z183" s="35">
        <f t="shared" si="50"/>
        <v>75.757575757575751</v>
      </c>
      <c r="AA183" s="35">
        <f t="shared" si="51"/>
        <v>-2.8578467602857884</v>
      </c>
      <c r="AB183" s="35">
        <f t="shared" si="52"/>
        <v>-2.8578467602857955</v>
      </c>
      <c r="AC183" s="35">
        <f t="shared" si="53"/>
        <v>-2.8578467602857671</v>
      </c>
      <c r="AD183" s="36"/>
      <c r="AE183" s="36"/>
      <c r="AF183">
        <v>2.23</v>
      </c>
      <c r="AG183">
        <v>1.68</v>
      </c>
      <c r="AI183" s="36"/>
      <c r="AJ183" t="s">
        <v>168</v>
      </c>
      <c r="AK183" s="35"/>
      <c r="AL183" s="35"/>
    </row>
    <row r="184" spans="1:38" ht="15" x14ac:dyDescent="0.25">
      <c r="A184">
        <v>2.04</v>
      </c>
      <c r="B184">
        <v>3.74</v>
      </c>
      <c r="C184">
        <v>3.69</v>
      </c>
      <c r="D184" s="20">
        <f t="shared" si="41"/>
        <v>2.857846760285776E-2</v>
      </c>
      <c r="E184" s="17">
        <f>IF(OR($A184="",$B184="",$C184=""),"",A184*'MPTO_working_3-way'!$I183)</f>
        <v>2.0983000739098299</v>
      </c>
      <c r="F184" s="21">
        <f>IF(OR($A184="",$B184="",$C184=""),"",B184*'MPTO_working_3-way'!$I183)</f>
        <v>3.8468834688346885</v>
      </c>
      <c r="G184" s="22">
        <f>IF(OR($A184="",$B184="",$C184=""),"",C184*'MPTO_working_3-way'!$I183)</f>
        <v>3.795454545454545</v>
      </c>
      <c r="H184" s="17">
        <f>IF(OR($A184="",$B184="",$C184=""),"",'MPTO_working_3-way'!E183)</f>
        <v>2.0804297357868604</v>
      </c>
      <c r="I184" s="21">
        <f>IF(OR($A184="",$B184="",$C184=""),"",'MPTO_working_3-way'!F183)</f>
        <v>3.8781707819701001</v>
      </c>
      <c r="J184" s="22">
        <f>IF(OR($A184="",$B184="",$C184=""),"",'MPTO_working_3-way'!G183)</f>
        <v>3.8244346733668335</v>
      </c>
      <c r="K184" s="17">
        <f>IF(OR($A184="",$B184="",$C184=""),"",'OddsRatio_working_3-way'!H183)</f>
        <v>2.0875595318854918</v>
      </c>
      <c r="L184" s="21">
        <f>IF(OR($A184="",$B184="",$C184=""),"",'OddsRatio_working_3-way'!I183)</f>
        <v>3.8653010743906226</v>
      </c>
      <c r="M184" s="22">
        <f>IF(OR($A184="",$B184="",$C184=""),"",'OddsRatio_working_3-way'!J183)</f>
        <v>3.8130145584345878</v>
      </c>
      <c r="N184" s="23">
        <f t="shared" si="42"/>
        <v>47.65762592462135</v>
      </c>
      <c r="O184" s="24">
        <f t="shared" si="43"/>
        <v>25.995068686157097</v>
      </c>
      <c r="P184" s="24">
        <f t="shared" si="44"/>
        <v>26.34730538922156</v>
      </c>
      <c r="Q184" t="s">
        <v>439</v>
      </c>
      <c r="R184" t="s">
        <v>440</v>
      </c>
      <c r="S184" s="48" t="s">
        <v>465</v>
      </c>
      <c r="T184" s="35">
        <v>100</v>
      </c>
      <c r="U184" s="35">
        <f t="shared" si="45"/>
        <v>39.759036144578317</v>
      </c>
      <c r="V184" s="35">
        <f t="shared" si="46"/>
        <v>76.744186046511629</v>
      </c>
      <c r="W184" s="35">
        <f t="shared" si="47"/>
        <v>80.314960629921259</v>
      </c>
      <c r="X184" s="35">
        <f t="shared" si="48"/>
        <v>42.940853323567104</v>
      </c>
      <c r="Y184" s="35">
        <f t="shared" si="49"/>
        <v>79.926003225500438</v>
      </c>
      <c r="Z184" s="35">
        <f t="shared" si="50"/>
        <v>83.496777808910068</v>
      </c>
      <c r="AA184" s="35">
        <f t="shared" si="51"/>
        <v>-3.181817178988787</v>
      </c>
      <c r="AB184" s="35">
        <f t="shared" si="52"/>
        <v>-3.1818171789888083</v>
      </c>
      <c r="AC184" s="35">
        <f t="shared" si="53"/>
        <v>-3.1818171789888083</v>
      </c>
      <c r="AD184" s="36"/>
      <c r="AE184" s="36"/>
      <c r="AF184">
        <v>1.76</v>
      </c>
      <c r="AG184">
        <v>2.15</v>
      </c>
      <c r="AI184" s="36"/>
      <c r="AJ184" t="s">
        <v>481</v>
      </c>
      <c r="AK184" s="35"/>
      <c r="AL184" s="35"/>
    </row>
    <row r="185" spans="1:38" s="35" customFormat="1" ht="17.25" customHeight="1" x14ac:dyDescent="0.25">
      <c r="A185">
        <v>1.66</v>
      </c>
      <c r="B185">
        <v>4.3</v>
      </c>
      <c r="C185">
        <v>5.08</v>
      </c>
      <c r="D185" s="20">
        <f t="shared" si="41"/>
        <v>3.1818171789887995E-2</v>
      </c>
      <c r="E185" s="17">
        <f>IF(OR($A185="",$B185="",$C185=""),"",A185*'MPTO_working_3-way'!$I184)</f>
        <v>1.712818165171214</v>
      </c>
      <c r="F185" s="21">
        <f>IF(OR($A185="",$B185="",$C185=""),"",B185*'MPTO_working_3-way'!$I184)</f>
        <v>4.436818138696518</v>
      </c>
      <c r="G185" s="22">
        <f>IF(OR($A185="",$B185="",$C185=""),"",C185*'MPTO_working_3-way'!$I184)</f>
        <v>5.2416363126926315</v>
      </c>
      <c r="H185" s="17">
        <f>IF(OR($A185="",$B185="",$C185=""),"",'MPTO_working_3-way'!E184)</f>
        <v>1.6897498285134851</v>
      </c>
      <c r="I185" s="21">
        <f>IF(OR($A185="",$B185="",$C185=""),"",'MPTO_working_3-way'!F184)</f>
        <v>4.50547699199491</v>
      </c>
      <c r="J185" s="22">
        <f>IF(OR($A185="",$B185="",$C185=""),"",'MPTO_working_3-way'!G184)</f>
        <v>5.36929078826312</v>
      </c>
      <c r="K185" s="17">
        <f>IF(OR($A185="",$B185="",$C185=""),"",'OddsRatio_working_3-way'!H184)</f>
        <v>1.6977484534859106</v>
      </c>
      <c r="L185" s="21">
        <f>IF(OR($A185="",$B185="",$C185=""),"",'OddsRatio_working_3-way'!I184)</f>
        <v>4.4887422674295552</v>
      </c>
      <c r="M185" s="22">
        <f>IF(OR($A185="",$B185="",$C185=""),"",'OddsRatio_working_3-way'!J184)</f>
        <v>5.3133540760947247</v>
      </c>
      <c r="N185" s="23">
        <f t="shared" si="42"/>
        <v>58.383313555063779</v>
      </c>
      <c r="O185" s="24">
        <f t="shared" si="43"/>
        <v>22.538674535210667</v>
      </c>
      <c r="P185" s="24">
        <f t="shared" si="44"/>
        <v>19.078011909725561</v>
      </c>
      <c r="Q185" t="s">
        <v>441</v>
      </c>
      <c r="R185" t="s">
        <v>442</v>
      </c>
      <c r="S185" s="48" t="s">
        <v>465</v>
      </c>
      <c r="T185" s="35">
        <v>100</v>
      </c>
      <c r="U185" s="35">
        <f t="shared" si="45"/>
        <v>45.355191256830594</v>
      </c>
      <c r="V185" s="35">
        <f t="shared" si="46"/>
        <v>73.753280839895012</v>
      </c>
      <c r="W185" s="35">
        <f t="shared" si="47"/>
        <v>78.021978021978015</v>
      </c>
      <c r="X185" s="35">
        <f t="shared" si="48"/>
        <v>48.224741138126966</v>
      </c>
      <c r="Y185" s="35">
        <f t="shared" si="49"/>
        <v>76.622830721191377</v>
      </c>
      <c r="Z185" s="35">
        <f t="shared" si="50"/>
        <v>80.89152790327438</v>
      </c>
      <c r="AA185" s="35">
        <f t="shared" si="51"/>
        <v>-2.869549881296372</v>
      </c>
      <c r="AB185" s="35">
        <f t="shared" si="52"/>
        <v>-2.8695498812963649</v>
      </c>
      <c r="AC185" s="35">
        <f t="shared" si="53"/>
        <v>-2.8695498812963649</v>
      </c>
      <c r="AD185" s="36"/>
      <c r="AE185" s="36"/>
      <c r="AF185">
        <v>1.62</v>
      </c>
      <c r="AG185">
        <v>2.4</v>
      </c>
      <c r="AH185" s="36"/>
      <c r="AI185" s="36"/>
      <c r="AJ185" t="s">
        <v>481</v>
      </c>
    </row>
    <row r="186" spans="1:38" s="35" customFormat="1" ht="15" x14ac:dyDescent="0.25">
      <c r="A186">
        <v>1.83</v>
      </c>
      <c r="B186">
        <v>3.81</v>
      </c>
      <c r="C186">
        <v>4.55</v>
      </c>
      <c r="D186" s="20">
        <f t="shared" si="41"/>
        <v>2.8695498812963738E-2</v>
      </c>
      <c r="E186" s="17">
        <f>IF(OR($A186="",$B186="",$C186=""),"",A186*'MPTO_working_3-way'!$I185)</f>
        <v>1.8825127628277236</v>
      </c>
      <c r="F186" s="21">
        <f>IF(OR($A186="",$B186="",$C186=""),"",B186*'MPTO_working_3-way'!$I185)</f>
        <v>3.9193298504773919</v>
      </c>
      <c r="G186" s="22">
        <f>IF(OR($A186="",$B186="",$C186=""),"",C186*'MPTO_working_3-way'!$I185)</f>
        <v>4.6805645195989847</v>
      </c>
      <c r="H186" s="17">
        <f>IF(OR($A186="",$B186="",$C186=""),"",'MPTO_working_3-way'!E185)</f>
        <v>1.8626034850169286</v>
      </c>
      <c r="I186" s="21">
        <f>IF(OR($A186="",$B186="",$C186=""),"",'MPTO_working_3-way'!F185)</f>
        <v>3.9541004019042627</v>
      </c>
      <c r="J186" s="22">
        <f>IF(OR($A186="",$B186="",$C186=""),"",'MPTO_working_3-way'!G185)</f>
        <v>4.7570332538344289</v>
      </c>
      <c r="K186" s="17">
        <f>IF(OR($A186="",$B186="",$C186=""),"",'OddsRatio_working_3-way'!H185)</f>
        <v>1.8700480867457943</v>
      </c>
      <c r="L186" s="21">
        <f>IF(OR($A186="",$B186="",$C186=""),"",'OddsRatio_working_3-way'!I185)</f>
        <v>3.9455844864526273</v>
      </c>
      <c r="M186" s="22">
        <f>IF(OR($A186="",$B186="",$C186=""),"",'OddsRatio_working_3-way'!J185)</f>
        <v>4.7212900095753829</v>
      </c>
      <c r="N186" s="23">
        <f t="shared" si="42"/>
        <v>53.120489791415771</v>
      </c>
      <c r="O186" s="24">
        <f t="shared" si="43"/>
        <v>25.514565962806003</v>
      </c>
      <c r="P186" s="24">
        <f t="shared" si="44"/>
        <v>21.364944245778215</v>
      </c>
      <c r="Q186" t="s">
        <v>443</v>
      </c>
      <c r="R186" t="s">
        <v>444</v>
      </c>
      <c r="S186" s="48" t="s">
        <v>465</v>
      </c>
      <c r="T186" s="35">
        <v>100</v>
      </c>
      <c r="U186" s="35">
        <f t="shared" si="45"/>
        <v>54.751131221719454</v>
      </c>
      <c r="V186" s="35">
        <f t="shared" si="46"/>
        <v>71.910112359550567</v>
      </c>
      <c r="W186" s="35">
        <f t="shared" si="47"/>
        <v>70.674486803519059</v>
      </c>
      <c r="X186" s="35">
        <f t="shared" si="48"/>
        <v>57.415400836930374</v>
      </c>
      <c r="Y186" s="35">
        <f t="shared" si="49"/>
        <v>74.574381974761479</v>
      </c>
      <c r="Z186" s="35">
        <f t="shared" si="50"/>
        <v>73.338756418729972</v>
      </c>
      <c r="AA186" s="35">
        <f t="shared" si="51"/>
        <v>-2.6642696152109195</v>
      </c>
      <c r="AB186" s="35">
        <f t="shared" si="52"/>
        <v>-2.6642696152109124</v>
      </c>
      <c r="AC186" s="35">
        <f t="shared" si="53"/>
        <v>-2.6642696152109124</v>
      </c>
      <c r="AD186" s="36"/>
      <c r="AE186" s="36"/>
      <c r="AF186">
        <v>1.8</v>
      </c>
      <c r="AG186">
        <v>2.09</v>
      </c>
      <c r="AH186" s="36"/>
      <c r="AI186" s="36"/>
      <c r="AJ186" t="s">
        <v>481</v>
      </c>
    </row>
    <row r="187" spans="1:38" ht="15" x14ac:dyDescent="0.25">
      <c r="A187">
        <v>2.21</v>
      </c>
      <c r="B187">
        <v>3.56</v>
      </c>
      <c r="C187">
        <v>3.41</v>
      </c>
      <c r="D187" s="20">
        <f t="shared" si="41"/>
        <v>2.6642696152109124E-2</v>
      </c>
      <c r="E187" s="17">
        <f>IF(OR($A187="",$B187="",$C187=""),"",A187*'MPTO_working_3-way'!$I186)</f>
        <v>2.268880358496161</v>
      </c>
      <c r="F187" s="21">
        <f>IF(OR($A187="",$B187="",$C187=""),"",B187*'MPTO_working_3-way'!$I186)</f>
        <v>3.6548479983015087</v>
      </c>
      <c r="G187" s="22">
        <f>IF(OR($A187="",$B187="",$C187=""),"",C187*'MPTO_working_3-way'!$I186)</f>
        <v>3.5008515938786924</v>
      </c>
      <c r="H187" s="17">
        <f>IF(OR($A187="",$B187="",$C187=""),"",'MPTO_working_3-way'!E186)</f>
        <v>2.2542435562430847</v>
      </c>
      <c r="I187" s="21">
        <f>IF(OR($A187="",$B187="",$C187=""),"",'MPTO_working_3-way'!F186)</f>
        <v>3.6762276100376017</v>
      </c>
      <c r="J187" s="22">
        <f>IF(OR($A187="",$B187="",$C187=""),"",'MPTO_working_3-way'!G186)</f>
        <v>3.5164929979077262</v>
      </c>
      <c r="K187" s="17">
        <f>IF(OR($A187="",$B187="",$C187=""),"",'OddsRatio_working_3-way'!H186)</f>
        <v>2.2603973450972914</v>
      </c>
      <c r="L187" s="21">
        <f>IF(OR($A187="",$B187="",$C187=""),"",'OddsRatio_working_3-way'!I186)</f>
        <v>3.6666257879744353</v>
      </c>
      <c r="M187" s="22">
        <f>IF(OR($A187="",$B187="",$C187=""),"",'OddsRatio_working_3-way'!J186)</f>
        <v>3.5103781832103085</v>
      </c>
      <c r="N187" s="23">
        <f t="shared" si="42"/>
        <v>44.074602534917759</v>
      </c>
      <c r="O187" s="24">
        <f t="shared" si="43"/>
        <v>27.360918989373097</v>
      </c>
      <c r="P187" s="24">
        <f t="shared" si="44"/>
        <v>28.564478475709155</v>
      </c>
      <c r="Q187" t="s">
        <v>445</v>
      </c>
      <c r="R187" t="s">
        <v>446</v>
      </c>
      <c r="S187" s="48" t="s">
        <v>465</v>
      </c>
      <c r="T187" s="35">
        <v>100</v>
      </c>
      <c r="U187" s="35">
        <f t="shared" si="45"/>
        <v>75.903614457831324</v>
      </c>
      <c r="V187" s="35">
        <f t="shared" si="46"/>
        <v>71.509971509971507</v>
      </c>
      <c r="W187" s="35">
        <f t="shared" si="47"/>
        <v>50.248756218905463</v>
      </c>
      <c r="X187" s="35">
        <f t="shared" si="48"/>
        <v>78.241272271123023</v>
      </c>
      <c r="Y187" s="35">
        <f t="shared" si="49"/>
        <v>73.847629323263206</v>
      </c>
      <c r="Z187" s="35">
        <f t="shared" si="50"/>
        <v>52.586414032197162</v>
      </c>
      <c r="AA187" s="35">
        <f t="shared" si="51"/>
        <v>-2.337657813291699</v>
      </c>
      <c r="AB187" s="35">
        <f t="shared" si="52"/>
        <v>-2.337657813291699</v>
      </c>
      <c r="AC187" s="35">
        <f t="shared" si="53"/>
        <v>-2.337657813291699</v>
      </c>
      <c r="AD187" s="36"/>
      <c r="AE187" s="36"/>
      <c r="AF187">
        <v>1.78</v>
      </c>
      <c r="AG187">
        <v>2.12</v>
      </c>
      <c r="AH187" s="41"/>
      <c r="AI187" s="36"/>
      <c r="AJ187" t="s">
        <v>481</v>
      </c>
      <c r="AK187" s="35"/>
      <c r="AL187" s="35"/>
    </row>
    <row r="188" spans="1:38" s="35" customFormat="1" ht="15" x14ac:dyDescent="0.25">
      <c r="A188">
        <v>4.1500000000000004</v>
      </c>
      <c r="B188">
        <v>3.51</v>
      </c>
      <c r="C188">
        <v>2.0099999999999998</v>
      </c>
      <c r="D188" s="20">
        <f t="shared" si="41"/>
        <v>2.3376578132916936E-2</v>
      </c>
      <c r="E188" s="17">
        <f>IF(OR($A188="",$B188="",$C188=""),"",A188*'MPTO_working_3-way'!$I187)</f>
        <v>4.247012799251606</v>
      </c>
      <c r="F188" s="21">
        <f>IF(OR($A188="",$B188="",$C188=""),"",B188*'MPTO_working_3-way'!$I187)</f>
        <v>3.592051789246538</v>
      </c>
      <c r="G188" s="22">
        <f>IF(OR($A188="",$B188="",$C188=""),"",C188*'MPTO_working_3-way'!$I187)</f>
        <v>2.0569869220471628</v>
      </c>
      <c r="H188" s="17">
        <f>IF(OR($A188="",$B188="",$C188=""),"",'MPTO_working_3-way'!E187)</f>
        <v>4.2886858050184893</v>
      </c>
      <c r="I188" s="21">
        <f>IF(OR($A188="",$B188="",$C188=""),"",'MPTO_working_3-way'!F187)</f>
        <v>3.608700100020275</v>
      </c>
      <c r="J188" s="22">
        <f>IF(OR($A188="",$B188="",$C188=""),"",'MPTO_working_3-way'!G187)</f>
        <v>2.0419821520669559</v>
      </c>
      <c r="K188" s="17">
        <f>IF(OR($A188="",$B188="",$C188=""),"",'OddsRatio_working_3-way'!H187)</f>
        <v>4.2684666464281378</v>
      </c>
      <c r="L188" s="21">
        <f>IF(OR($A188="",$B188="",$C188=""),"",'OddsRatio_working_3-way'!I187)</f>
        <v>3.6043972325506752</v>
      </c>
      <c r="M188" s="22">
        <f>IF(OR($A188="",$B188="",$C188=""),"",'OddsRatio_working_3-way'!J187)</f>
        <v>2.0479845437753701</v>
      </c>
      <c r="N188" s="23">
        <f t="shared" si="42"/>
        <v>23.545961532685197</v>
      </c>
      <c r="O188" s="24">
        <f t="shared" si="43"/>
        <v>27.839242267989629</v>
      </c>
      <c r="P188" s="24">
        <f t="shared" si="44"/>
        <v>48.61479619932517</v>
      </c>
      <c r="Q188" t="s">
        <v>447</v>
      </c>
      <c r="R188" t="s">
        <v>448</v>
      </c>
      <c r="S188" s="48" t="s">
        <v>466</v>
      </c>
      <c r="T188" s="35">
        <v>100</v>
      </c>
      <c r="U188" s="35">
        <f t="shared" si="45"/>
        <v>72.67759562841529</v>
      </c>
      <c r="V188" s="35">
        <f t="shared" si="46"/>
        <v>65.753424657534239</v>
      </c>
      <c r="W188" s="35">
        <f t="shared" si="47"/>
        <v>57.081545064377686</v>
      </c>
      <c r="X188" s="35">
        <f t="shared" si="48"/>
        <v>77.165030278088082</v>
      </c>
      <c r="Y188" s="35">
        <f t="shared" si="49"/>
        <v>70.240859307207018</v>
      </c>
      <c r="Z188" s="35">
        <f t="shared" si="50"/>
        <v>61.568979714050442</v>
      </c>
      <c r="AA188" s="35">
        <f t="shared" si="51"/>
        <v>-4.4874346496727924</v>
      </c>
      <c r="AB188" s="35">
        <f t="shared" si="52"/>
        <v>-4.4874346496727782</v>
      </c>
      <c r="AC188" s="35">
        <f t="shared" si="53"/>
        <v>-4.4874346496727568</v>
      </c>
      <c r="AD188" s="36"/>
      <c r="AE188" s="36"/>
      <c r="AF188">
        <v>2.1800000000000002</v>
      </c>
      <c r="AG188">
        <v>1.75</v>
      </c>
      <c r="AH188" s="41"/>
      <c r="AI188" s="36"/>
      <c r="AJ188" t="s">
        <v>472</v>
      </c>
    </row>
    <row r="189" spans="1:38" ht="15" x14ac:dyDescent="0.25">
      <c r="A189">
        <v>3.66</v>
      </c>
      <c r="B189">
        <v>2.92</v>
      </c>
      <c r="C189">
        <v>2.33</v>
      </c>
      <c r="D189" s="20">
        <f t="shared" si="41"/>
        <v>4.4874346496727613E-2</v>
      </c>
      <c r="E189" s="17">
        <f>IF(OR($A189="",$B189="",$C189=""),"",A189*'MPTO_working_3-way'!$I188)</f>
        <v>3.8242401081780231</v>
      </c>
      <c r="F189" s="21">
        <f>IF(OR($A189="",$B189="",$C189=""),"",B189*'MPTO_working_3-way'!$I188)</f>
        <v>3.0510330917704445</v>
      </c>
      <c r="G189" s="22">
        <f>IF(OR($A189="",$B189="",$C189=""),"",C189*'MPTO_working_3-way'!$I188)</f>
        <v>2.4345572273373755</v>
      </c>
      <c r="H189" s="17">
        <f>IF(OR($A189="",$B189="",$C189=""),"",'MPTO_working_3-way'!E188)</f>
        <v>3.8719780301798914</v>
      </c>
      <c r="I189" s="21">
        <f>IF(OR($A189="",$B189="",$C189=""),"",'MPTO_working_3-way'!F188)</f>
        <v>3.0533639042235627</v>
      </c>
      <c r="J189" s="22">
        <f>IF(OR($A189="",$B189="",$C189=""),"",'MPTO_working_3-way'!G188)</f>
        <v>2.4141385441964909</v>
      </c>
      <c r="K189" s="17">
        <f>IF(OR($A189="",$B189="",$C189=""),"",'OddsRatio_working_3-way'!H188)</f>
        <v>3.8465820204820873</v>
      </c>
      <c r="L189" s="21">
        <f>IF(OR($A189="",$B189="",$C189=""),"",'OddsRatio_working_3-way'!I188)</f>
        <v>3.0546757441073717</v>
      </c>
      <c r="M189" s="22">
        <f>IF(OR($A189="",$B189="",$C189=""),"",'OddsRatio_working_3-way'!J188)</f>
        <v>2.4232910102410439</v>
      </c>
      <c r="N189" s="23">
        <f t="shared" si="42"/>
        <v>26.148985725596308</v>
      </c>
      <c r="O189" s="24">
        <f t="shared" si="43"/>
        <v>32.775783477973455</v>
      </c>
      <c r="P189" s="24">
        <f t="shared" si="44"/>
        <v>41.075230796430247</v>
      </c>
      <c r="Q189" t="s">
        <v>449</v>
      </c>
      <c r="R189" t="s">
        <v>450</v>
      </c>
      <c r="S189" s="48" t="s">
        <v>466</v>
      </c>
      <c r="T189" s="35">
        <v>100</v>
      </c>
      <c r="U189" s="35">
        <f t="shared" si="45"/>
        <v>47.643979057591622</v>
      </c>
      <c r="V189" s="35">
        <f t="shared" si="46"/>
        <v>71.014492753623188</v>
      </c>
      <c r="W189" s="35">
        <f t="shared" si="47"/>
        <v>79.079497907949786</v>
      </c>
      <c r="X189" s="35">
        <f t="shared" si="48"/>
        <v>49.906009338427019</v>
      </c>
      <c r="Y189" s="35">
        <f t="shared" si="49"/>
        <v>73.276523034458592</v>
      </c>
      <c r="Z189" s="35">
        <f t="shared" si="50"/>
        <v>81.34152818878519</v>
      </c>
      <c r="AA189" s="35">
        <f t="shared" si="51"/>
        <v>-2.2620302808353969</v>
      </c>
      <c r="AB189" s="35">
        <f t="shared" si="52"/>
        <v>-2.262030280835404</v>
      </c>
      <c r="AC189" s="35">
        <f t="shared" si="53"/>
        <v>-2.262030280835404</v>
      </c>
      <c r="AD189" s="36"/>
      <c r="AE189" s="36"/>
      <c r="AF189">
        <v>2.74</v>
      </c>
      <c r="AG189">
        <v>1.46</v>
      </c>
      <c r="AH189" s="41"/>
      <c r="AI189" s="36"/>
      <c r="AJ189" t="s">
        <v>474</v>
      </c>
      <c r="AK189" s="35"/>
      <c r="AL189" s="35"/>
    </row>
    <row r="190" spans="1:38" ht="15" x14ac:dyDescent="0.25">
      <c r="A190">
        <v>1.91</v>
      </c>
      <c r="B190">
        <v>3.45</v>
      </c>
      <c r="C190">
        <v>4.78</v>
      </c>
      <c r="D190" s="20">
        <f t="shared" si="41"/>
        <v>2.2620302808354031E-2</v>
      </c>
      <c r="E190" s="17">
        <f>IF(OR($A190="",$B190="",$C190=""),"",A190*'MPTO_working_3-way'!$I189)</f>
        <v>1.9532047783639561</v>
      </c>
      <c r="F190" s="21">
        <f>IF(OR($A190="",$B190="",$C190=""),"",B190*'MPTO_working_3-way'!$I189)</f>
        <v>3.5280400446888214</v>
      </c>
      <c r="G190" s="22">
        <f>IF(OR($A190="",$B190="",$C190=""),"",C190*'MPTO_working_3-way'!$I189)</f>
        <v>4.8881250474239328</v>
      </c>
      <c r="H190" s="17">
        <f>IF(OR($A190="",$B190="",$C190=""),"",'MPTO_working_3-way'!E189)</f>
        <v>1.9379089759315478</v>
      </c>
      <c r="I190" s="21">
        <f>IF(OR($A190="",$B190="",$C190=""),"",'MPTO_working_3-way'!F189)</f>
        <v>3.5421429993203866</v>
      </c>
      <c r="J190" s="22">
        <f>IF(OR($A190="",$B190="",$C190=""),"",'MPTO_working_3-way'!G189)</f>
        <v>4.9587206345924466</v>
      </c>
      <c r="K190" s="17">
        <f>IF(OR($A190="",$B190="",$C190=""),"",'OddsRatio_working_3-way'!H189)</f>
        <v>1.9439503000141674</v>
      </c>
      <c r="L190" s="21">
        <f>IF(OR($A190="",$B190="",$C190=""),"",'OddsRatio_working_3-way'!I189)</f>
        <v>3.541404653884296</v>
      </c>
      <c r="M190" s="22">
        <f>IF(OR($A190="",$B190="",$C190=""),"",'OddsRatio_working_3-way'!J189)</f>
        <v>4.9210243231357715</v>
      </c>
      <c r="N190" s="23">
        <f t="shared" si="42"/>
        <v>51.197908743476461</v>
      </c>
      <c r="O190" s="24">
        <f t="shared" si="43"/>
        <v>28.344349478272481</v>
      </c>
      <c r="P190" s="24">
        <f t="shared" si="44"/>
        <v>20.457741778251055</v>
      </c>
      <c r="Q190" t="s">
        <v>451</v>
      </c>
      <c r="R190" t="s">
        <v>452</v>
      </c>
      <c r="S190" s="48" t="s">
        <v>466</v>
      </c>
      <c r="T190" s="35">
        <v>100</v>
      </c>
      <c r="U190" s="35">
        <f t="shared" si="45"/>
        <v>28.057553956834536</v>
      </c>
      <c r="V190" s="35">
        <f t="shared" si="46"/>
        <v>79.879275653923543</v>
      </c>
      <c r="W190" s="35">
        <f t="shared" si="47"/>
        <v>89.27038626609442</v>
      </c>
      <c r="X190" s="35">
        <f t="shared" si="48"/>
        <v>30.850338079982041</v>
      </c>
      <c r="Y190" s="35">
        <f t="shared" si="49"/>
        <v>82.672059777071055</v>
      </c>
      <c r="Z190" s="35">
        <f t="shared" si="50"/>
        <v>92.063170389241932</v>
      </c>
      <c r="AA190" s="35">
        <f t="shared" si="51"/>
        <v>-2.7927841231475057</v>
      </c>
      <c r="AB190" s="35">
        <f t="shared" si="52"/>
        <v>-2.7927841231475128</v>
      </c>
      <c r="AC190" s="35">
        <f t="shared" si="53"/>
        <v>-2.7927841231475128</v>
      </c>
      <c r="AD190" s="36"/>
      <c r="AE190" s="36"/>
      <c r="AF190">
        <v>2.0499999999999998</v>
      </c>
      <c r="AG190">
        <v>1.86</v>
      </c>
      <c r="AH190" s="41"/>
      <c r="AI190" s="36"/>
      <c r="AJ190" t="s">
        <v>476</v>
      </c>
      <c r="AK190" s="35"/>
      <c r="AL190" s="35"/>
    </row>
    <row r="191" spans="1:38" ht="15" x14ac:dyDescent="0.25">
      <c r="A191">
        <v>1.39</v>
      </c>
      <c r="B191">
        <v>4.97</v>
      </c>
      <c r="C191">
        <v>9.32</v>
      </c>
      <c r="D191" s="20">
        <f t="shared" si="41"/>
        <v>2.7927841231475181E-2</v>
      </c>
      <c r="E191" s="17">
        <f>IF(OR($A191="",$B191="",$C191=""),"",A191*'MPTO_working_3-way'!$I190)</f>
        <v>1.4288196993117503</v>
      </c>
      <c r="F191" s="21">
        <f>IF(OR($A191="",$B191="",$C191=""),"",B191*'MPTO_working_3-way'!$I190)</f>
        <v>5.108801370920431</v>
      </c>
      <c r="G191" s="22">
        <f>IF(OR($A191="",$B191="",$C191=""),"",C191*'MPTO_working_3-way'!$I190)</f>
        <v>9.5802874802773488</v>
      </c>
      <c r="H191" s="17">
        <f>IF(OR($A191="",$B191="",$C191=""),"",'MPTO_working_3-way'!E190)</f>
        <v>1.4082222548322341</v>
      </c>
      <c r="I191" s="21">
        <f>IF(OR($A191="",$B191="",$C191=""),"",'MPTO_working_3-way'!F190)</f>
        <v>5.211102734519506</v>
      </c>
      <c r="J191" s="22">
        <f>IF(OR($A191="",$B191="",$C191=""),"",'MPTO_working_3-way'!G190)</f>
        <v>10.205450315944269</v>
      </c>
      <c r="K191" s="17">
        <f>IF(OR($A191="",$B191="",$C191=""),"",'OddsRatio_working_3-way'!H190)</f>
        <v>1.4146418184961116</v>
      </c>
      <c r="L191" s="21">
        <f>IF(OR($A191="",$B191="",$C191=""),"",'OddsRatio_working_3-way'!I190)</f>
        <v>5.2208410754604202</v>
      </c>
      <c r="M191" s="22">
        <f>IF(OR($A191="",$B191="",$C191=""),"",'OddsRatio_working_3-way'!J190)</f>
        <v>9.8456921279170526</v>
      </c>
      <c r="N191" s="23">
        <f t="shared" si="42"/>
        <v>69.987836847552643</v>
      </c>
      <c r="O191" s="24">
        <f t="shared" si="43"/>
        <v>19.574063021750135</v>
      </c>
      <c r="P191" s="24">
        <f t="shared" si="44"/>
        <v>10.438100130697228</v>
      </c>
      <c r="Q191" t="s">
        <v>453</v>
      </c>
      <c r="R191" t="s">
        <v>454</v>
      </c>
      <c r="S191" s="48" t="s">
        <v>466</v>
      </c>
      <c r="T191" s="35">
        <v>100</v>
      </c>
      <c r="U191" s="35">
        <f t="shared" si="45"/>
        <v>18.032786885245901</v>
      </c>
      <c r="V191" s="35">
        <f t="shared" si="46"/>
        <v>84.54404945904173</v>
      </c>
      <c r="W191" s="35">
        <f t="shared" si="47"/>
        <v>92.942836979534235</v>
      </c>
      <c r="X191" s="35">
        <f t="shared" si="48"/>
        <v>22.513113561424042</v>
      </c>
      <c r="Y191" s="35">
        <f t="shared" si="49"/>
        <v>89.024376135219867</v>
      </c>
      <c r="Z191" s="35">
        <f t="shared" si="50"/>
        <v>97.423163655712372</v>
      </c>
      <c r="AA191" s="35">
        <f t="shared" si="51"/>
        <v>-4.4803266761781408</v>
      </c>
      <c r="AB191" s="35">
        <f t="shared" si="52"/>
        <v>-4.4803266761781373</v>
      </c>
      <c r="AC191" s="35">
        <f t="shared" si="53"/>
        <v>-4.4803266761781373</v>
      </c>
      <c r="AD191" s="36"/>
      <c r="AE191" s="36"/>
      <c r="AF191">
        <v>1.74</v>
      </c>
      <c r="AG191">
        <v>2.2000000000000002</v>
      </c>
      <c r="AH191" s="41"/>
      <c r="AI191" s="36"/>
      <c r="AJ191" t="s">
        <v>476</v>
      </c>
      <c r="AK191" s="35"/>
      <c r="AL191" s="35"/>
    </row>
    <row r="192" spans="1:38" ht="15" x14ac:dyDescent="0.25">
      <c r="A192">
        <v>1.22</v>
      </c>
      <c r="B192">
        <v>6.47</v>
      </c>
      <c r="C192">
        <v>14.17</v>
      </c>
      <c r="D192" s="20">
        <f t="shared" si="41"/>
        <v>4.4803266761781479E-2</v>
      </c>
      <c r="E192" s="17">
        <f>IF(OR($A192="",$B192="",$C192=""),"",A192*'MPTO_working_3-way'!$I191)</f>
        <v>1.2746599854493734</v>
      </c>
      <c r="F192" s="21">
        <f>IF(OR($A192="",$B192="",$C192=""),"",B192*'MPTO_working_3-way'!$I191)</f>
        <v>6.7598771359487255</v>
      </c>
      <c r="G192" s="22">
        <f>IF(OR($A192="",$B192="",$C192=""),"",C192*'MPTO_working_3-way'!$I191)</f>
        <v>14.804862290014443</v>
      </c>
      <c r="H192" s="17">
        <f>IF(OR($A192="",$B192="",$C192=""),"",'MPTO_working_3-way'!E191)</f>
        <v>1.2426409113782435</v>
      </c>
      <c r="I192" s="21">
        <f>IF(OR($A192="",$B192="",$C192=""),"",'MPTO_working_3-way'!F191)</f>
        <v>7.1620369162837978</v>
      </c>
      <c r="J192" s="22">
        <f>IF(OR($A192="",$B192="",$C192=""),"",'MPTO_working_3-way'!G191)</f>
        <v>17.973583449506457</v>
      </c>
      <c r="K192" s="17">
        <f>IF(OR($A192="",$B192="",$C192=""),"",'OddsRatio_working_3-way'!H191)</f>
        <v>1.2509010885014693</v>
      </c>
      <c r="L192" s="21">
        <f>IF(OR($A192="",$B192="",$C192=""),"",'OddsRatio_working_3-way'!I191)</f>
        <v>7.2383134277410797</v>
      </c>
      <c r="M192" s="22">
        <f>IF(OR($A192="",$B192="",$C192=""),"",'OddsRatio_working_3-way'!J191)</f>
        <v>16.019851525292506</v>
      </c>
      <c r="N192" s="23">
        <f t="shared" si="42"/>
        <v>78.452294056085563</v>
      </c>
      <c r="O192" s="24">
        <f t="shared" si="43"/>
        <v>14.793168276417992</v>
      </c>
      <c r="P192" s="24">
        <f t="shared" si="44"/>
        <v>6.7545376674964297</v>
      </c>
      <c r="Q192" t="s">
        <v>455</v>
      </c>
      <c r="R192" t="s">
        <v>456</v>
      </c>
      <c r="S192" s="48" t="s">
        <v>466</v>
      </c>
      <c r="T192" s="35">
        <v>100</v>
      </c>
      <c r="U192" s="35">
        <f t="shared" si="45"/>
        <v>36.708860759493668</v>
      </c>
      <c r="V192" s="35">
        <f t="shared" si="46"/>
        <v>76.851851851851848</v>
      </c>
      <c r="W192" s="35">
        <f t="shared" si="47"/>
        <v>83.766233766233768</v>
      </c>
      <c r="X192" s="35">
        <f t="shared" si="48"/>
        <v>39.381914381914378</v>
      </c>
      <c r="Y192" s="35">
        <f t="shared" si="49"/>
        <v>79.524905474272558</v>
      </c>
      <c r="Z192" s="35">
        <f t="shared" si="50"/>
        <v>86.439287388654478</v>
      </c>
      <c r="AA192" s="35">
        <f t="shared" si="51"/>
        <v>-2.67305362242071</v>
      </c>
      <c r="AB192" s="35">
        <f t="shared" si="52"/>
        <v>-2.67305362242071</v>
      </c>
      <c r="AC192" s="35">
        <f t="shared" si="53"/>
        <v>-2.67305362242071</v>
      </c>
      <c r="AD192" s="36"/>
      <c r="AE192" s="36"/>
      <c r="AF192">
        <v>1.67</v>
      </c>
      <c r="AG192">
        <v>2.25</v>
      </c>
      <c r="AH192" s="41"/>
      <c r="AI192" s="36"/>
      <c r="AJ192" t="s">
        <v>471</v>
      </c>
      <c r="AK192" s="35"/>
      <c r="AL192" s="35"/>
    </row>
    <row r="193" spans="1:38" s="35" customFormat="1" ht="15" x14ac:dyDescent="0.25">
      <c r="A193">
        <v>1.58</v>
      </c>
      <c r="B193">
        <v>4.32</v>
      </c>
      <c r="C193">
        <v>6.16</v>
      </c>
      <c r="D193" s="20">
        <f t="shared" si="41"/>
        <v>2.6730536224206958E-2</v>
      </c>
      <c r="E193" s="17">
        <f>IF(OR($A193="",$B193="",$C193=""),"",A193*'MPTO_working_3-way'!$I192)</f>
        <v>1.622234247234247</v>
      </c>
      <c r="F193" s="21">
        <f>IF(OR($A193="",$B193="",$C193=""),"",B193*'MPTO_working_3-way'!$I192)</f>
        <v>4.4354759164885742</v>
      </c>
      <c r="G193" s="22">
        <f>IF(OR($A193="",$B193="",$C193=""),"",C193*'MPTO_working_3-way'!$I192)</f>
        <v>6.3246601031411149</v>
      </c>
      <c r="H193" s="17">
        <f>IF(OR($A193="",$B193="",$C193=""),"",'MPTO_working_3-way'!E192)</f>
        <v>1.6025609856249476</v>
      </c>
      <c r="I193" s="21">
        <f>IF(OR($A193="",$B193="",$C193=""),"",'MPTO_working_3-way'!F192)</f>
        <v>4.4929422063355995</v>
      </c>
      <c r="J193" s="22">
        <f>IF(OR($A193="",$B193="",$C193=""),"",'MPTO_working_3-way'!G192)</f>
        <v>6.5177370869972098</v>
      </c>
      <c r="K193" s="17">
        <f>IF(OR($A193="",$B193="",$C193=""),"",'OddsRatio_working_3-way'!H192)</f>
        <v>1.6092612164118667</v>
      </c>
      <c r="L193" s="21">
        <f>IF(OR($A193="",$B193="",$C193=""),"",'OddsRatio_working_3-way'!I192)</f>
        <v>4.4874952387713742</v>
      </c>
      <c r="M193" s="22">
        <f>IF(OR($A193="",$B193="",$C193=""),"",'OddsRatio_working_3-way'!J192)</f>
        <v>6.4203239253193649</v>
      </c>
      <c r="N193" s="23">
        <f t="shared" si="42"/>
        <v>61.643378673881635</v>
      </c>
      <c r="O193" s="24">
        <f t="shared" si="43"/>
        <v>22.545494977947449</v>
      </c>
      <c r="P193" s="24">
        <f t="shared" si="44"/>
        <v>15.811126348170937</v>
      </c>
      <c r="Q193" t="s">
        <v>457</v>
      </c>
      <c r="R193" t="s">
        <v>458</v>
      </c>
      <c r="S193" s="48" t="s">
        <v>466</v>
      </c>
      <c r="T193" s="35">
        <v>100</v>
      </c>
      <c r="U193" s="35">
        <f t="shared" si="45"/>
        <v>44.751381215469614</v>
      </c>
      <c r="V193" s="35">
        <f t="shared" si="46"/>
        <v>69.969969969969966</v>
      </c>
      <c r="W193" s="35">
        <f t="shared" si="47"/>
        <v>81.203007518796994</v>
      </c>
      <c r="X193" s="35">
        <f t="shared" si="48"/>
        <v>48.827022511233039</v>
      </c>
      <c r="Y193" s="35">
        <f t="shared" si="49"/>
        <v>74.045611265733385</v>
      </c>
      <c r="Z193" s="35">
        <f t="shared" si="50"/>
        <v>85.278648814560427</v>
      </c>
      <c r="AA193" s="35">
        <f t="shared" si="51"/>
        <v>-4.0756412957634254</v>
      </c>
      <c r="AB193" s="35">
        <f t="shared" si="52"/>
        <v>-4.0756412957634183</v>
      </c>
      <c r="AC193" s="35">
        <f t="shared" si="53"/>
        <v>-4.0756412957634325</v>
      </c>
      <c r="AD193" s="36"/>
      <c r="AE193" s="36"/>
      <c r="AF193">
        <v>2.08</v>
      </c>
      <c r="AG193">
        <v>1.84</v>
      </c>
      <c r="AH193" s="41"/>
      <c r="AI193" s="36"/>
      <c r="AJ193" t="s">
        <v>480</v>
      </c>
    </row>
    <row r="194" spans="1:38" s="50" customFormat="1" ht="15" x14ac:dyDescent="0.25">
      <c r="A194">
        <v>1.81</v>
      </c>
      <c r="B194">
        <v>3.33</v>
      </c>
      <c r="C194">
        <v>5.32</v>
      </c>
      <c r="D194" s="20">
        <f t="shared" si="41"/>
        <v>4.0756412957634325E-2</v>
      </c>
      <c r="E194" s="17">
        <f>IF(OR($A194="",$B194="",$C194=""),"",A194*'MPTO_working_3-way'!$I193)</f>
        <v>1.8837691074533183</v>
      </c>
      <c r="F194" s="21">
        <f>IF(OR($A194="",$B194="",$C194=""),"",B194*'MPTO_working_3-way'!$I193)</f>
        <v>3.4657188551489222</v>
      </c>
      <c r="G194" s="22">
        <f>IF(OR($A194="",$B194="",$C194=""),"",C194*'MPTO_working_3-way'!$I193)</f>
        <v>5.5368241169346151</v>
      </c>
      <c r="H194" s="17">
        <f>IF(OR($A194="",$B194="",$C194=""),"",'MPTO_working_3-way'!E193)</f>
        <v>1.8556293742337955</v>
      </c>
      <c r="I194" s="21">
        <f>IF(OR($A194="",$B194="",$C194=""),"",'MPTO_working_3-way'!F193)</f>
        <v>3.4877861127418792</v>
      </c>
      <c r="J194" s="22">
        <f>IF(OR($A194="",$B194="",$C194=""),"",'MPTO_working_3-way'!G193)</f>
        <v>5.7344561287379667</v>
      </c>
      <c r="K194" s="17">
        <f>IF(OR($A194="",$B194="",$C194=""),"",'OddsRatio_working_3-way'!H193)</f>
        <v>1.8664735142640525</v>
      </c>
      <c r="L194" s="21">
        <f>IF(OR($A194="",$B194="",$C194=""),"",'OddsRatio_working_3-way'!I193)</f>
        <v>3.4924485039941278</v>
      </c>
      <c r="M194" s="22">
        <f>IF(OR($A194="",$B194="",$C194=""),"",'OddsRatio_working_3-way'!J193)</f>
        <v>5.6211920760749514</v>
      </c>
      <c r="N194" s="23">
        <f t="shared" si="42"/>
        <v>53.085062072809322</v>
      </c>
      <c r="O194" s="24">
        <f t="shared" si="43"/>
        <v>28.854042748283742</v>
      </c>
      <c r="P194" s="24">
        <f t="shared" si="44"/>
        <v>18.060895178906929</v>
      </c>
      <c r="Q194" t="s">
        <v>163</v>
      </c>
      <c r="R194" t="s">
        <v>151</v>
      </c>
      <c r="S194" s="48" t="s">
        <v>466</v>
      </c>
      <c r="T194" s="35">
        <v>100</v>
      </c>
      <c r="U194" s="35">
        <f t="shared" si="45"/>
        <v>25.925925925925924</v>
      </c>
      <c r="V194" s="35">
        <f t="shared" si="46"/>
        <v>80.392156862745097</v>
      </c>
      <c r="W194" s="35">
        <f t="shared" si="47"/>
        <v>89.701338825952632</v>
      </c>
      <c r="X194" s="35">
        <f t="shared" si="48"/>
        <v>29.906504311302278</v>
      </c>
      <c r="Y194" s="35">
        <f t="shared" si="49"/>
        <v>84.372735248121444</v>
      </c>
      <c r="Z194" s="35">
        <f t="shared" si="50"/>
        <v>93.681917211328965</v>
      </c>
      <c r="AA194" s="35">
        <f t="shared" si="51"/>
        <v>-3.9805783853763543</v>
      </c>
      <c r="AB194" s="35">
        <f t="shared" si="52"/>
        <v>-3.9805783853763472</v>
      </c>
      <c r="AC194" s="35">
        <f t="shared" si="53"/>
        <v>-3.980578385376333</v>
      </c>
      <c r="AD194" s="51"/>
      <c r="AE194" s="51"/>
      <c r="AF194">
        <v>2.39</v>
      </c>
      <c r="AG194">
        <v>1.6</v>
      </c>
      <c r="AH194" s="52"/>
      <c r="AI194" s="51"/>
      <c r="AJ194" t="s">
        <v>168</v>
      </c>
    </row>
    <row r="195" spans="1:38" ht="15" x14ac:dyDescent="0.25">
      <c r="A195">
        <v>1.35</v>
      </c>
      <c r="B195">
        <v>5.0999999999999996</v>
      </c>
      <c r="C195">
        <v>9.7100000000000009</v>
      </c>
      <c r="D195" s="20">
        <f t="shared" si="41"/>
        <v>3.9805783853763321E-2</v>
      </c>
      <c r="E195" s="17">
        <f>IF(OR($A195="",$B195="",$C195=""),"",A195*'MPTO_working_3-way'!$I194)</f>
        <v>1.4037378082025807</v>
      </c>
      <c r="F195" s="21">
        <f>IF(OR($A195="",$B195="",$C195=""),"",B195*'MPTO_working_3-way'!$I194)</f>
        <v>5.3030094976541928</v>
      </c>
      <c r="G195" s="22">
        <f>IF(OR($A195="",$B195="",$C195=""),"",C195*'MPTO_working_3-way'!$I194)</f>
        <v>10.096514161220043</v>
      </c>
      <c r="H195" s="17">
        <f>IF(OR($A195="",$B195="",$C195=""),"",'MPTO_working_3-way'!E194)</f>
        <v>1.3746230770891528</v>
      </c>
      <c r="I195" s="21">
        <f>IF(OR($A195="",$B195="",$C195=""),"",'MPTO_working_3-way'!F194)</f>
        <v>5.4701651604351342</v>
      </c>
      <c r="J195" s="22">
        <f>IF(OR($A195="",$B195="",$C195=""),"",'MPTO_working_3-way'!G194)</f>
        <v>11.146033228019567</v>
      </c>
      <c r="K195" s="17">
        <f>IF(OR($A195="",$B195="",$C195=""),"",'OddsRatio_working_3-way'!H194)</f>
        <v>1.3832506073911104</v>
      </c>
      <c r="L195" s="21">
        <f>IF(OR($A195="",$B195="",$C195=""),"",'OddsRatio_working_3-way'!I194)</f>
        <v>5.489507115153005</v>
      </c>
      <c r="M195" s="22">
        <f>IF(OR($A195="",$B195="",$C195=""),"",'OddsRatio_working_3-way'!J194)</f>
        <v>10.537465115361629</v>
      </c>
      <c r="N195" s="23">
        <f t="shared" si="42"/>
        <v>71.238374727574822</v>
      </c>
      <c r="O195" s="24">
        <f t="shared" si="43"/>
        <v>18.857216839652164</v>
      </c>
      <c r="P195" s="24">
        <f t="shared" si="44"/>
        <v>9.9044084327730193</v>
      </c>
      <c r="Q195" t="s">
        <v>459</v>
      </c>
      <c r="R195" t="s">
        <v>460</v>
      </c>
      <c r="S195" s="48" t="s">
        <v>466</v>
      </c>
      <c r="T195" s="35">
        <v>100</v>
      </c>
      <c r="U195" s="35">
        <f t="shared" si="45"/>
        <v>63.768115942028999</v>
      </c>
      <c r="V195" s="35">
        <f t="shared" si="46"/>
        <v>72.14484679665739</v>
      </c>
      <c r="W195" s="35">
        <f t="shared" si="47"/>
        <v>60.784313725490193</v>
      </c>
      <c r="X195" s="35">
        <f t="shared" si="48"/>
        <v>67.070839477852431</v>
      </c>
      <c r="Y195" s="35">
        <f t="shared" si="49"/>
        <v>75.447570332480822</v>
      </c>
      <c r="Z195" s="35">
        <f t="shared" si="50"/>
        <v>64.08703726131364</v>
      </c>
      <c r="AA195" s="35">
        <f t="shared" si="51"/>
        <v>-3.3027235358234321</v>
      </c>
      <c r="AB195" s="35">
        <f t="shared" si="52"/>
        <v>-3.3027235358234321</v>
      </c>
      <c r="AC195" s="35">
        <f t="shared" si="53"/>
        <v>-3.3027235358234464</v>
      </c>
      <c r="AD195" s="36"/>
      <c r="AE195" s="36"/>
      <c r="AF195">
        <v>1.75</v>
      </c>
      <c r="AG195">
        <v>2.14</v>
      </c>
      <c r="AH195" s="41"/>
      <c r="AI195" s="36"/>
      <c r="AJ195" t="s">
        <v>481</v>
      </c>
      <c r="AK195" s="35"/>
      <c r="AL195" s="35"/>
    </row>
    <row r="196" spans="1:38" s="50" customFormat="1" ht="15" x14ac:dyDescent="0.25">
      <c r="A196" s="58">
        <v>2.76</v>
      </c>
      <c r="B196" s="58">
        <v>3.59</v>
      </c>
      <c r="C196" s="58">
        <v>2.5499999999999998</v>
      </c>
      <c r="D196" s="59">
        <f t="shared" ref="D196:D232" si="54">IF(OR($A196="",$B196="",$C196=""),"",(1/A196)+(1/B196)+(1/C196)-1)</f>
        <v>3.3027235358234375E-2</v>
      </c>
      <c r="E196" s="60">
        <f>IF(OR($A196="",$B196="",$C196=""),"",A196*'MPTO_working_3-way'!$I195)</f>
        <v>2.8511551695887265</v>
      </c>
      <c r="F196" s="61">
        <f>IF(OR($A196="",$B196="",$C196=""),"",B196*'MPTO_working_3-way'!$I195)</f>
        <v>3.708567774936061</v>
      </c>
      <c r="G196" s="62">
        <f>IF(OR($A196="",$B196="",$C196=""),"",C196*'MPTO_working_3-way'!$I195)</f>
        <v>2.6342194501634975</v>
      </c>
      <c r="H196" s="60">
        <f>IF(OR($A196="",$B196="",$C196=""),"",'MPTO_working_3-way'!E195)</f>
        <v>2.846490783363413</v>
      </c>
      <c r="I196" s="61">
        <f>IF(OR($A196="",$B196="",$C196=""),"",'MPTO_working_3-way'!F195)</f>
        <v>3.7377245615280832</v>
      </c>
      <c r="J196" s="62">
        <f>IF(OR($A196="",$B196="",$C196=""),"",'MPTO_working_3-way'!G195)</f>
        <v>2.6236542391466879</v>
      </c>
      <c r="K196" s="60">
        <f>IF(OR($A196="",$B196="",$C196=""),"",'OddsRatio_working_3-way'!H195)</f>
        <v>2.8495877282576871</v>
      </c>
      <c r="L196" s="61">
        <f>IF(OR($A196="",$B196="",$C196=""),"",'OddsRatio_working_3-way'!I195)</f>
        <v>3.7218364864701199</v>
      </c>
      <c r="M196" s="62">
        <f>IF(OR($A196="",$B196="",$C196=""),"",'OddsRatio_working_3-way'!J195)</f>
        <v>2.6288982834087591</v>
      </c>
      <c r="N196" s="63">
        <f t="shared" si="42"/>
        <v>35.073503212532906</v>
      </c>
      <c r="O196" s="64">
        <f t="shared" si="43"/>
        <v>26.964587428019726</v>
      </c>
      <c r="P196" s="64">
        <f t="shared" si="44"/>
        <v>37.961909359447375</v>
      </c>
      <c r="Q196" s="58" t="s">
        <v>461</v>
      </c>
      <c r="R196" s="58" t="s">
        <v>462</v>
      </c>
      <c r="S196" s="65" t="s">
        <v>466</v>
      </c>
      <c r="T196" s="50">
        <v>100</v>
      </c>
      <c r="U196" s="50">
        <f t="shared" si="45"/>
        <v>27.536231884057976</v>
      </c>
      <c r="V196" s="50">
        <f t="shared" si="46"/>
        <v>80.916030534351137</v>
      </c>
      <c r="W196" s="50">
        <f t="shared" si="47"/>
        <v>88.42592592592591</v>
      </c>
      <c r="X196" s="50">
        <f t="shared" si="48"/>
        <v>30.658043539722925</v>
      </c>
      <c r="Y196" s="50">
        <f t="shared" si="49"/>
        <v>84.037842190016107</v>
      </c>
      <c r="Z196" s="50">
        <f t="shared" si="50"/>
        <v>91.547737581590894</v>
      </c>
      <c r="AA196" s="50">
        <f t="shared" si="51"/>
        <v>-3.1218116556649491</v>
      </c>
      <c r="AB196" s="50">
        <f t="shared" si="52"/>
        <v>-3.1218116556649704</v>
      </c>
      <c r="AC196" s="50">
        <f t="shared" si="53"/>
        <v>-3.1218116556649846</v>
      </c>
      <c r="AD196" s="51"/>
      <c r="AE196" s="51"/>
      <c r="AF196" s="58">
        <v>1.78</v>
      </c>
      <c r="AG196" s="58">
        <v>2.1</v>
      </c>
      <c r="AH196" s="52"/>
      <c r="AI196" s="51"/>
      <c r="AJ196" s="58" t="s">
        <v>481</v>
      </c>
    </row>
    <row r="197" spans="1:38" ht="15" x14ac:dyDescent="0.25">
      <c r="A197">
        <v>1.38</v>
      </c>
      <c r="B197">
        <v>5.24</v>
      </c>
      <c r="C197">
        <v>8.64</v>
      </c>
      <c r="D197" s="20">
        <f t="shared" si="54"/>
        <v>3.1218116556649633E-2</v>
      </c>
      <c r="E197" s="17">
        <f>IF(OR($A197="",$B197="",$C197=""),"",A197*'MPTO_working_3-way'!$I196)</f>
        <v>1.4230810008481765</v>
      </c>
      <c r="F197" s="21">
        <f>IF(OR($A197="",$B197="",$C197=""),"",B197*'MPTO_working_3-way'!$I196)</f>
        <v>5.4035829307568441</v>
      </c>
      <c r="G197" s="22">
        <f>IF(OR($A197="",$B197="",$C197=""),"",C197*'MPTO_working_3-way'!$I196)</f>
        <v>8.9097245270494536</v>
      </c>
      <c r="H197" s="17">
        <f>IF(OR($A197="",$B197="",$C197=""),"",'MPTO_working_3-way'!E196)</f>
        <v>1.4001059891013372</v>
      </c>
      <c r="I197" s="21">
        <f>IF(OR($A197="",$B197="",$C197=""),"",'MPTO_working_3-way'!F196)</f>
        <v>5.5422032854267735</v>
      </c>
      <c r="J197" s="22">
        <f>IF(OR($A197="",$B197="",$C197=""),"",'MPTO_working_3-way'!G196)</f>
        <v>9.4935475400908338</v>
      </c>
      <c r="K197" s="17">
        <f>IF(OR($A197="",$B197="",$C197=""),"",'OddsRatio_working_3-way'!H196)</f>
        <v>1.4070858946315015</v>
      </c>
      <c r="L197" s="21">
        <f>IF(OR($A197="",$B197="",$C197=""),"",'OddsRatio_working_3-way'!I196)</f>
        <v>5.5422215611514938</v>
      </c>
      <c r="M197" s="22">
        <f>IF(OR($A197="",$B197="",$C197=""),"",'OddsRatio_working_3-way'!J196)</f>
        <v>9.1845690394333523</v>
      </c>
      <c r="N197" s="23">
        <f t="shared" ref="N197:N232" si="55">(1/E197)* 100</f>
        <v>70.270068914136701</v>
      </c>
      <c r="O197" s="24">
        <f t="shared" ref="O197:O232" si="56">(1/F197)* 100</f>
        <v>18.506239523188675</v>
      </c>
      <c r="P197" s="24">
        <f t="shared" ref="P197:P232" si="57">(1/G197)* 100</f>
        <v>11.223691562674611</v>
      </c>
      <c r="Q197" t="s">
        <v>204</v>
      </c>
      <c r="R197" t="s">
        <v>177</v>
      </c>
      <c r="S197" s="48" t="s">
        <v>488</v>
      </c>
      <c r="T197" s="35">
        <v>100</v>
      </c>
      <c r="U197" s="35">
        <f t="shared" ref="U197:U232" si="58">(1/A198)*((T197*A198)-T197)</f>
        <v>53.917050691244242</v>
      </c>
      <c r="V197" s="35">
        <f t="shared" ref="V197:V232" si="59">(1/B198)*((T197*B198)-T197)</f>
        <v>69.135802469135797</v>
      </c>
      <c r="W197" s="35">
        <f t="shared" ref="W197:W232" si="60">(1/C198)*((T197*C198)-T197)</f>
        <v>74.160206718346245</v>
      </c>
      <c r="X197" s="35">
        <f t="shared" ref="X197:X232" si="61">((1/B198)+(1/C198))*T197</f>
        <v>56.703990812517937</v>
      </c>
      <c r="Y197" s="35">
        <f t="shared" ref="Y197:Y232" si="62">((1/A198)+(1/C198))*T197</f>
        <v>71.922742590409499</v>
      </c>
      <c r="Z197" s="35">
        <f t="shared" ref="Z197:Z232" si="63">((1/A198)+(1/B198))*T197</f>
        <v>76.947146839619961</v>
      </c>
      <c r="AA197" s="35">
        <f t="shared" ref="AA197:AA232" si="64">U197-X197</f>
        <v>-2.7869401212736946</v>
      </c>
      <c r="AB197" s="35">
        <f t="shared" ref="AB197:AB232" si="65">V197-Y197</f>
        <v>-2.7869401212737017</v>
      </c>
      <c r="AC197" s="35">
        <f t="shared" ref="AC197:AC232" si="66">W197-Z197</f>
        <v>-2.7869401212737159</v>
      </c>
      <c r="AD197" s="36"/>
      <c r="AE197" s="36"/>
      <c r="AF197">
        <v>1.44</v>
      </c>
      <c r="AG197">
        <v>2.89</v>
      </c>
      <c r="AH197" s="41"/>
      <c r="AI197" s="36"/>
      <c r="AJ197" t="s">
        <v>469</v>
      </c>
      <c r="AK197" s="35"/>
      <c r="AL197" s="35"/>
    </row>
    <row r="198" spans="1:38" s="35" customFormat="1" ht="15" x14ac:dyDescent="0.25">
      <c r="A198">
        <v>2.17</v>
      </c>
      <c r="B198">
        <v>3.24</v>
      </c>
      <c r="C198">
        <v>3.87</v>
      </c>
      <c r="D198" s="20">
        <f t="shared" si="54"/>
        <v>2.7869401212737177E-2</v>
      </c>
      <c r="E198" s="17">
        <f>IF(OR($A198="",$B198="",$C198=""),"",A198*'MPTO_working_3-way'!$I197)</f>
        <v>2.2304766006316394</v>
      </c>
      <c r="F198" s="21">
        <f>IF(OR($A198="",$B198="",$C198=""),"",B198*'MPTO_working_3-way'!$I197)</f>
        <v>3.3302968599292688</v>
      </c>
      <c r="G198" s="22">
        <f>IF(OR($A198="",$B198="",$C198=""),"",C198*'MPTO_working_3-way'!$I197)</f>
        <v>3.977854582693293</v>
      </c>
      <c r="H198" s="17">
        <f>IF(OR($A198="",$B198="",$C198=""),"",'MPTO_working_3-way'!E197)</f>
        <v>2.2146447282572601</v>
      </c>
      <c r="I198" s="21">
        <f>IF(OR($A198="",$B198="",$C198=""),"",'MPTO_working_3-way'!F197)</f>
        <v>3.3405469671946393</v>
      </c>
      <c r="J198" s="22">
        <f>IF(OR($A198="",$B198="",$C198=""),"",'MPTO_working_3-way'!G197)</f>
        <v>4.0143209710429231</v>
      </c>
      <c r="K198" s="17">
        <f>IF(OR($A198="",$B198="",$C198=""),"",'OddsRatio_working_3-way'!H197)</f>
        <v>2.2213160055960812</v>
      </c>
      <c r="L198" s="21">
        <f>IF(OR($A198="",$B198="",$C198=""),"",'OddsRatio_working_3-way'!I197)</f>
        <v>3.3382460278078825</v>
      </c>
      <c r="M198" s="22">
        <f>IF(OR($A198="",$B198="",$C198=""),"",'OddsRatio_working_3-way'!J197)</f>
        <v>3.9958777231288489</v>
      </c>
      <c r="N198" s="23">
        <f t="shared" si="55"/>
        <v>44.833467417538216</v>
      </c>
      <c r="O198" s="24">
        <f t="shared" si="56"/>
        <v>30.027353177795646</v>
      </c>
      <c r="P198" s="24">
        <f t="shared" si="57"/>
        <v>25.13917940466613</v>
      </c>
      <c r="Q198" t="s">
        <v>237</v>
      </c>
      <c r="R198" t="s">
        <v>231</v>
      </c>
      <c r="S198" s="48" t="s">
        <v>488</v>
      </c>
      <c r="T198" s="35">
        <v>100</v>
      </c>
      <c r="U198" s="35">
        <f t="shared" si="58"/>
        <v>80.039920159680634</v>
      </c>
      <c r="V198" s="35">
        <f t="shared" si="59"/>
        <v>73.890339425587456</v>
      </c>
      <c r="W198" s="35">
        <f t="shared" si="60"/>
        <v>43.181818181818187</v>
      </c>
      <c r="X198" s="35">
        <f t="shared" si="61"/>
        <v>82.927842392594357</v>
      </c>
      <c r="Y198" s="35">
        <f t="shared" si="62"/>
        <v>76.778261658501194</v>
      </c>
      <c r="Z198" s="35">
        <f t="shared" si="63"/>
        <v>46.069740414731889</v>
      </c>
      <c r="AA198" s="35">
        <f t="shared" si="64"/>
        <v>-2.8879222329137235</v>
      </c>
      <c r="AB198" s="35">
        <f t="shared" si="65"/>
        <v>-2.8879222329137377</v>
      </c>
      <c r="AC198" s="35">
        <f t="shared" si="66"/>
        <v>-2.8879222329137022</v>
      </c>
      <c r="AD198" s="36"/>
      <c r="AF198">
        <v>2.4</v>
      </c>
      <c r="AG198">
        <v>1.62</v>
      </c>
      <c r="AH198" s="41"/>
      <c r="AI198" s="36"/>
      <c r="AJ198" t="s">
        <v>470</v>
      </c>
    </row>
    <row r="199" spans="1:38" ht="15" x14ac:dyDescent="0.25">
      <c r="A199">
        <v>5.01</v>
      </c>
      <c r="B199">
        <v>3.83</v>
      </c>
      <c r="C199">
        <v>1.76</v>
      </c>
      <c r="D199" s="20">
        <f t="shared" si="54"/>
        <v>2.88792223291372E-2</v>
      </c>
      <c r="E199" s="17">
        <f>IF(OR($A199="",$B199="",$C199=""),"",A199*'MPTO_working_3-way'!$I198)</f>
        <v>5.1546849038689775</v>
      </c>
      <c r="F199" s="21">
        <f>IF(OR($A199="",$B199="",$C199=""),"",B199*'MPTO_working_3-way'!$I198)</f>
        <v>3.9406074215205957</v>
      </c>
      <c r="G199" s="22">
        <f>IF(OR($A199="",$B199="",$C199=""),"",C199*'MPTO_working_3-way'!$I198)</f>
        <v>1.8108274312992816</v>
      </c>
      <c r="H199" s="17">
        <f>IF(OR($A199="",$B199="",$C199=""),"",'MPTO_working_3-way'!E198)</f>
        <v>5.2638673820503321</v>
      </c>
      <c r="I199" s="21">
        <f>IF(OR($A199="",$B199="",$C199=""),"",'MPTO_working_3-way'!F198)</f>
        <v>3.9766143533347145</v>
      </c>
      <c r="J199" s="22">
        <f>IF(OR($A199="",$B199="",$C199=""),"",'MPTO_working_3-way'!G198)</f>
        <v>1.7903326702669511</v>
      </c>
      <c r="K199" s="17">
        <f>IF(OR($A199="",$B199="",$C199=""),"",'OddsRatio_working_3-way'!H198)</f>
        <v>5.2096992575627654</v>
      </c>
      <c r="L199" s="21">
        <f>IF(OR($A199="",$B199="",$C199=""),"",'OddsRatio_working_3-way'!I198)</f>
        <v>3.9709348875068895</v>
      </c>
      <c r="M199" s="22">
        <f>IF(OR($A199="",$B199="",$C199=""),"",'OddsRatio_working_3-way'!J198)</f>
        <v>1.7978482383410728</v>
      </c>
      <c r="N199" s="23">
        <f t="shared" si="55"/>
        <v>19.399827897325501</v>
      </c>
      <c r="O199" s="24">
        <f t="shared" si="56"/>
        <v>25.376798372219518</v>
      </c>
      <c r="P199" s="24">
        <f t="shared" si="57"/>
        <v>55.223373730454973</v>
      </c>
      <c r="Q199" t="s">
        <v>238</v>
      </c>
      <c r="R199" t="s">
        <v>236</v>
      </c>
      <c r="S199" s="48" t="s">
        <v>488</v>
      </c>
      <c r="T199" s="35">
        <v>100</v>
      </c>
      <c r="U199" s="35">
        <f t="shared" si="58"/>
        <v>57.264957264957268</v>
      </c>
      <c r="V199" s="35">
        <f t="shared" si="59"/>
        <v>68.454258675078862</v>
      </c>
      <c r="W199" s="35">
        <f t="shared" si="60"/>
        <v>71.590909090909093</v>
      </c>
      <c r="X199" s="35">
        <f t="shared" si="61"/>
        <v>59.954832234012045</v>
      </c>
      <c r="Y199" s="35">
        <f t="shared" si="62"/>
        <v>71.14413364413366</v>
      </c>
      <c r="Z199" s="35">
        <f t="shared" si="63"/>
        <v>74.280784059963878</v>
      </c>
      <c r="AA199" s="35">
        <f t="shared" si="64"/>
        <v>-2.6898749690547774</v>
      </c>
      <c r="AB199" s="35">
        <f t="shared" si="65"/>
        <v>-2.6898749690547987</v>
      </c>
      <c r="AC199" s="35">
        <f t="shared" si="66"/>
        <v>-2.6898749690547845</v>
      </c>
      <c r="AD199" s="36"/>
      <c r="AE199" s="36"/>
      <c r="AF199">
        <v>2.02</v>
      </c>
      <c r="AG199">
        <v>1.88</v>
      </c>
      <c r="AH199" s="41"/>
      <c r="AI199" s="36"/>
      <c r="AJ199" t="s">
        <v>470</v>
      </c>
      <c r="AK199" s="35"/>
      <c r="AL199" s="35"/>
    </row>
    <row r="200" spans="1:38" s="35" customFormat="1" ht="15" x14ac:dyDescent="0.25">
      <c r="A200">
        <v>2.34</v>
      </c>
      <c r="B200">
        <v>3.17</v>
      </c>
      <c r="C200">
        <v>3.52</v>
      </c>
      <c r="D200" s="20">
        <f t="shared" si="54"/>
        <v>2.6898749690547952E-2</v>
      </c>
      <c r="E200" s="17">
        <f>IF(OR($A200="",$B200="",$C200=""),"",A200*'MPTO_working_3-way'!$I199)</f>
        <v>2.4029430742758819</v>
      </c>
      <c r="F200" s="21">
        <f>IF(OR($A200="",$B200="",$C200=""),"",B200*'MPTO_working_3-way'!$I199)</f>
        <v>3.2552690365190369</v>
      </c>
      <c r="G200" s="22">
        <f>IF(OR($A200="",$B200="",$C200=""),"",C200*'MPTO_working_3-way'!$I199)</f>
        <v>3.6146835989107289</v>
      </c>
      <c r="H200" s="17">
        <f>IF(OR($A200="",$B200="",$C200=""),"",'MPTO_working_3-way'!E199)</f>
        <v>2.3901477491006582</v>
      </c>
      <c r="I200" s="21">
        <f>IF(OR($A200="",$B200="",$C200=""),"",'MPTO_working_3-way'!F199)</f>
        <v>3.2627368080114447</v>
      </c>
      <c r="J200" s="22">
        <f>IF(OR($A200="",$B200="",$C200=""),"",'MPTO_working_3-way'!G199)</f>
        <v>3.63471599721146</v>
      </c>
      <c r="K200" s="17">
        <f>IF(OR($A200="",$B200="",$C200=""),"",'OddsRatio_working_3-way'!H199)</f>
        <v>2.3957537873742649</v>
      </c>
      <c r="L200" s="21">
        <f>IF(OR($A200="",$B200="",$C200=""),"",'OddsRatio_working_3-way'!I199)</f>
        <v>3.2602878497031011</v>
      </c>
      <c r="M200" s="22">
        <f>IF(OR($A200="",$B200="",$C200=""),"",'OddsRatio_working_3-way'!J199)</f>
        <v>3.6248504061068272</v>
      </c>
      <c r="N200" s="23">
        <f t="shared" si="55"/>
        <v>41.615634207287513</v>
      </c>
      <c r="O200" s="24">
        <f t="shared" si="56"/>
        <v>30.719427143549765</v>
      </c>
      <c r="P200" s="24">
        <f t="shared" si="57"/>
        <v>27.664938649162714</v>
      </c>
      <c r="Q200" t="s">
        <v>235</v>
      </c>
      <c r="R200" t="s">
        <v>224</v>
      </c>
      <c r="S200" s="48" t="s">
        <v>488</v>
      </c>
      <c r="T200" s="35">
        <v>100</v>
      </c>
      <c r="U200" s="35">
        <f t="shared" si="58"/>
        <v>65.517241379310349</v>
      </c>
      <c r="V200" s="35">
        <f t="shared" si="59"/>
        <v>68.75</v>
      </c>
      <c r="W200" s="35">
        <f t="shared" si="60"/>
        <v>62.962962962962962</v>
      </c>
      <c r="X200" s="35">
        <f t="shared" si="61"/>
        <v>68.287037037037038</v>
      </c>
      <c r="Y200" s="35">
        <f t="shared" si="62"/>
        <v>71.519795657726689</v>
      </c>
      <c r="Z200" s="35">
        <f t="shared" si="63"/>
        <v>65.732758620689651</v>
      </c>
      <c r="AA200" s="35">
        <f t="shared" si="64"/>
        <v>-2.7697956577266893</v>
      </c>
      <c r="AB200" s="35">
        <f t="shared" si="65"/>
        <v>-2.7697956577266893</v>
      </c>
      <c r="AC200" s="35">
        <f t="shared" si="66"/>
        <v>-2.7697956577266893</v>
      </c>
      <c r="AD200" s="36"/>
      <c r="AE200" s="36"/>
      <c r="AF200">
        <v>2.38</v>
      </c>
      <c r="AG200">
        <v>1.63</v>
      </c>
      <c r="AH200" s="41"/>
      <c r="AI200" s="36"/>
      <c r="AJ200" t="s">
        <v>470</v>
      </c>
    </row>
    <row r="201" spans="1:38" s="35" customFormat="1" ht="15" x14ac:dyDescent="0.25">
      <c r="A201">
        <v>2.9</v>
      </c>
      <c r="B201">
        <v>3.2</v>
      </c>
      <c r="C201">
        <v>2.7</v>
      </c>
      <c r="D201" s="20">
        <f t="shared" si="54"/>
        <v>2.7697956577267036E-2</v>
      </c>
      <c r="E201" s="17">
        <f>IF(OR($A201="",$B201="",$C201=""),"",A201*'MPTO_working_3-way'!$I200)</f>
        <v>2.9803240740740744</v>
      </c>
      <c r="F201" s="21">
        <f>IF(OR($A201="",$B201="",$C201=""),"",B201*'MPTO_working_3-way'!$I200)</f>
        <v>3.2886334610472545</v>
      </c>
      <c r="G201" s="22">
        <f>IF(OR($A201="",$B201="",$C201=""),"",C201*'MPTO_working_3-way'!$I200)</f>
        <v>2.774784482758621</v>
      </c>
      <c r="H201" s="17">
        <f>IF(OR($A201="",$B201="",$C201=""),"",'MPTO_working_3-way'!E200)</f>
        <v>2.9797827638151118</v>
      </c>
      <c r="I201" s="21">
        <f>IF(OR($A201="",$B201="",$C201=""),"",'MPTO_working_3-way'!F200)</f>
        <v>3.2974206001052822</v>
      </c>
      <c r="J201" s="22">
        <f>IF(OR($A201="",$B201="",$C201=""),"",'MPTO_working_3-way'!G200)</f>
        <v>2.7690267442717165</v>
      </c>
      <c r="K201" s="17">
        <f>IF(OR($A201="",$B201="",$C201=""),"",'OddsRatio_working_3-way'!H200)</f>
        <v>2.9802503277780739</v>
      </c>
      <c r="L201" s="21">
        <f>IF(OR($A201="",$B201="",$C201=""),"",'OddsRatio_working_3-way'!I200)</f>
        <v>3.2929214321640856</v>
      </c>
      <c r="M201" s="22">
        <f>IF(OR($A201="",$B201="",$C201=""),"",'OddsRatio_working_3-way'!J200)</f>
        <v>2.7718029248540659</v>
      </c>
      <c r="N201" s="23">
        <f t="shared" si="55"/>
        <v>33.553398058252426</v>
      </c>
      <c r="O201" s="24">
        <f t="shared" si="56"/>
        <v>30.407766990291258</v>
      </c>
      <c r="P201" s="24">
        <f t="shared" si="57"/>
        <v>36.038834951456309</v>
      </c>
      <c r="Q201" t="s">
        <v>227</v>
      </c>
      <c r="R201" t="s">
        <v>242</v>
      </c>
      <c r="S201" s="48" t="s">
        <v>488</v>
      </c>
      <c r="T201" s="35">
        <v>100</v>
      </c>
      <c r="U201" s="35">
        <f t="shared" si="58"/>
        <v>40.119760479041922</v>
      </c>
      <c r="V201" s="35">
        <f t="shared" si="59"/>
        <v>74.093264248704671</v>
      </c>
      <c r="W201" s="35">
        <f t="shared" si="60"/>
        <v>82.698961937716263</v>
      </c>
      <c r="X201" s="35">
        <f t="shared" si="61"/>
        <v>43.207773813579074</v>
      </c>
      <c r="Y201" s="35">
        <f t="shared" si="62"/>
        <v>77.181277583241823</v>
      </c>
      <c r="Z201" s="35">
        <f t="shared" si="63"/>
        <v>85.786975272253429</v>
      </c>
      <c r="AA201" s="35">
        <f t="shared" si="64"/>
        <v>-3.0880133345371519</v>
      </c>
      <c r="AB201" s="35">
        <f t="shared" si="65"/>
        <v>-3.0880133345371519</v>
      </c>
      <c r="AC201" s="35">
        <f t="shared" si="66"/>
        <v>-3.0880133345371661</v>
      </c>
      <c r="AD201" s="36"/>
      <c r="AE201" s="36"/>
      <c r="AF201">
        <v>2.38</v>
      </c>
      <c r="AG201">
        <v>1.63</v>
      </c>
      <c r="AH201" s="41"/>
      <c r="AI201" s="36"/>
      <c r="AJ201" t="s">
        <v>470</v>
      </c>
    </row>
    <row r="202" spans="1:38" s="35" customFormat="1" ht="15" x14ac:dyDescent="0.25">
      <c r="A202">
        <v>1.67</v>
      </c>
      <c r="B202">
        <v>3.86</v>
      </c>
      <c r="C202">
        <v>5.78</v>
      </c>
      <c r="D202" s="20">
        <f t="shared" si="54"/>
        <v>3.0880133345371652E-2</v>
      </c>
      <c r="E202" s="17">
        <f>IF(OR($A202="",$B202="",$C202=""),"",A202*'MPTO_working_3-way'!$I201)</f>
        <v>1.7215698226867706</v>
      </c>
      <c r="F202" s="21">
        <f>IF(OR($A202="",$B202="",$C202=""),"",B202*'MPTO_working_3-way'!$I201)</f>
        <v>3.9791973147131343</v>
      </c>
      <c r="G202" s="22">
        <f>IF(OR($A202="",$B202="",$C202=""),"",C202*'MPTO_working_3-way'!$I201)</f>
        <v>5.9584871707362481</v>
      </c>
      <c r="H202" s="17">
        <f>IF(OR($A202="",$B202="",$C202=""),"",'MPTO_working_3-way'!E201)</f>
        <v>1.6992093075663013</v>
      </c>
      <c r="I202" s="21">
        <f>IF(OR($A202="",$B202="",$C202=""),"",'MPTO_working_3-way'!F201)</f>
        <v>4.0197129984440023</v>
      </c>
      <c r="J202" s="22">
        <f>IF(OR($A202="",$B202="",$C202=""),"",'MPTO_working_3-way'!G201)</f>
        <v>6.1456392542878202</v>
      </c>
      <c r="K202" s="17">
        <f>IF(OR($A202="",$B202="",$C202=""),"",'OddsRatio_working_3-way'!H201)</f>
        <v>1.7072005307997316</v>
      </c>
      <c r="L202" s="21">
        <f>IF(OR($A202="",$B202="",$C202=""),"",'OddsRatio_working_3-way'!I201)</f>
        <v>4.0187962956525869</v>
      </c>
      <c r="M202" s="22">
        <f>IF(OR($A202="",$B202="",$C202=""),"",'OddsRatio_working_3-way'!J201)</f>
        <v>6.0454008018249548</v>
      </c>
      <c r="N202" s="23">
        <f t="shared" si="55"/>
        <v>58.086520036657497</v>
      </c>
      <c r="O202" s="24">
        <f t="shared" si="56"/>
        <v>25.130696492543532</v>
      </c>
      <c r="P202" s="24">
        <f t="shared" si="57"/>
        <v>16.782783470798964</v>
      </c>
      <c r="Q202" t="s">
        <v>243</v>
      </c>
      <c r="R202" t="s">
        <v>240</v>
      </c>
      <c r="S202" s="48" t="s">
        <v>488</v>
      </c>
      <c r="T202" s="35">
        <v>100</v>
      </c>
      <c r="U202" s="35">
        <f t="shared" si="58"/>
        <v>67.637540453074436</v>
      </c>
      <c r="V202" s="35">
        <f t="shared" si="59"/>
        <v>69.230769230769241</v>
      </c>
      <c r="W202" s="35">
        <f t="shared" si="60"/>
        <v>59.839357429718881</v>
      </c>
      <c r="X202" s="35">
        <f t="shared" si="61"/>
        <v>70.929873339511886</v>
      </c>
      <c r="Y202" s="35">
        <f t="shared" si="62"/>
        <v>72.52310211720669</v>
      </c>
      <c r="Z202" s="35">
        <f t="shared" si="63"/>
        <v>63.131690316156345</v>
      </c>
      <c r="AA202" s="35">
        <f t="shared" si="64"/>
        <v>-3.2923328864374497</v>
      </c>
      <c r="AB202" s="35">
        <f t="shared" si="65"/>
        <v>-3.2923328864374497</v>
      </c>
      <c r="AC202" s="35">
        <f t="shared" si="66"/>
        <v>-3.2923328864374639</v>
      </c>
      <c r="AD202" s="36"/>
      <c r="AE202" s="36"/>
      <c r="AF202">
        <v>2.0099999999999998</v>
      </c>
      <c r="AG202">
        <v>1.88</v>
      </c>
      <c r="AH202" s="41"/>
      <c r="AI202" s="36"/>
      <c r="AJ202" t="s">
        <v>470</v>
      </c>
    </row>
    <row r="203" spans="1:38" ht="15" x14ac:dyDescent="0.25">
      <c r="A203">
        <v>3.09</v>
      </c>
      <c r="B203">
        <v>3.25</v>
      </c>
      <c r="C203">
        <v>2.4900000000000002</v>
      </c>
      <c r="D203" s="20">
        <f t="shared" si="54"/>
        <v>3.2923328864374657E-2</v>
      </c>
      <c r="E203" s="17">
        <f>IF(OR($A203="",$B203="",$C203=""),"",A203*'MPTO_working_3-way'!$I202)</f>
        <v>3.1917330861909177</v>
      </c>
      <c r="F203" s="21">
        <f>IF(OR($A203="",$B203="",$C203=""),"",B203*'MPTO_working_3-way'!$I202)</f>
        <v>3.3570008188092175</v>
      </c>
      <c r="G203" s="22">
        <f>IF(OR($A203="",$B203="",$C203=""),"",C203*'MPTO_working_3-way'!$I202)</f>
        <v>2.5719790888722933</v>
      </c>
      <c r="H203" s="17">
        <f>IF(OR($A203="",$B203="",$C203=""),"",'MPTO_working_3-way'!E202)</f>
        <v>3.1984631766771234</v>
      </c>
      <c r="I203" s="21">
        <f>IF(OR($A203="",$B203="",$C203=""),"",'MPTO_working_3-way'!F202)</f>
        <v>3.37020489441923</v>
      </c>
      <c r="J203" s="22">
        <f>IF(OR($A203="",$B203="",$C203=""),"",'MPTO_working_3-way'!G202)</f>
        <v>2.5599542386806005</v>
      </c>
      <c r="K203" s="17">
        <f>IF(OR($A203="",$B203="",$C203=""),"",'OddsRatio_working_3-way'!H202)</f>
        <v>3.1957449979460533</v>
      </c>
      <c r="L203" s="21">
        <f>IF(OR($A203="",$B203="",$C203=""),"",'OddsRatio_working_3-way'!I202)</f>
        <v>3.3638403087935989</v>
      </c>
      <c r="M203" s="22">
        <f>IF(OR($A203="",$B203="",$C203=""),"",'OddsRatio_working_3-way'!J202)</f>
        <v>2.565387582267761</v>
      </c>
      <c r="N203" s="23">
        <f t="shared" si="55"/>
        <v>31.330940683182916</v>
      </c>
      <c r="O203" s="24">
        <f t="shared" si="56"/>
        <v>29.788494372626221</v>
      </c>
      <c r="P203" s="24">
        <f t="shared" si="57"/>
        <v>38.880564944190851</v>
      </c>
      <c r="Q203" t="s">
        <v>114</v>
      </c>
      <c r="R203" t="s">
        <v>86</v>
      </c>
      <c r="S203" s="48" t="s">
        <v>488</v>
      </c>
      <c r="T203" s="35">
        <v>100</v>
      </c>
      <c r="U203" s="35">
        <f t="shared" si="58"/>
        <v>58.847736625514408</v>
      </c>
      <c r="V203" s="35">
        <f t="shared" si="59"/>
        <v>69.325153374233125</v>
      </c>
      <c r="W203" s="35">
        <f t="shared" si="60"/>
        <v>68.55345911949685</v>
      </c>
      <c r="X203" s="35">
        <f t="shared" si="61"/>
        <v>62.121387506270011</v>
      </c>
      <c r="Y203" s="35">
        <f t="shared" si="62"/>
        <v>72.598804254988735</v>
      </c>
      <c r="Z203" s="35">
        <f t="shared" si="63"/>
        <v>71.827110000252461</v>
      </c>
      <c r="AA203" s="35">
        <f t="shared" si="64"/>
        <v>-3.2736508807556035</v>
      </c>
      <c r="AB203" s="35">
        <f t="shared" si="65"/>
        <v>-3.2736508807556106</v>
      </c>
      <c r="AC203" s="35">
        <f t="shared" si="66"/>
        <v>-3.2736508807556106</v>
      </c>
      <c r="AD203" s="36"/>
      <c r="AE203" s="36"/>
      <c r="AF203">
        <v>2.42</v>
      </c>
      <c r="AG203">
        <v>1.6</v>
      </c>
      <c r="AH203" s="41"/>
      <c r="AI203" s="36"/>
      <c r="AJ203" t="s">
        <v>70</v>
      </c>
      <c r="AK203" s="35"/>
      <c r="AL203" s="35"/>
    </row>
    <row r="204" spans="1:38" ht="15" x14ac:dyDescent="0.25">
      <c r="A204">
        <v>2.4300000000000002</v>
      </c>
      <c r="B204">
        <v>3.26</v>
      </c>
      <c r="C204">
        <v>3.18</v>
      </c>
      <c r="D204" s="20">
        <f t="shared" si="54"/>
        <v>3.2736508807555964E-2</v>
      </c>
      <c r="E204" s="17">
        <f>IF(OR($A204="",$B204="",$C204=""),"",A204*'MPTO_working_3-way'!$I203)</f>
        <v>2.5095497164023612</v>
      </c>
      <c r="F204" s="21">
        <f>IF(OR($A204="",$B204="",$C204=""),"",B204*'MPTO_working_3-way'!$I203)</f>
        <v>3.3667210187126324</v>
      </c>
      <c r="G204" s="22">
        <f>IF(OR($A204="",$B204="",$C204=""),"",C204*'MPTO_working_3-way'!$I203)</f>
        <v>3.2841020980080282</v>
      </c>
      <c r="H204" s="17">
        <f>IF(OR($A204="",$B204="",$C204=""),"",'MPTO_working_3-way'!E203)</f>
        <v>2.4961904131508135</v>
      </c>
      <c r="I204" s="21">
        <f>IF(OR($A204="",$B204="",$C204=""),"",'MPTO_working_3-way'!F203)</f>
        <v>3.3802478306631802</v>
      </c>
      <c r="J204" s="22">
        <f>IF(OR($A204="",$B204="",$C204=""),"",'MPTO_working_3-way'!G203)</f>
        <v>3.2943150355673168</v>
      </c>
      <c r="K204" s="17">
        <f>IF(OR($A204="",$B204="",$C204=""),"",'OddsRatio_working_3-way'!H203)</f>
        <v>2.5021277453593891</v>
      </c>
      <c r="L204" s="21">
        <f>IF(OR($A204="",$B204="",$C204=""),"",'OddsRatio_working_3-way'!I203)</f>
        <v>3.3739921010574965</v>
      </c>
      <c r="M204" s="22">
        <f>IF(OR($A204="",$B204="",$C204=""),"",'OddsRatio_working_3-way'!J203)</f>
        <v>3.2899569824359922</v>
      </c>
      <c r="N204" s="23">
        <f t="shared" si="55"/>
        <v>39.847785977859779</v>
      </c>
      <c r="O204" s="24">
        <f t="shared" si="56"/>
        <v>29.702490774907751</v>
      </c>
      <c r="P204" s="24">
        <f t="shared" si="57"/>
        <v>30.449723247232473</v>
      </c>
      <c r="Q204" t="s">
        <v>245</v>
      </c>
      <c r="R204" t="s">
        <v>482</v>
      </c>
      <c r="S204" s="48" t="s">
        <v>488</v>
      </c>
      <c r="T204" s="35">
        <v>100</v>
      </c>
      <c r="U204" s="35">
        <f t="shared" si="58"/>
        <v>76.19047619047619</v>
      </c>
      <c r="V204" s="35">
        <f t="shared" si="59"/>
        <v>71.014492753623188</v>
      </c>
      <c r="W204" s="35">
        <f t="shared" si="60"/>
        <v>49.238578680203041</v>
      </c>
      <c r="X204" s="35">
        <f t="shared" si="61"/>
        <v>79.746928566173764</v>
      </c>
      <c r="Y204" s="35">
        <f t="shared" si="62"/>
        <v>74.570945129320762</v>
      </c>
      <c r="Z204" s="35">
        <f t="shared" si="63"/>
        <v>52.795031055900623</v>
      </c>
      <c r="AA204" s="35">
        <f t="shared" si="64"/>
        <v>-3.5564523756975746</v>
      </c>
      <c r="AB204" s="35">
        <f t="shared" si="65"/>
        <v>-3.5564523756975746</v>
      </c>
      <c r="AC204" s="35">
        <f t="shared" si="66"/>
        <v>-3.5564523756975817</v>
      </c>
      <c r="AD204" s="36"/>
      <c r="AE204" s="36"/>
      <c r="AF204">
        <v>2.14</v>
      </c>
      <c r="AG204">
        <v>1.75</v>
      </c>
      <c r="AH204" s="41"/>
      <c r="AI204" s="36"/>
      <c r="AJ204" t="s">
        <v>70</v>
      </c>
      <c r="AK204" s="35"/>
      <c r="AL204" s="35"/>
    </row>
    <row r="205" spans="1:38" s="35" customFormat="1" ht="15" x14ac:dyDescent="0.25">
      <c r="A205">
        <v>4.2</v>
      </c>
      <c r="B205">
        <v>3.45</v>
      </c>
      <c r="C205">
        <v>1.97</v>
      </c>
      <c r="D205" s="20">
        <f t="shared" si="54"/>
        <v>3.5564523756975719E-2</v>
      </c>
      <c r="E205" s="17">
        <f>IF(OR($A205="",$B205="",$C205=""),"",A205*'MPTO_working_3-way'!$I204)</f>
        <v>4.349370999779298</v>
      </c>
      <c r="F205" s="21">
        <f>IF(OR($A205="",$B205="",$C205=""),"",B205*'MPTO_working_3-way'!$I204)</f>
        <v>3.5726976069615666</v>
      </c>
      <c r="G205" s="22">
        <f>IF(OR($A205="",$B205="",$C205=""),"",C205*'MPTO_working_3-way'!$I204)</f>
        <v>2.0400621118012423</v>
      </c>
      <c r="H205" s="17">
        <f>IF(OR($A205="",$B205="",$C205=""),"",'MPTO_working_3-way'!E204)</f>
        <v>4.4200771124634182</v>
      </c>
      <c r="I205" s="21">
        <f>IF(OR($A205="",$B205="",$C205=""),"",'MPTO_working_3-way'!F204)</f>
        <v>3.5971193104491159</v>
      </c>
      <c r="J205" s="22">
        <f>IF(OR($A205="",$B205="",$C205=""),"",'MPTO_working_3-way'!G204)</f>
        <v>2.0171076062070719</v>
      </c>
      <c r="K205" s="17">
        <f>IF(OR($A205="",$B205="",$C205=""),"",'OddsRatio_working_3-way'!H204)</f>
        <v>4.3852097625763857</v>
      </c>
      <c r="L205" s="21">
        <f>IF(OR($A205="",$B205="",$C205=""),"",'OddsRatio_working_3-way'!I204)</f>
        <v>3.5918012244725439</v>
      </c>
      <c r="M205" s="22">
        <f>IF(OR($A205="",$B205="",$C205=""),"",'OddsRatio_working_3-way'!J204)</f>
        <v>2.0261417092809664</v>
      </c>
      <c r="N205" s="23">
        <f t="shared" si="55"/>
        <v>22.991830314101588</v>
      </c>
      <c r="O205" s="24">
        <f t="shared" si="56"/>
        <v>27.990054295428017</v>
      </c>
      <c r="P205" s="24">
        <f t="shared" si="57"/>
        <v>49.018115390470392</v>
      </c>
      <c r="Q205" t="s">
        <v>112</v>
      </c>
      <c r="R205" t="s">
        <v>253</v>
      </c>
      <c r="S205" s="48" t="s">
        <v>488</v>
      </c>
      <c r="T205" s="35">
        <v>100</v>
      </c>
      <c r="U205" s="35">
        <f t="shared" si="58"/>
        <v>61.538461538461533</v>
      </c>
      <c r="V205" s="35">
        <f t="shared" si="59"/>
        <v>69.78851963746223</v>
      </c>
      <c r="W205" s="35">
        <f t="shared" si="60"/>
        <v>65.397923875432525</v>
      </c>
      <c r="X205" s="35">
        <f t="shared" si="61"/>
        <v>64.813556487105231</v>
      </c>
      <c r="Y205" s="35">
        <f t="shared" si="62"/>
        <v>73.063614586105928</v>
      </c>
      <c r="Z205" s="35">
        <f t="shared" si="63"/>
        <v>68.673018824076209</v>
      </c>
      <c r="AA205" s="35">
        <f t="shared" si="64"/>
        <v>-3.275094948643698</v>
      </c>
      <c r="AB205" s="35">
        <f t="shared" si="65"/>
        <v>-3.275094948643698</v>
      </c>
      <c r="AC205" s="35">
        <f t="shared" si="66"/>
        <v>-3.2750949486436838</v>
      </c>
      <c r="AD205" s="36"/>
      <c r="AE205" s="36"/>
      <c r="AF205">
        <v>2.06</v>
      </c>
      <c r="AG205">
        <v>1.82</v>
      </c>
      <c r="AH205" s="41"/>
      <c r="AI205" s="36"/>
      <c r="AJ205" t="s">
        <v>70</v>
      </c>
    </row>
    <row r="206" spans="1:38" ht="15" x14ac:dyDescent="0.25">
      <c r="A206">
        <v>2.6</v>
      </c>
      <c r="B206">
        <v>3.31</v>
      </c>
      <c r="C206">
        <v>2.89</v>
      </c>
      <c r="D206" s="20">
        <f t="shared" si="54"/>
        <v>3.2750949486436864E-2</v>
      </c>
      <c r="E206" s="17">
        <f>IF(OR($A206="",$B206="",$C206=""),"",A206*'MPTO_working_3-way'!$I205)</f>
        <v>2.6851524686647359</v>
      </c>
      <c r="F206" s="21">
        <f>IF(OR($A206="",$B206="",$C206=""),"",B206*'MPTO_working_3-way'!$I205)</f>
        <v>3.4184056428001059</v>
      </c>
      <c r="G206" s="22">
        <f>IF(OR($A206="",$B206="",$C206=""),"",C206*'MPTO_working_3-way'!$I205)</f>
        <v>2.9846502440158025</v>
      </c>
      <c r="H206" s="17">
        <f>IF(OR($A206="",$B206="",$C206=""),"",'MPTO_working_3-way'!E205)</f>
        <v>2.6759547167212872</v>
      </c>
      <c r="I206" s="21">
        <f>IF(OR($A206="",$B206="",$C206=""),"",'MPTO_working_3-way'!F205)</f>
        <v>3.4340916371187764</v>
      </c>
      <c r="J206" s="22">
        <f>IF(OR($A206="",$B206="",$C206=""),"",'MPTO_working_3-way'!G205)</f>
        <v>2.9841501809351025</v>
      </c>
      <c r="K206" s="17">
        <f>IF(OR($A206="",$B206="",$C206=""),"",'OddsRatio_working_3-way'!H205)</f>
        <v>2.6803216885384007</v>
      </c>
      <c r="L206" s="21">
        <f>IF(OR($A206="",$B206="",$C206=""),"",'OddsRatio_working_3-way'!I205)</f>
        <v>3.4259644378273153</v>
      </c>
      <c r="M206" s="22">
        <f>IF(OR($A206="",$B206="",$C206=""),"",'OddsRatio_working_3-way'!J205)</f>
        <v>2.9848799945859859</v>
      </c>
      <c r="N206" s="23">
        <f t="shared" si="55"/>
        <v>37.241833067947788</v>
      </c>
      <c r="O206" s="24">
        <f t="shared" si="56"/>
        <v>29.253403618327567</v>
      </c>
      <c r="P206" s="24">
        <f t="shared" si="57"/>
        <v>33.504763313724659</v>
      </c>
      <c r="Q206" t="s">
        <v>247</v>
      </c>
      <c r="R206" t="s">
        <v>87</v>
      </c>
      <c r="S206" s="48" t="s">
        <v>488</v>
      </c>
      <c r="T206" s="35">
        <v>100</v>
      </c>
      <c r="U206" s="35">
        <f t="shared" si="58"/>
        <v>24.242424242424242</v>
      </c>
      <c r="V206" s="35">
        <f t="shared" si="59"/>
        <v>81.447124304267163</v>
      </c>
      <c r="W206" s="35">
        <f t="shared" si="60"/>
        <v>90.757855822550837</v>
      </c>
      <c r="X206" s="35">
        <f t="shared" si="61"/>
        <v>27.79501987318201</v>
      </c>
      <c r="Y206" s="35">
        <f t="shared" si="62"/>
        <v>84.999719935024928</v>
      </c>
      <c r="Z206" s="35">
        <f t="shared" si="63"/>
        <v>94.310451453308602</v>
      </c>
      <c r="AA206" s="35">
        <f t="shared" si="64"/>
        <v>-3.552595630757768</v>
      </c>
      <c r="AB206" s="35">
        <f t="shared" si="65"/>
        <v>-3.5525956307577644</v>
      </c>
      <c r="AC206" s="35">
        <f t="shared" si="66"/>
        <v>-3.5525956307577644</v>
      </c>
      <c r="AD206" s="36"/>
      <c r="AE206" s="36"/>
      <c r="AF206">
        <v>2.12</v>
      </c>
      <c r="AG206">
        <v>1.77</v>
      </c>
      <c r="AH206" s="41"/>
      <c r="AI206" s="36"/>
      <c r="AJ206" t="s">
        <v>70</v>
      </c>
      <c r="AK206" s="35"/>
      <c r="AL206" s="35"/>
    </row>
    <row r="207" spans="1:38" ht="15" x14ac:dyDescent="0.25">
      <c r="A207">
        <v>1.32</v>
      </c>
      <c r="B207">
        <v>5.39</v>
      </c>
      <c r="C207">
        <v>10.82</v>
      </c>
      <c r="D207" s="20">
        <f t="shared" si="54"/>
        <v>3.55259563075776E-2</v>
      </c>
      <c r="E207" s="17">
        <f>IF(OR($A207="",$B207="",$C207=""),"",A207*'MPTO_working_3-way'!$I206)</f>
        <v>1.3668942623260025</v>
      </c>
      <c r="F207" s="21">
        <f>IF(OR($A207="",$B207="",$C207=""),"",B207*'MPTO_working_3-way'!$I206)</f>
        <v>5.5814849044978425</v>
      </c>
      <c r="G207" s="22">
        <f>IF(OR($A207="",$B207="",$C207=""),"",C207*'MPTO_working_3-way'!$I206)</f>
        <v>11.204390847247989</v>
      </c>
      <c r="H207" s="17">
        <f>IF(OR($A207="",$B207="",$C207=""),"",'MPTO_working_3-way'!E206)</f>
        <v>1.3409611276293407</v>
      </c>
      <c r="I207" s="21">
        <f>IF(OR($A207="",$B207="",$C207=""),"",'MPTO_working_3-way'!F206)</f>
        <v>5.7574908626613013</v>
      </c>
      <c r="J207" s="22">
        <f>IF(OR($A207="",$B207="",$C207=""),"",'MPTO_working_3-way'!G206)</f>
        <v>12.410111031247634</v>
      </c>
      <c r="K207" s="17">
        <f>IF(OR($A207="",$B207="",$C207=""),"",'OddsRatio_working_3-way'!H206)</f>
        <v>1.3485466101221901</v>
      </c>
      <c r="L207" s="21">
        <f>IF(OR($A207="",$B207="",$C207=""),"",'OddsRatio_working_3-way'!I206)</f>
        <v>5.7816238076137978</v>
      </c>
      <c r="M207" s="22">
        <f>IF(OR($A207="",$B207="",$C207=""),"",'OddsRatio_working_3-way'!J206)</f>
        <v>11.696024098124713</v>
      </c>
      <c r="N207" s="23">
        <f t="shared" si="55"/>
        <v>73.158548364840627</v>
      </c>
      <c r="O207" s="24">
        <f t="shared" si="56"/>
        <v>17.916379191389545</v>
      </c>
      <c r="P207" s="24">
        <f t="shared" si="57"/>
        <v>8.925072443769837</v>
      </c>
      <c r="Q207" t="s">
        <v>248</v>
      </c>
      <c r="R207" t="s">
        <v>246</v>
      </c>
      <c r="S207" s="48" t="s">
        <v>488</v>
      </c>
      <c r="T207" s="35">
        <v>100</v>
      </c>
      <c r="U207" s="35">
        <f t="shared" si="58"/>
        <v>75.609756097560975</v>
      </c>
      <c r="V207" s="35">
        <f t="shared" si="59"/>
        <v>73.118279569892465</v>
      </c>
      <c r="W207" s="35">
        <f t="shared" si="60"/>
        <v>47.916666666666671</v>
      </c>
      <c r="X207" s="35">
        <f t="shared" si="61"/>
        <v>78.965053763440864</v>
      </c>
      <c r="Y207" s="35">
        <f t="shared" si="62"/>
        <v>76.473577235772368</v>
      </c>
      <c r="Z207" s="35">
        <f t="shared" si="63"/>
        <v>51.271964332546546</v>
      </c>
      <c r="AA207" s="35">
        <f t="shared" si="64"/>
        <v>-3.3552976658798883</v>
      </c>
      <c r="AB207" s="35">
        <f t="shared" si="65"/>
        <v>-3.3552976658799025</v>
      </c>
      <c r="AC207" s="35">
        <f t="shared" si="66"/>
        <v>-3.3552976658798741</v>
      </c>
      <c r="AD207" s="36"/>
      <c r="AE207" s="36"/>
      <c r="AF207">
        <v>1.7</v>
      </c>
      <c r="AG207">
        <v>2.23</v>
      </c>
      <c r="AH207" s="41"/>
      <c r="AI207" s="36"/>
      <c r="AJ207" t="s">
        <v>70</v>
      </c>
      <c r="AK207" s="35"/>
      <c r="AL207" s="35"/>
    </row>
    <row r="208" spans="1:38" ht="15" x14ac:dyDescent="0.25">
      <c r="A208">
        <v>4.0999999999999996</v>
      </c>
      <c r="B208">
        <v>3.72</v>
      </c>
      <c r="C208">
        <v>1.92</v>
      </c>
      <c r="D208" s="20">
        <f t="shared" si="54"/>
        <v>3.3552976658798972E-2</v>
      </c>
      <c r="E208" s="17">
        <f>IF(OR($A208="",$B208="",$C208=""),"",A208*'MPTO_working_3-way'!$I207)</f>
        <v>4.237567204301075</v>
      </c>
      <c r="F208" s="21">
        <f>IF(OR($A208="",$B208="",$C208=""),"",B208*'MPTO_working_3-way'!$I207)</f>
        <v>3.8448170731707325</v>
      </c>
      <c r="G208" s="22">
        <f>IF(OR($A208="",$B208="",$C208=""),"",C208*'MPTO_working_3-way'!$I207)</f>
        <v>1.984421715184894</v>
      </c>
      <c r="H208" s="17">
        <f>IF(OR($A208="",$B208="",$C208=""),"",'MPTO_working_3-way'!E207)</f>
        <v>4.2970441152302028</v>
      </c>
      <c r="I208" s="21">
        <f>IF(OR($A208="",$B208="",$C208=""),"",'MPTO_working_3-way'!F207)</f>
        <v>3.8814921638071818</v>
      </c>
      <c r="J208" s="22">
        <f>IF(OR($A208="",$B208="",$C208=""),"",'MPTO_working_3-way'!G207)</f>
        <v>1.9621346941400972</v>
      </c>
      <c r="K208" s="17">
        <f>IF(OR($A208="",$B208="",$C208=""),"",'OddsRatio_working_3-way'!H207)</f>
        <v>4.2707576747212661</v>
      </c>
      <c r="L208" s="21">
        <f>IF(OR($A208="",$B208="",$C208=""),"",'OddsRatio_working_3-way'!I207)</f>
        <v>3.8698260887876925</v>
      </c>
      <c r="M208" s="22">
        <f>IF(OR($A208="",$B208="",$C208=""),"",'OddsRatio_working_3-way'!J207)</f>
        <v>1.9706764712076017</v>
      </c>
      <c r="N208" s="23">
        <f t="shared" si="55"/>
        <v>23.598445801284594</v>
      </c>
      <c r="O208" s="24">
        <f t="shared" si="56"/>
        <v>26.009039727222259</v>
      </c>
      <c r="P208" s="24">
        <f t="shared" si="57"/>
        <v>50.392514471493129</v>
      </c>
      <c r="Q208" t="s">
        <v>249</v>
      </c>
      <c r="R208" t="s">
        <v>251</v>
      </c>
      <c r="S208" s="48" t="s">
        <v>488</v>
      </c>
      <c r="T208" s="35">
        <v>100</v>
      </c>
      <c r="U208" s="35">
        <f t="shared" si="58"/>
        <v>36.30573248407643</v>
      </c>
      <c r="V208" s="35">
        <f t="shared" si="59"/>
        <v>75.609756097560975</v>
      </c>
      <c r="W208" s="35">
        <f t="shared" si="60"/>
        <v>84.686064318529858</v>
      </c>
      <c r="X208" s="35">
        <f t="shared" si="61"/>
        <v>39.704179583909159</v>
      </c>
      <c r="Y208" s="35">
        <f t="shared" si="62"/>
        <v>79.008203197393698</v>
      </c>
      <c r="Z208" s="35">
        <f t="shared" si="63"/>
        <v>88.084511418362581</v>
      </c>
      <c r="AA208" s="35">
        <f t="shared" si="64"/>
        <v>-3.3984470998327296</v>
      </c>
      <c r="AB208" s="35">
        <f t="shared" si="65"/>
        <v>-3.3984470998327225</v>
      </c>
      <c r="AC208" s="35">
        <f t="shared" si="66"/>
        <v>-3.3984470998327225</v>
      </c>
      <c r="AD208" s="36"/>
      <c r="AE208" s="36"/>
      <c r="AF208">
        <v>1.78</v>
      </c>
      <c r="AG208">
        <v>2.11</v>
      </c>
      <c r="AH208" s="41"/>
      <c r="AI208" s="36"/>
      <c r="AJ208" t="s">
        <v>70</v>
      </c>
      <c r="AK208" s="35"/>
      <c r="AL208" s="35"/>
    </row>
    <row r="209" spans="1:38" ht="15" x14ac:dyDescent="0.25">
      <c r="A209">
        <v>1.57</v>
      </c>
      <c r="B209">
        <v>4.0999999999999996</v>
      </c>
      <c r="C209">
        <v>6.53</v>
      </c>
      <c r="D209" s="20">
        <f t="shared" si="54"/>
        <v>3.3984470998327243E-2</v>
      </c>
      <c r="E209" s="17">
        <f>IF(OR($A209="",$B209="",$C209=""),"",A209*'MPTO_working_3-way'!$I208)</f>
        <v>1.6233556194673739</v>
      </c>
      <c r="F209" s="21">
        <f>IF(OR($A209="",$B209="",$C209=""),"",B209*'MPTO_working_3-way'!$I208)</f>
        <v>4.2393363310931411</v>
      </c>
      <c r="G209" s="22">
        <f>IF(OR($A209="",$B209="",$C209=""),"",C209*'MPTO_working_3-way'!$I208)</f>
        <v>6.7519185956190775</v>
      </c>
      <c r="H209" s="17">
        <f>IF(OR($A209="",$B209="",$C209=""),"",'MPTO_working_3-way'!E208)</f>
        <v>1.5984283787745825</v>
      </c>
      <c r="I209" s="21">
        <f>IF(OR($A209="",$B209="",$C209=""),"",'MPTO_working_3-way'!F208)</f>
        <v>4.2997015460752088</v>
      </c>
      <c r="J209" s="22">
        <f>IF(OR($A209="",$B209="",$C209=""),"",'MPTO_working_3-way'!G208)</f>
        <v>7.0516292175986468</v>
      </c>
      <c r="K209" s="17">
        <f>IF(OR($A209="",$B209="",$C209=""),"",'OddsRatio_working_3-way'!H208)</f>
        <v>1.6069197974197478</v>
      </c>
      <c r="L209" s="21">
        <f>IF(OR($A209="",$B209="",$C209=""),"",'OddsRatio_working_3-way'!I208)</f>
        <v>4.3007918807038923</v>
      </c>
      <c r="M209" s="22">
        <f>IF(OR($A209="",$B209="",$C209=""),"",'OddsRatio_working_3-way'!J208)</f>
        <v>6.8881868065459759</v>
      </c>
      <c r="N209" s="23">
        <f t="shared" si="55"/>
        <v>61.600797016250944</v>
      </c>
      <c r="O209" s="24">
        <f t="shared" si="56"/>
        <v>23.588597881832683</v>
      </c>
      <c r="P209" s="24">
        <f t="shared" si="57"/>
        <v>14.810605101916382</v>
      </c>
      <c r="Q209" t="s">
        <v>244</v>
      </c>
      <c r="R209" t="s">
        <v>88</v>
      </c>
      <c r="S209" s="48" t="s">
        <v>488</v>
      </c>
      <c r="T209" s="35">
        <v>100</v>
      </c>
      <c r="U209" s="35">
        <f t="shared" si="58"/>
        <v>53.488372093023258</v>
      </c>
      <c r="V209" s="35">
        <f t="shared" si="59"/>
        <v>69.418960244648318</v>
      </c>
      <c r="W209" s="35">
        <f t="shared" si="60"/>
        <v>73.753280839895012</v>
      </c>
      <c r="X209" s="35">
        <f t="shared" si="61"/>
        <v>56.827758915456663</v>
      </c>
      <c r="Y209" s="35">
        <f t="shared" si="62"/>
        <v>72.758347067081729</v>
      </c>
      <c r="Z209" s="35">
        <f t="shared" si="63"/>
        <v>77.092667662328424</v>
      </c>
      <c r="AA209" s="35">
        <f t="shared" si="64"/>
        <v>-3.3393868224334042</v>
      </c>
      <c r="AB209" s="35">
        <f t="shared" si="65"/>
        <v>-3.3393868224334113</v>
      </c>
      <c r="AC209" s="35">
        <f t="shared" si="66"/>
        <v>-3.3393868224334113</v>
      </c>
      <c r="AD209" s="36"/>
      <c r="AE209" s="36"/>
      <c r="AF209">
        <v>1.96</v>
      </c>
      <c r="AG209">
        <v>1.91</v>
      </c>
      <c r="AH209" s="41"/>
      <c r="AI209" s="36"/>
      <c r="AJ209" t="s">
        <v>70</v>
      </c>
      <c r="AK209" s="35"/>
      <c r="AL209" s="35"/>
    </row>
    <row r="210" spans="1:38" ht="15" x14ac:dyDescent="0.25">
      <c r="A210">
        <v>2.15</v>
      </c>
      <c r="B210">
        <v>3.27</v>
      </c>
      <c r="C210">
        <v>3.81</v>
      </c>
      <c r="D210" s="20">
        <f t="shared" si="54"/>
        <v>3.3393868224334211E-2</v>
      </c>
      <c r="E210" s="17">
        <f>IF(OR($A210="",$B210="",$C210=""),"",A210*'MPTO_working_3-way'!$I209)</f>
        <v>2.2217968166823185</v>
      </c>
      <c r="F210" s="21">
        <f>IF(OR($A210="",$B210="",$C210=""),"",B210*'MPTO_working_3-way'!$I209)</f>
        <v>3.3791979490935731</v>
      </c>
      <c r="G210" s="22">
        <f>IF(OR($A210="",$B210="",$C210=""),"",C210*'MPTO_working_3-way'!$I209)</f>
        <v>3.9372306379347135</v>
      </c>
      <c r="H210" s="17">
        <f>IF(OR($A210="",$B210="",$C210=""),"",'MPTO_working_3-way'!E209)</f>
        <v>2.2027159989260339</v>
      </c>
      <c r="I210" s="21">
        <f>IF(OR($A210="",$B210="",$C210=""),"",'MPTO_working_3-way'!F209)</f>
        <v>3.3935218763678479</v>
      </c>
      <c r="J210" s="22">
        <f>IF(OR($A210="",$B210="",$C210=""),"",'MPTO_working_3-way'!G209)</f>
        <v>3.9787391744469049</v>
      </c>
      <c r="K210" s="17">
        <f>IF(OR($A210="",$B210="",$C210=""),"",'OddsRatio_working_3-way'!H209)</f>
        <v>2.2106607663097089</v>
      </c>
      <c r="L210" s="21">
        <f>IF(OR($A210="",$B210="",$C210=""),"",'OddsRatio_working_3-way'!I209)</f>
        <v>3.3897390778461216</v>
      </c>
      <c r="M210" s="22">
        <f>IF(OR($A210="",$B210="",$C210=""),"",'OddsRatio_working_3-way'!J209)</f>
        <v>3.9582232637654626</v>
      </c>
      <c r="N210" s="23">
        <f t="shared" si="55"/>
        <v>45.008616111586768</v>
      </c>
      <c r="O210" s="24">
        <f t="shared" si="56"/>
        <v>29.592820990798639</v>
      </c>
      <c r="P210" s="24">
        <f t="shared" si="57"/>
        <v>25.398562897614578</v>
      </c>
      <c r="Q210" t="s">
        <v>254</v>
      </c>
      <c r="R210" t="s">
        <v>80</v>
      </c>
      <c r="S210" s="48" t="s">
        <v>488</v>
      </c>
      <c r="T210" s="35">
        <v>100</v>
      </c>
      <c r="U210" s="35">
        <f t="shared" si="58"/>
        <v>61.832061068702288</v>
      </c>
      <c r="V210" s="35">
        <f t="shared" si="59"/>
        <v>69.512195121951223</v>
      </c>
      <c r="W210" s="35">
        <f t="shared" si="60"/>
        <v>65.397923875432525</v>
      </c>
      <c r="X210" s="35">
        <f t="shared" si="61"/>
        <v>65.089881002616252</v>
      </c>
      <c r="Y210" s="35">
        <f t="shared" si="62"/>
        <v>72.770015055865173</v>
      </c>
      <c r="Z210" s="35">
        <f t="shared" si="63"/>
        <v>68.65574380934649</v>
      </c>
      <c r="AA210" s="35">
        <f t="shared" si="64"/>
        <v>-3.2578199339139644</v>
      </c>
      <c r="AB210" s="35">
        <f t="shared" si="65"/>
        <v>-3.2578199339139502</v>
      </c>
      <c r="AC210" s="35">
        <f t="shared" si="66"/>
        <v>-3.2578199339139644</v>
      </c>
      <c r="AD210" s="36"/>
      <c r="AE210" s="36"/>
      <c r="AF210">
        <v>2.12</v>
      </c>
      <c r="AG210">
        <v>1.76</v>
      </c>
      <c r="AH210" s="41"/>
      <c r="AI210" s="36"/>
      <c r="AJ210" t="s">
        <v>71</v>
      </c>
      <c r="AK210" s="35"/>
      <c r="AL210" s="35"/>
    </row>
    <row r="211" spans="1:38" ht="15" x14ac:dyDescent="0.25">
      <c r="A211">
        <v>2.62</v>
      </c>
      <c r="B211">
        <v>3.28</v>
      </c>
      <c r="C211">
        <v>2.89</v>
      </c>
      <c r="D211" s="20">
        <f t="shared" si="54"/>
        <v>3.2578199339139635E-2</v>
      </c>
      <c r="E211" s="17">
        <f>IF(OR($A211="",$B211="",$C211=""),"",A211*'MPTO_working_3-way'!$I210)</f>
        <v>2.705354882268546</v>
      </c>
      <c r="F211" s="21">
        <f>IF(OR($A211="",$B211="",$C211=""),"",B211*'MPTO_working_3-way'!$I210)</f>
        <v>3.386856493832378</v>
      </c>
      <c r="G211" s="22">
        <f>IF(OR($A211="",$B211="",$C211=""),"",C211*'MPTO_working_3-way'!$I210)</f>
        <v>2.9841509960901136</v>
      </c>
      <c r="H211" s="17">
        <f>IF(OR($A211="",$B211="",$C211=""),"",'MPTO_working_3-way'!E210)</f>
        <v>2.6967262505418317</v>
      </c>
      <c r="I211" s="21">
        <f>IF(OR($A211="",$B211="",$C211=""),"",'MPTO_working_3-way'!F210)</f>
        <v>3.4011448028841378</v>
      </c>
      <c r="J211" s="22">
        <f>IF(OR($A211="",$B211="",$C211=""),"",'MPTO_working_3-way'!G210)</f>
        <v>2.9836374802456409</v>
      </c>
      <c r="K211" s="17">
        <f>IF(OR($A211="",$B211="",$C211=""),"",'OddsRatio_working_3-way'!H210)</f>
        <v>2.7008343207745722</v>
      </c>
      <c r="L211" s="21">
        <f>IF(OR($A211="",$B211="",$C211=""),"",'OddsRatio_working_3-way'!I210)</f>
        <v>3.3937668218308792</v>
      </c>
      <c r="M211" s="22">
        <f>IF(OR($A211="",$B211="",$C211=""),"",'OddsRatio_working_3-way'!J210)</f>
        <v>2.984306707570334</v>
      </c>
      <c r="N211" s="23">
        <f t="shared" si="55"/>
        <v>36.963727256420455</v>
      </c>
      <c r="O211" s="24">
        <f t="shared" si="56"/>
        <v>29.525904088970002</v>
      </c>
      <c r="P211" s="24">
        <f t="shared" si="57"/>
        <v>33.510368654609543</v>
      </c>
      <c r="Q211" t="s">
        <v>79</v>
      </c>
      <c r="R211" t="s">
        <v>84</v>
      </c>
      <c r="S211" s="48" t="s">
        <v>488</v>
      </c>
      <c r="T211" s="35">
        <v>100</v>
      </c>
      <c r="U211" s="35">
        <f t="shared" si="58"/>
        <v>54.337899543379002</v>
      </c>
      <c r="V211" s="35">
        <f t="shared" si="59"/>
        <v>70.149253731343279</v>
      </c>
      <c r="W211" s="35">
        <f t="shared" si="60"/>
        <v>71.014492753623188</v>
      </c>
      <c r="X211" s="35">
        <f t="shared" si="61"/>
        <v>58.836253515033519</v>
      </c>
      <c r="Y211" s="35">
        <f t="shared" si="62"/>
        <v>74.647607702997817</v>
      </c>
      <c r="Z211" s="35">
        <f t="shared" si="63"/>
        <v>75.512846725277711</v>
      </c>
      <c r="AA211" s="35">
        <f t="shared" si="64"/>
        <v>-4.4983539716545167</v>
      </c>
      <c r="AB211" s="35">
        <f t="shared" si="65"/>
        <v>-4.498353971654538</v>
      </c>
      <c r="AC211" s="35">
        <f t="shared" si="66"/>
        <v>-4.4983539716545238</v>
      </c>
      <c r="AD211" s="36"/>
      <c r="AE211" s="36"/>
      <c r="AF211">
        <v>2.19</v>
      </c>
      <c r="AG211">
        <v>1.72</v>
      </c>
      <c r="AH211" s="41"/>
      <c r="AI211" s="36"/>
      <c r="AJ211" t="s">
        <v>71</v>
      </c>
      <c r="AK211" s="35"/>
      <c r="AL211" s="35"/>
    </row>
    <row r="212" spans="1:38" ht="15" x14ac:dyDescent="0.25">
      <c r="A212">
        <v>2.19</v>
      </c>
      <c r="B212">
        <v>3.35</v>
      </c>
      <c r="C212">
        <v>3.45</v>
      </c>
      <c r="D212" s="20">
        <f t="shared" si="54"/>
        <v>4.4983539716545229E-2</v>
      </c>
      <c r="E212" s="17">
        <f>IF(OR($A212="",$B212="",$C212=""),"",A212*'MPTO_working_3-way'!$I211)</f>
        <v>2.2885139519792341</v>
      </c>
      <c r="F212" s="21">
        <f>IF(OR($A212="",$B212="",$C212=""),"",B212*'MPTO_working_3-way'!$I211)</f>
        <v>3.5006948580504265</v>
      </c>
      <c r="G212" s="22">
        <f>IF(OR($A212="",$B212="",$C212=""),"",C212*'MPTO_working_3-way'!$I211)</f>
        <v>3.6051932120220811</v>
      </c>
      <c r="H212" s="17">
        <f>IF(OR($A212="",$B212="",$C212=""),"",'MPTO_working_3-way'!E211)</f>
        <v>2.2643569161677317</v>
      </c>
      <c r="I212" s="21">
        <f>IF(OR($A212="",$B212="",$C212=""),"",'MPTO_working_3-way'!F211)</f>
        <v>3.5271757496368088</v>
      </c>
      <c r="J212" s="22">
        <f>IF(OR($A212="",$B212="",$C212=""),"",'MPTO_working_3-way'!G211)</f>
        <v>3.638208416732847</v>
      </c>
      <c r="K212" s="17">
        <f>IF(OR($A212="",$B212="",$C212=""),"",'OddsRatio_working_3-way'!H211)</f>
        <v>2.2743847808147728</v>
      </c>
      <c r="L212" s="21">
        <f>IF(OR($A212="",$B212="",$C212=""),"",'OddsRatio_working_3-way'!I211)</f>
        <v>3.5166422142140479</v>
      </c>
      <c r="M212" s="22">
        <f>IF(OR($A212="",$B212="",$C212=""),"",'OddsRatio_working_3-way'!J211)</f>
        <v>3.6237333722657081</v>
      </c>
      <c r="N212" s="23">
        <f t="shared" si="55"/>
        <v>43.696478194294791</v>
      </c>
      <c r="O212" s="24">
        <f t="shared" si="56"/>
        <v>28.565757386718087</v>
      </c>
      <c r="P212" s="24">
        <f t="shared" si="57"/>
        <v>27.737764418987126</v>
      </c>
      <c r="Q212" t="s">
        <v>483</v>
      </c>
      <c r="R212" t="s">
        <v>256</v>
      </c>
      <c r="S212" s="48" t="s">
        <v>488</v>
      </c>
      <c r="T212" s="35">
        <v>100</v>
      </c>
      <c r="U212" s="35">
        <f t="shared" si="58"/>
        <v>62.825278810408925</v>
      </c>
      <c r="V212" s="35">
        <f t="shared" si="59"/>
        <v>69.969969969969966</v>
      </c>
      <c r="W212" s="35">
        <f t="shared" si="60"/>
        <v>62.825278810408925</v>
      </c>
      <c r="X212" s="35">
        <f t="shared" si="61"/>
        <v>67.204751219621102</v>
      </c>
      <c r="Y212" s="35">
        <f t="shared" si="62"/>
        <v>74.349442379182165</v>
      </c>
      <c r="Z212" s="35">
        <f t="shared" si="63"/>
        <v>67.204751219621102</v>
      </c>
      <c r="AA212" s="35">
        <f t="shared" si="64"/>
        <v>-4.3794724092121768</v>
      </c>
      <c r="AB212" s="35">
        <f t="shared" si="65"/>
        <v>-4.3794724092121982</v>
      </c>
      <c r="AC212" s="35">
        <f t="shared" si="66"/>
        <v>-4.3794724092121768</v>
      </c>
      <c r="AD212" s="36"/>
      <c r="AE212" s="36"/>
      <c r="AF212">
        <v>2.2200000000000002</v>
      </c>
      <c r="AG212">
        <v>1.68</v>
      </c>
      <c r="AH212" s="41"/>
      <c r="AI212" s="36"/>
      <c r="AJ212" t="s">
        <v>72</v>
      </c>
      <c r="AK212" s="35"/>
      <c r="AL212" s="35"/>
    </row>
    <row r="213" spans="1:38" ht="15" x14ac:dyDescent="0.25">
      <c r="A213">
        <v>2.69</v>
      </c>
      <c r="B213">
        <v>3.33</v>
      </c>
      <c r="C213">
        <v>2.69</v>
      </c>
      <c r="D213" s="20">
        <f t="shared" si="54"/>
        <v>4.3794724092121928E-2</v>
      </c>
      <c r="E213" s="17">
        <f>IF(OR($A213="",$B213="",$C213=""),"",A213*'MPTO_working_3-way'!$I212)</f>
        <v>2.8078078078078081</v>
      </c>
      <c r="F213" s="21">
        <f>IF(OR($A213="",$B213="",$C213=""),"",B213*'MPTO_working_3-way'!$I212)</f>
        <v>3.475836431226766</v>
      </c>
      <c r="G213" s="22">
        <f>IF(OR($A213="",$B213="",$C213=""),"",C213*'MPTO_working_3-way'!$I212)</f>
        <v>2.8078078078078081</v>
      </c>
      <c r="H213" s="17">
        <f>IF(OR($A213="",$B213="",$C213=""),"",'MPTO_working_3-way'!E212)</f>
        <v>2.799952071850548</v>
      </c>
      <c r="I213" s="21">
        <f>IF(OR($A213="",$B213="",$C213=""),"",'MPTO_working_3-way'!F212)</f>
        <v>3.5001497844406528</v>
      </c>
      <c r="J213" s="22">
        <f>IF(OR($A213="",$B213="",$C213=""),"",'MPTO_working_3-way'!G212)</f>
        <v>2.799952071850548</v>
      </c>
      <c r="K213" s="17">
        <f>IF(OR($A213="",$B213="",$C213=""),"",'OddsRatio_working_3-way'!H212)</f>
        <v>2.804087334814672</v>
      </c>
      <c r="L213" s="21">
        <f>IF(OR($A213="",$B213="",$C213=""),"",'OddsRatio_working_3-way'!I212)</f>
        <v>3.4872920059870922</v>
      </c>
      <c r="M213" s="22">
        <f>IF(OR($A213="",$B213="",$C213=""),"",'OddsRatio_working_3-way'!J212)</f>
        <v>2.804087334814672</v>
      </c>
      <c r="N213" s="23">
        <f t="shared" si="55"/>
        <v>35.61497326203208</v>
      </c>
      <c r="O213" s="24">
        <f t="shared" si="56"/>
        <v>28.770053475935825</v>
      </c>
      <c r="P213" s="24">
        <f t="shared" si="57"/>
        <v>35.61497326203208</v>
      </c>
      <c r="Q213" t="s">
        <v>103</v>
      </c>
      <c r="R213" t="s">
        <v>125</v>
      </c>
      <c r="S213" s="48" t="s">
        <v>488</v>
      </c>
      <c r="T213" s="35">
        <v>100</v>
      </c>
      <c r="U213" s="35">
        <f t="shared" si="58"/>
        <v>72.899728997289984</v>
      </c>
      <c r="V213" s="35">
        <f t="shared" si="59"/>
        <v>74.293059125964007</v>
      </c>
      <c r="W213" s="35">
        <f t="shared" si="60"/>
        <v>48.186528497409334</v>
      </c>
      <c r="X213" s="35">
        <f t="shared" si="61"/>
        <v>77.520412376626666</v>
      </c>
      <c r="Y213" s="35">
        <f t="shared" si="62"/>
        <v>78.913742505300704</v>
      </c>
      <c r="Z213" s="35">
        <f t="shared" si="63"/>
        <v>52.807211876746017</v>
      </c>
      <c r="AA213" s="35">
        <f t="shared" si="64"/>
        <v>-4.6206833793366826</v>
      </c>
      <c r="AB213" s="35">
        <f t="shared" si="65"/>
        <v>-4.6206833793366968</v>
      </c>
      <c r="AC213" s="35">
        <f t="shared" si="66"/>
        <v>-4.6206833793366826</v>
      </c>
      <c r="AD213" s="36"/>
      <c r="AE213" s="36"/>
      <c r="AF213">
        <v>2.0499999999999998</v>
      </c>
      <c r="AG213">
        <v>1.81</v>
      </c>
      <c r="AH213" s="41"/>
      <c r="AI213" s="36"/>
      <c r="AJ213" t="s">
        <v>72</v>
      </c>
      <c r="AK213" s="35"/>
      <c r="AL213" s="35"/>
    </row>
    <row r="214" spans="1:38" ht="15" x14ac:dyDescent="0.25">
      <c r="A214">
        <v>3.69</v>
      </c>
      <c r="B214">
        <v>3.89</v>
      </c>
      <c r="C214">
        <v>1.93</v>
      </c>
      <c r="D214" s="20">
        <f t="shared" si="54"/>
        <v>4.6206833793366986E-2</v>
      </c>
      <c r="E214" s="17">
        <f>IF(OR($A214="",$B214="",$C214=""),"",A214*'MPTO_working_3-way'!$I213)</f>
        <v>3.8605032166975239</v>
      </c>
      <c r="F214" s="21">
        <f>IF(OR($A214="",$B214="",$C214=""),"",B214*'MPTO_working_3-way'!$I213)</f>
        <v>4.0697445834561981</v>
      </c>
      <c r="G214" s="22">
        <f>IF(OR($A214="",$B214="",$C214=""),"",C214*'MPTO_working_3-way'!$I213)</f>
        <v>2.0191791892211981</v>
      </c>
      <c r="H214" s="17">
        <f>IF(OR($A214="",$B214="",$C214=""),"",'MPTO_working_3-way'!E213)</f>
        <v>3.9123564533901103</v>
      </c>
      <c r="I214" s="21">
        <f>IF(OR($A214="",$B214="",$C214=""),"",'MPTO_working_3-way'!F213)</f>
        <v>4.1379230872292689</v>
      </c>
      <c r="J214" s="22">
        <f>IF(OR($A214="",$B214="",$C214=""),"",'MPTO_working_3-way'!G213)</f>
        <v>1.9891296566795065</v>
      </c>
      <c r="K214" s="17">
        <f>IF(OR($A214="",$B214="",$C214=""),"",'OddsRatio_working_3-way'!H213)</f>
        <v>3.8941468580767662</v>
      </c>
      <c r="L214" s="21">
        <f>IF(OR($A214="",$B214="",$C214=""),"",'OddsRatio_working_3-way'!I213)</f>
        <v>4.1093250631382379</v>
      </c>
      <c r="M214" s="22">
        <f>IF(OR($A214="",$B214="",$C214=""),"",'OddsRatio_working_3-way'!J213)</f>
        <v>2.0005786535358343</v>
      </c>
      <c r="N214" s="23">
        <f t="shared" si="55"/>
        <v>25.903358807597428</v>
      </c>
      <c r="O214" s="24">
        <f t="shared" si="56"/>
        <v>24.571566580985728</v>
      </c>
      <c r="P214" s="24">
        <f t="shared" si="57"/>
        <v>49.525074611416841</v>
      </c>
      <c r="Q214" t="s">
        <v>118</v>
      </c>
      <c r="R214" t="s">
        <v>484</v>
      </c>
      <c r="S214" s="48" t="s">
        <v>488</v>
      </c>
      <c r="T214" s="35">
        <v>100</v>
      </c>
      <c r="U214" s="35">
        <f t="shared" si="58"/>
        <v>60.317460317460316</v>
      </c>
      <c r="V214" s="35">
        <f t="shared" si="59"/>
        <v>69.969969969969966</v>
      </c>
      <c r="W214" s="35">
        <f t="shared" si="60"/>
        <v>65.397923875432525</v>
      </c>
      <c r="X214" s="35">
        <f t="shared" si="61"/>
        <v>64.632106154597508</v>
      </c>
      <c r="Y214" s="35">
        <f t="shared" si="62"/>
        <v>74.284615807107144</v>
      </c>
      <c r="Z214" s="35">
        <f t="shared" si="63"/>
        <v>69.712569712569717</v>
      </c>
      <c r="AA214" s="35">
        <f t="shared" si="64"/>
        <v>-4.3146458371371921</v>
      </c>
      <c r="AB214" s="35">
        <f t="shared" si="65"/>
        <v>-4.3146458371371779</v>
      </c>
      <c r="AC214" s="35">
        <f t="shared" si="66"/>
        <v>-4.3146458371371921</v>
      </c>
      <c r="AD214" s="36"/>
      <c r="AE214" s="36"/>
      <c r="AF214">
        <v>1.84</v>
      </c>
      <c r="AG214">
        <v>2.0099999999999998</v>
      </c>
      <c r="AH214" s="41"/>
      <c r="AI214" s="36"/>
      <c r="AJ214" t="s">
        <v>72</v>
      </c>
      <c r="AK214" s="35"/>
      <c r="AL214" s="35"/>
    </row>
    <row r="215" spans="1:38" ht="15" x14ac:dyDescent="0.25">
      <c r="A215">
        <v>2.52</v>
      </c>
      <c r="B215">
        <v>3.33</v>
      </c>
      <c r="C215">
        <v>2.89</v>
      </c>
      <c r="D215" s="20">
        <f t="shared" si="54"/>
        <v>4.3146458371371876E-2</v>
      </c>
      <c r="E215" s="17">
        <f>IF(OR($A215="",$B215="",$C215=""),"",A215*'MPTO_working_3-way'!$I214)</f>
        <v>2.628729075095857</v>
      </c>
      <c r="F215" s="21">
        <f>IF(OR($A215="",$B215="",$C215=""),"",B215*'MPTO_working_3-way'!$I214)</f>
        <v>3.4736777063766686</v>
      </c>
      <c r="G215" s="22">
        <f>IF(OR($A215="",$B215="",$C215=""),"",C215*'MPTO_working_3-way'!$I214)</f>
        <v>3.0146932646932649</v>
      </c>
      <c r="H215" s="17">
        <f>IF(OR($A215="",$B215="",$C215=""),"",'MPTO_working_3-way'!E214)</f>
        <v>2.6147670683094648</v>
      </c>
      <c r="I215" s="21">
        <f>IF(OR($A215="",$B215="",$C215=""),"",'MPTO_working_3-way'!F214)</f>
        <v>3.4975044736031458</v>
      </c>
      <c r="J215" s="22">
        <f>IF(OR($A215="",$B215="",$C215=""),"",'MPTO_working_3-way'!G214)</f>
        <v>3.0153304666728338</v>
      </c>
      <c r="K215" s="17">
        <f>IF(OR($A215="",$B215="",$C215=""),"",'OddsRatio_working_3-way'!H214)</f>
        <v>2.6212521416803858</v>
      </c>
      <c r="L215" s="21">
        <f>IF(OR($A215="",$B215="",$C215=""),"",'OddsRatio_working_3-way'!I214)</f>
        <v>3.485208875075855</v>
      </c>
      <c r="M215" s="22">
        <f>IF(OR($A215="",$B215="",$C215=""),"",'OddsRatio_working_3-way'!J214)</f>
        <v>3.0158990445894278</v>
      </c>
      <c r="N215" s="23">
        <f t="shared" si="55"/>
        <v>38.041196769717885</v>
      </c>
      <c r="O215" s="24">
        <f t="shared" si="56"/>
        <v>28.787932690597316</v>
      </c>
      <c r="P215" s="24">
        <f t="shared" si="57"/>
        <v>33.170870539684792</v>
      </c>
      <c r="Q215" t="s">
        <v>127</v>
      </c>
      <c r="R215" t="s">
        <v>122</v>
      </c>
      <c r="S215" s="48" t="s">
        <v>488</v>
      </c>
      <c r="T215" s="35">
        <v>100</v>
      </c>
      <c r="U215" s="35">
        <f t="shared" si="58"/>
        <v>21.875</v>
      </c>
      <c r="V215" s="35">
        <f t="shared" si="59"/>
        <v>82.014388489208642</v>
      </c>
      <c r="W215" s="35">
        <f t="shared" si="60"/>
        <v>91.258741258741267</v>
      </c>
      <c r="X215" s="35">
        <f t="shared" si="61"/>
        <v>26.726870252050112</v>
      </c>
      <c r="Y215" s="35">
        <f t="shared" si="62"/>
        <v>86.866258741258733</v>
      </c>
      <c r="Z215" s="35">
        <f t="shared" si="63"/>
        <v>96.110611510791372</v>
      </c>
      <c r="AA215" s="35">
        <f t="shared" si="64"/>
        <v>-4.8518702520501122</v>
      </c>
      <c r="AB215" s="35">
        <f t="shared" si="65"/>
        <v>-4.8518702520500909</v>
      </c>
      <c r="AC215" s="35">
        <f t="shared" si="66"/>
        <v>-4.8518702520501051</v>
      </c>
      <c r="AD215" s="36"/>
      <c r="AE215" s="36"/>
      <c r="AF215">
        <v>2.06</v>
      </c>
      <c r="AG215">
        <v>1.78</v>
      </c>
      <c r="AH215" s="41"/>
      <c r="AI215" s="36"/>
      <c r="AJ215" t="s">
        <v>72</v>
      </c>
      <c r="AK215" s="35"/>
      <c r="AL215" s="35"/>
    </row>
    <row r="216" spans="1:38" ht="15" x14ac:dyDescent="0.25">
      <c r="A216">
        <v>1.28</v>
      </c>
      <c r="B216">
        <v>5.56</v>
      </c>
      <c r="C216">
        <v>11.44</v>
      </c>
      <c r="D216" s="20">
        <f t="shared" si="54"/>
        <v>4.8518702520501167E-2</v>
      </c>
      <c r="E216" s="17">
        <f>IF(OR($A216="",$B216="",$C216=""),"",A216*'MPTO_working_3-way'!$I215)</f>
        <v>1.3421039392262415</v>
      </c>
      <c r="F216" s="21">
        <f>IF(OR($A216="",$B216="",$C216=""),"",B216*'MPTO_working_3-way'!$I215)</f>
        <v>5.8297639860139858</v>
      </c>
      <c r="G216" s="22">
        <f>IF(OR($A216="",$B216="",$C216=""),"",C216*'MPTO_working_3-way'!$I215)</f>
        <v>11.995053956834532</v>
      </c>
      <c r="H216" s="17">
        <f>IF(OR($A216="",$B216="",$C216=""),"",'MPTO_working_3-way'!E215)</f>
        <v>1.3070578129944641</v>
      </c>
      <c r="I216" s="21">
        <f>IF(OR($A216="",$B216="",$C216=""),"",'MPTO_working_3-way'!F215)</f>
        <v>6.1093619432731758</v>
      </c>
      <c r="J216" s="22">
        <f>IF(OR($A216="",$B216="",$C216=""),"",'MPTO_working_3-way'!G215)</f>
        <v>14.037119590404526</v>
      </c>
      <c r="K216" s="17">
        <f>IF(OR($A216="",$B216="",$C216=""),"",'OddsRatio_working_3-way'!H215)</f>
        <v>1.316657014601202</v>
      </c>
      <c r="L216" s="21">
        <f>IF(OR($A216="",$B216="",$C216=""),"",'OddsRatio_working_3-way'!I215)</f>
        <v>6.1569856663624307</v>
      </c>
      <c r="M216" s="22">
        <f>IF(OR($A216="",$B216="",$C216=""),"",'OddsRatio_working_3-way'!J215)</f>
        <v>12.806782972987673</v>
      </c>
      <c r="N216" s="23">
        <f t="shared" si="55"/>
        <v>74.509877422498775</v>
      </c>
      <c r="O216" s="24">
        <f t="shared" si="56"/>
        <v>17.153353075683171</v>
      </c>
      <c r="P216" s="24">
        <f t="shared" si="57"/>
        <v>8.336769501818047</v>
      </c>
      <c r="Q216" t="s">
        <v>485</v>
      </c>
      <c r="R216" t="s">
        <v>104</v>
      </c>
      <c r="S216" s="48" t="s">
        <v>488</v>
      </c>
      <c r="T216" s="35">
        <v>100</v>
      </c>
      <c r="U216" s="35">
        <f t="shared" si="58"/>
        <v>42.857142857142854</v>
      </c>
      <c r="V216" s="35">
        <f t="shared" si="59"/>
        <v>72.752043596730246</v>
      </c>
      <c r="W216" s="35">
        <f t="shared" si="60"/>
        <v>81.583793738489874</v>
      </c>
      <c r="X216" s="35">
        <f t="shared" si="61"/>
        <v>45.66416266477988</v>
      </c>
      <c r="Y216" s="35">
        <f t="shared" si="62"/>
        <v>75.559063404367265</v>
      </c>
      <c r="Z216" s="35">
        <f t="shared" si="63"/>
        <v>84.390813546126893</v>
      </c>
      <c r="AA216" s="35">
        <f t="shared" si="64"/>
        <v>-2.8070198076370261</v>
      </c>
      <c r="AB216" s="35">
        <f t="shared" si="65"/>
        <v>-2.807019807637019</v>
      </c>
      <c r="AC216" s="35">
        <f t="shared" si="66"/>
        <v>-2.807019807637019</v>
      </c>
      <c r="AD216" s="36"/>
      <c r="AE216" s="36"/>
      <c r="AF216">
        <v>1.75</v>
      </c>
      <c r="AG216">
        <v>2.1</v>
      </c>
      <c r="AH216" s="41"/>
      <c r="AI216" s="36"/>
      <c r="AJ216" t="s">
        <v>72</v>
      </c>
      <c r="AK216" s="35"/>
      <c r="AL216" s="35"/>
    </row>
    <row r="217" spans="1:38" ht="15" x14ac:dyDescent="0.25">
      <c r="A217">
        <v>1.75</v>
      </c>
      <c r="B217">
        <v>3.67</v>
      </c>
      <c r="C217">
        <v>5.43</v>
      </c>
      <c r="D217" s="20">
        <f t="shared" si="54"/>
        <v>2.8070198076370234E-2</v>
      </c>
      <c r="E217" s="17">
        <f>IF(OR($A217="",$B217="",$C217=""),"",A217*'MPTO_working_3-way'!$I216)</f>
        <v>1.799122846633648</v>
      </c>
      <c r="F217" s="21">
        <f>IF(OR($A217="",$B217="",$C217=""),"",B217*'MPTO_working_3-way'!$I216)</f>
        <v>3.7730176269402786</v>
      </c>
      <c r="G217" s="22">
        <f>IF(OR($A217="",$B217="",$C217=""),"",C217*'MPTO_working_3-way'!$I216)</f>
        <v>5.58242117555469</v>
      </c>
      <c r="H217" s="17">
        <f>IF(OR($A217="",$B217="",$C217=""),"",'MPTO_working_3-way'!E216)</f>
        <v>1.7791320096164678</v>
      </c>
      <c r="I217" s="21">
        <f>IF(OR($A217="",$B217="",$C217=""),"",'MPTO_working_3-way'!F216)</f>
        <v>3.8005063829130274</v>
      </c>
      <c r="J217" s="22">
        <f>IF(OR($A217="",$B217="",$C217=""),"",'MPTO_working_3-way'!G216)</f>
        <v>5.7206493671595506</v>
      </c>
      <c r="K217" s="17">
        <f>IF(OR($A217="",$B217="",$C217=""),"",'OddsRatio_working_3-way'!H216)</f>
        <v>1.7865604696094284</v>
      </c>
      <c r="L217" s="21">
        <f>IF(OR($A217="",$B217="",$C217=""),"",'OddsRatio_working_3-way'!I216)</f>
        <v>3.8001552718095635</v>
      </c>
      <c r="M217" s="22">
        <f>IF(OR($A217="",$B217="",$C217=""),"",'OddsRatio_working_3-way'!J216)</f>
        <v>5.6459505071596876</v>
      </c>
      <c r="N217" s="23">
        <f t="shared" si="55"/>
        <v>55.582641389447495</v>
      </c>
      <c r="O217" s="24">
        <f t="shared" si="56"/>
        <v>26.503984313769241</v>
      </c>
      <c r="P217" s="24">
        <f t="shared" si="57"/>
        <v>17.913374296783267</v>
      </c>
      <c r="Q217" t="s">
        <v>303</v>
      </c>
      <c r="R217" t="s">
        <v>295</v>
      </c>
      <c r="S217" s="48" t="s">
        <v>488</v>
      </c>
      <c r="T217" s="35">
        <v>100</v>
      </c>
      <c r="U217" s="35">
        <f t="shared" si="58"/>
        <v>80.50682261208577</v>
      </c>
      <c r="V217" s="35">
        <f t="shared" si="59"/>
        <v>72.222222222222229</v>
      </c>
      <c r="W217" s="35">
        <f t="shared" si="60"/>
        <v>44.134078212290497</v>
      </c>
      <c r="X217" s="35">
        <f t="shared" si="61"/>
        <v>83.643699565487267</v>
      </c>
      <c r="Y217" s="35">
        <f t="shared" si="62"/>
        <v>75.359099175623726</v>
      </c>
      <c r="Z217" s="35">
        <f t="shared" si="63"/>
        <v>47.270955165692008</v>
      </c>
      <c r="AA217" s="35">
        <f t="shared" si="64"/>
        <v>-3.1368769534014973</v>
      </c>
      <c r="AB217" s="35">
        <f t="shared" si="65"/>
        <v>-3.1368769534014973</v>
      </c>
      <c r="AC217" s="35">
        <f t="shared" si="66"/>
        <v>-3.1368769534015115</v>
      </c>
      <c r="AD217" s="36"/>
      <c r="AE217" s="36"/>
      <c r="AF217">
        <v>1.97</v>
      </c>
      <c r="AG217">
        <v>1.92</v>
      </c>
      <c r="AH217" s="41"/>
      <c r="AI217" s="36"/>
      <c r="AJ217" t="s">
        <v>477</v>
      </c>
      <c r="AK217" s="35"/>
      <c r="AL217" s="35"/>
    </row>
    <row r="218" spans="1:38" ht="15" x14ac:dyDescent="0.25">
      <c r="A218">
        <v>5.13</v>
      </c>
      <c r="B218">
        <v>3.6</v>
      </c>
      <c r="C218">
        <v>1.79</v>
      </c>
      <c r="D218" s="20">
        <f t="shared" si="54"/>
        <v>3.1368769534015017E-2</v>
      </c>
      <c r="E218" s="17">
        <f>IF(OR($A218="",$B218="",$C218=""),"",A218*'MPTO_working_3-way'!$I217)</f>
        <v>5.2909217877094967</v>
      </c>
      <c r="F218" s="21">
        <f>IF(OR($A218="",$B218="",$C218=""),"",B218*'MPTO_working_3-way'!$I217)</f>
        <v>3.7129275703224542</v>
      </c>
      <c r="G218" s="22">
        <f>IF(OR($A218="",$B218="",$C218=""),"",C218*'MPTO_working_3-way'!$I217)</f>
        <v>1.8461500974658869</v>
      </c>
      <c r="H218" s="17">
        <f>IF(OR($A218="",$B218="",$C218=""),"",'MPTO_working_3-way'!E217)</f>
        <v>5.4207735219748319</v>
      </c>
      <c r="I218" s="21">
        <f>IF(OR($A218="",$B218="",$C218=""),"",'MPTO_working_3-way'!F217)</f>
        <v>3.740813666114446</v>
      </c>
      <c r="J218" s="22">
        <f>IF(OR($A218="",$B218="",$C218=""),"",'MPTO_working_3-way'!G217)</f>
        <v>1.8241419154480052</v>
      </c>
      <c r="K218" s="17">
        <f>IF(OR($A218="",$B218="",$C218=""),"",'OddsRatio_working_3-way'!H217)</f>
        <v>5.3516791487743403</v>
      </c>
      <c r="L218" s="21">
        <f>IF(OR($A218="",$B218="",$C218=""),"",'OddsRatio_working_3-way'!I217)</f>
        <v>3.7395558805843301</v>
      </c>
      <c r="M218" s="22">
        <f>IF(OR($A218="",$B218="",$C218=""),"",'OddsRatio_working_3-way'!J217)</f>
        <v>1.8324035175621622</v>
      </c>
      <c r="N218" s="23">
        <f t="shared" si="55"/>
        <v>18.900298286830505</v>
      </c>
      <c r="O218" s="24">
        <f t="shared" si="56"/>
        <v>26.932925058733471</v>
      </c>
      <c r="P218" s="24">
        <f t="shared" si="57"/>
        <v>54.166776654436035</v>
      </c>
      <c r="Q218" t="s">
        <v>298</v>
      </c>
      <c r="R218" t="s">
        <v>306</v>
      </c>
      <c r="S218" s="48" t="s">
        <v>488</v>
      </c>
      <c r="T218" s="35">
        <v>100</v>
      </c>
      <c r="U218" s="35">
        <f t="shared" si="58"/>
        <v>72.67759562841529</v>
      </c>
      <c r="V218" s="35">
        <f t="shared" si="59"/>
        <v>69.325153374233125</v>
      </c>
      <c r="W218" s="35">
        <f t="shared" si="60"/>
        <v>55.156950672645742</v>
      </c>
      <c r="X218" s="35">
        <f t="shared" si="61"/>
        <v>75.517895953121126</v>
      </c>
      <c r="Y218" s="35">
        <f t="shared" si="62"/>
        <v>72.165453698938961</v>
      </c>
      <c r="Z218" s="35">
        <f t="shared" si="63"/>
        <v>57.997250997351571</v>
      </c>
      <c r="AA218" s="35">
        <f t="shared" si="64"/>
        <v>-2.8403003247058365</v>
      </c>
      <c r="AB218" s="35">
        <f t="shared" si="65"/>
        <v>-2.8403003247058365</v>
      </c>
      <c r="AC218" s="35">
        <f t="shared" si="66"/>
        <v>-2.8403003247058294</v>
      </c>
      <c r="AD218" s="36"/>
      <c r="AE218" s="36"/>
      <c r="AF218">
        <v>2.15</v>
      </c>
      <c r="AG218">
        <v>1.76</v>
      </c>
      <c r="AH218" s="41"/>
      <c r="AI218" s="36"/>
      <c r="AJ218" t="s">
        <v>477</v>
      </c>
      <c r="AK218" s="35"/>
      <c r="AL218" s="35"/>
    </row>
    <row r="219" spans="1:38" ht="15" x14ac:dyDescent="0.25">
      <c r="A219">
        <v>3.66</v>
      </c>
      <c r="B219">
        <v>3.26</v>
      </c>
      <c r="C219">
        <v>2.23</v>
      </c>
      <c r="D219" s="20">
        <f t="shared" si="54"/>
        <v>2.8403003247058356E-2</v>
      </c>
      <c r="E219" s="17">
        <f>IF(OR($A219="",$B219="",$C219=""),"",A219*'MPTO_working_3-way'!$I218)</f>
        <v>3.7639549918842339</v>
      </c>
      <c r="F219" s="21">
        <f>IF(OR($A219="",$B219="",$C219=""),"",B219*'MPTO_working_3-way'!$I218)</f>
        <v>3.3525937905854102</v>
      </c>
      <c r="G219" s="22">
        <f>IF(OR($A219="",$B219="",$C219=""),"",C219*'MPTO_working_3-way'!$I218)</f>
        <v>2.29333869724094</v>
      </c>
      <c r="H219" s="17">
        <f>IF(OR($A219="",$B219="",$C219=""),"",'MPTO_working_3-way'!E218)</f>
        <v>3.7913775404836825</v>
      </c>
      <c r="I219" s="21">
        <f>IF(OR($A219="",$B219="",$C219=""),"",'MPTO_working_3-way'!F218)</f>
        <v>3.3638230421091437</v>
      </c>
      <c r="J219" s="22">
        <f>IF(OR($A219="",$B219="",$C219=""),"",'MPTO_working_3-way'!G218)</f>
        <v>2.278097237061214</v>
      </c>
      <c r="K219" s="17">
        <f>IF(OR($A219="",$B219="",$C219=""),"",'OddsRatio_working_3-way'!H218)</f>
        <v>3.778030003750724</v>
      </c>
      <c r="L219" s="21">
        <f>IF(OR($A219="",$B219="",$C219=""),"",'OddsRatio_working_3-way'!I218)</f>
        <v>3.3602811310062544</v>
      </c>
      <c r="M219" s="22">
        <f>IF(OR($A219="",$B219="",$C219=""),"",'OddsRatio_working_3-way'!J218)</f>
        <v>2.2845777836892447</v>
      </c>
      <c r="N219" s="23">
        <f t="shared" si="55"/>
        <v>26.567799087825982</v>
      </c>
      <c r="O219" s="24">
        <f t="shared" si="56"/>
        <v>29.827651736638988</v>
      </c>
      <c r="P219" s="24">
        <f t="shared" si="57"/>
        <v>43.604549175535027</v>
      </c>
      <c r="Q219" t="s">
        <v>304</v>
      </c>
      <c r="R219" t="s">
        <v>307</v>
      </c>
      <c r="S219" s="48" t="s">
        <v>488</v>
      </c>
      <c r="T219" s="35">
        <v>100</v>
      </c>
      <c r="U219" s="35">
        <f t="shared" si="58"/>
        <v>45.945945945945937</v>
      </c>
      <c r="V219" s="35">
        <f t="shared" si="59"/>
        <v>71.671388101982998</v>
      </c>
      <c r="W219" s="35">
        <f t="shared" si="60"/>
        <v>79.508196721311478</v>
      </c>
      <c r="X219" s="35">
        <f t="shared" si="61"/>
        <v>48.820415176705524</v>
      </c>
      <c r="Y219" s="35">
        <f t="shared" si="62"/>
        <v>74.545857332742571</v>
      </c>
      <c r="Z219" s="35">
        <f t="shared" si="63"/>
        <v>82.382665952071051</v>
      </c>
      <c r="AA219" s="35">
        <f t="shared" si="64"/>
        <v>-2.8744692307595869</v>
      </c>
      <c r="AB219" s="35">
        <f t="shared" si="65"/>
        <v>-2.8744692307595727</v>
      </c>
      <c r="AC219" s="35">
        <f t="shared" si="66"/>
        <v>-2.8744692307595727</v>
      </c>
      <c r="AD219" s="36"/>
      <c r="AE219" s="36"/>
      <c r="AF219">
        <v>2.35</v>
      </c>
      <c r="AG219">
        <v>1.65</v>
      </c>
      <c r="AH219" s="41"/>
      <c r="AI219" s="36"/>
      <c r="AJ219" t="s">
        <v>477</v>
      </c>
      <c r="AK219" s="35"/>
      <c r="AL219" s="35"/>
    </row>
    <row r="220" spans="1:38" ht="15" x14ac:dyDescent="0.25">
      <c r="A220">
        <v>1.85</v>
      </c>
      <c r="B220">
        <v>3.53</v>
      </c>
      <c r="C220">
        <v>4.88</v>
      </c>
      <c r="D220" s="20">
        <f t="shared" si="54"/>
        <v>2.8744692307595798E-2</v>
      </c>
      <c r="E220" s="17">
        <f>IF(OR($A220="",$B220="",$C220=""),"",A220*'MPTO_working_3-way'!$I219)</f>
        <v>1.9031776807690524</v>
      </c>
      <c r="F220" s="21">
        <f>IF(OR($A220="",$B220="",$C220=""),"",B220*'MPTO_working_3-way'!$I219)</f>
        <v>3.6314687638458132</v>
      </c>
      <c r="G220" s="22">
        <f>IF(OR($A220="",$B220="",$C220=""),"",C220*'MPTO_working_3-way'!$I219)</f>
        <v>5.0202740984610674</v>
      </c>
      <c r="H220" s="17">
        <f>IF(OR($A220="",$B220="",$C220=""),"",'MPTO_working_3-way'!E219)</f>
        <v>1.883384676361628</v>
      </c>
      <c r="I220" s="21">
        <f>IF(OR($A220="",$B220="",$C220=""),"",'MPTO_working_3-way'!F219)</f>
        <v>3.6535745649065228</v>
      </c>
      <c r="J220" s="22">
        <f>IF(OR($A220="",$B220="",$C220=""),"",'MPTO_working_3-way'!G219)</f>
        <v>5.1193717524192204</v>
      </c>
      <c r="K220" s="17">
        <f>IF(OR($A220="",$B220="",$C220=""),"",'OddsRatio_working_3-way'!H219)</f>
        <v>1.8909854936238961</v>
      </c>
      <c r="L220" s="21">
        <f>IF(OR($A220="",$B220="",$C220=""),"",'OddsRatio_working_3-way'!I219)</f>
        <v>3.6519921163158315</v>
      </c>
      <c r="M220" s="22">
        <f>IF(OR($A220="",$B220="",$C220=""),"",'OddsRatio_working_3-way'!J219)</f>
        <v>5.0670867238361366</v>
      </c>
      <c r="N220" s="23">
        <f t="shared" si="55"/>
        <v>52.543701521127097</v>
      </c>
      <c r="O220" s="24">
        <f t="shared" si="56"/>
        <v>27.53706736942922</v>
      </c>
      <c r="P220" s="24">
        <f t="shared" si="57"/>
        <v>19.919231109443679</v>
      </c>
      <c r="Q220" t="s">
        <v>296</v>
      </c>
      <c r="R220" t="s">
        <v>301</v>
      </c>
      <c r="S220" s="48" t="s">
        <v>488</v>
      </c>
      <c r="T220" s="35">
        <v>100</v>
      </c>
      <c r="U220" s="35">
        <f t="shared" si="58"/>
        <v>72.451790633608823</v>
      </c>
      <c r="V220" s="35">
        <f t="shared" si="59"/>
        <v>70.845481049562679</v>
      </c>
      <c r="W220" s="35">
        <f t="shared" si="60"/>
        <v>53.917050691244242</v>
      </c>
      <c r="X220" s="35">
        <f t="shared" si="61"/>
        <v>75.237468259193079</v>
      </c>
      <c r="Y220" s="35">
        <f t="shared" si="62"/>
        <v>73.631158675146949</v>
      </c>
      <c r="Z220" s="35">
        <f t="shared" si="63"/>
        <v>56.702728316828498</v>
      </c>
      <c r="AA220" s="35">
        <f t="shared" si="64"/>
        <v>-2.7856776255842561</v>
      </c>
      <c r="AB220" s="35">
        <f t="shared" si="65"/>
        <v>-2.7856776255842703</v>
      </c>
      <c r="AC220" s="35">
        <f t="shared" si="66"/>
        <v>-2.7856776255842561</v>
      </c>
      <c r="AD220" s="36"/>
      <c r="AE220" s="36"/>
      <c r="AF220">
        <v>2.13</v>
      </c>
      <c r="AG220">
        <v>1.78</v>
      </c>
      <c r="AH220" s="41"/>
      <c r="AI220" s="36"/>
      <c r="AJ220" t="s">
        <v>477</v>
      </c>
      <c r="AK220" s="35"/>
      <c r="AL220" s="35"/>
    </row>
    <row r="221" spans="1:38" ht="15" x14ac:dyDescent="0.25">
      <c r="A221">
        <v>3.63</v>
      </c>
      <c r="B221">
        <v>3.43</v>
      </c>
      <c r="C221">
        <v>2.17</v>
      </c>
      <c r="D221" s="20">
        <f t="shared" si="54"/>
        <v>2.7856776255842597E-2</v>
      </c>
      <c r="E221" s="17">
        <f>IF(OR($A221="",$B221="",$C221=""),"",A221*'MPTO_working_3-way'!$I220)</f>
        <v>3.7311200978087085</v>
      </c>
      <c r="F221" s="21">
        <f>IF(OR($A221="",$B221="",$C221=""),"",B221*'MPTO_working_3-way'!$I220)</f>
        <v>3.5255487425575405</v>
      </c>
      <c r="G221" s="22">
        <f>IF(OR($A221="",$B221="",$C221=""),"",C221*'MPTO_working_3-way'!$I220)</f>
        <v>2.2304492044751782</v>
      </c>
      <c r="H221" s="17">
        <f>IF(OR($A221="",$B221="",$C221=""),"",'MPTO_working_3-way'!E220)</f>
        <v>3.75662337434819</v>
      </c>
      <c r="I221" s="21">
        <f>IF(OR($A221="",$B221="",$C221=""),"",'MPTO_working_3-way'!F220)</f>
        <v>3.5428379022139116</v>
      </c>
      <c r="J221" s="22">
        <f>IF(OR($A221="",$B221="",$C221=""),"",'MPTO_working_3-way'!G220)</f>
        <v>2.2146240881126591</v>
      </c>
      <c r="K221" s="17">
        <f>IF(OR($A221="",$B221="",$C221=""),"",'OddsRatio_working_3-way'!H220)</f>
        <v>3.7450978014792984</v>
      </c>
      <c r="L221" s="21">
        <f>IF(OR($A221="",$B221="",$C221=""),"",'OddsRatio_working_3-way'!I220)</f>
        <v>3.5363451169561579</v>
      </c>
      <c r="M221" s="22">
        <f>IF(OR($A221="",$B221="",$C221=""),"",'OddsRatio_working_3-way'!J220)</f>
        <v>2.2212032044603722</v>
      </c>
      <c r="N221" s="23">
        <f t="shared" si="55"/>
        <v>26.801603105386533</v>
      </c>
      <c r="O221" s="24">
        <f t="shared" si="56"/>
        <v>28.364378796662713</v>
      </c>
      <c r="P221" s="24">
        <f t="shared" si="57"/>
        <v>44.834018097950754</v>
      </c>
      <c r="Q221" t="s">
        <v>300</v>
      </c>
      <c r="R221" t="s">
        <v>305</v>
      </c>
      <c r="S221" s="48" t="s">
        <v>488</v>
      </c>
      <c r="T221" s="35">
        <v>100</v>
      </c>
      <c r="U221" s="35">
        <f t="shared" si="58"/>
        <v>70.760233918128648</v>
      </c>
      <c r="V221" s="35">
        <f t="shared" si="59"/>
        <v>70.238095238095241</v>
      </c>
      <c r="W221" s="35">
        <f t="shared" si="60"/>
        <v>56.709956709956707</v>
      </c>
      <c r="X221" s="35">
        <f t="shared" si="61"/>
        <v>73.05194805194806</v>
      </c>
      <c r="Y221" s="35">
        <f t="shared" si="62"/>
        <v>72.529809371914638</v>
      </c>
      <c r="Z221" s="35">
        <f t="shared" si="63"/>
        <v>59.001670843776097</v>
      </c>
      <c r="AA221" s="35">
        <f t="shared" si="64"/>
        <v>-2.2917141338194114</v>
      </c>
      <c r="AB221" s="35">
        <f t="shared" si="65"/>
        <v>-2.2917141338193971</v>
      </c>
      <c r="AC221" s="35">
        <f t="shared" si="66"/>
        <v>-2.29171413381939</v>
      </c>
      <c r="AD221" s="36"/>
      <c r="AE221" s="36"/>
      <c r="AF221">
        <v>1.94</v>
      </c>
      <c r="AG221">
        <v>1.94</v>
      </c>
      <c r="AH221" s="41"/>
      <c r="AI221" s="36"/>
      <c r="AJ221" t="s">
        <v>477</v>
      </c>
      <c r="AK221" s="35"/>
      <c r="AL221" s="35"/>
    </row>
    <row r="222" spans="1:38" ht="15" x14ac:dyDescent="0.25">
      <c r="A222">
        <v>3.42</v>
      </c>
      <c r="B222">
        <v>3.36</v>
      </c>
      <c r="C222">
        <v>2.31</v>
      </c>
      <c r="D222" s="20">
        <f t="shared" si="54"/>
        <v>2.2917141338193892E-2</v>
      </c>
      <c r="E222" s="17">
        <f>IF(OR($A222="",$B222="",$C222=""),"",A222*'MPTO_working_3-way'!$I221)</f>
        <v>3.4983766233766231</v>
      </c>
      <c r="F222" s="21">
        <f>IF(OR($A222="",$B222="",$C222=""),"",B222*'MPTO_working_3-way'!$I221)</f>
        <v>3.4370015948963313</v>
      </c>
      <c r="G222" s="22">
        <f>IF(OR($A222="",$B222="",$C222=""),"",C222*'MPTO_working_3-way'!$I221)</f>
        <v>2.3629385964912277</v>
      </c>
      <c r="H222" s="17">
        <f>IF(OR($A222="",$B222="",$C222=""),"",'MPTO_working_3-way'!E221)</f>
        <v>3.5117462716422554</v>
      </c>
      <c r="I222" s="21">
        <f>IF(OR($A222="",$B222="",$C222=""),"",'MPTO_working_3-way'!F221)</f>
        <v>3.448513684578113</v>
      </c>
      <c r="J222" s="22">
        <f>IF(OR($A222="",$B222="",$C222=""),"",'MPTO_working_3-way'!G221)</f>
        <v>2.3514949473903526</v>
      </c>
      <c r="K222" s="17">
        <f>IF(OR($A222="",$B222="",$C222=""),"",'OddsRatio_working_3-way'!H221)</f>
        <v>3.5057893589112425</v>
      </c>
      <c r="L222" s="21">
        <f>IF(OR($A222="",$B222="",$C222=""),"",'OddsRatio_working_3-way'!I221)</f>
        <v>3.4436623500126156</v>
      </c>
      <c r="M222" s="22">
        <f>IF(OR($A222="",$B222="",$C222=""),"",'OddsRatio_working_3-way'!J221)</f>
        <v>2.3564396942866637</v>
      </c>
      <c r="N222" s="23">
        <f t="shared" si="55"/>
        <v>28.584686774941996</v>
      </c>
      <c r="O222" s="24">
        <f t="shared" si="56"/>
        <v>29.09512761020882</v>
      </c>
      <c r="P222" s="24">
        <f t="shared" si="57"/>
        <v>42.320185614849194</v>
      </c>
      <c r="Q222" t="s">
        <v>361</v>
      </c>
      <c r="R222" t="s">
        <v>364</v>
      </c>
      <c r="S222" s="48" t="s">
        <v>489</v>
      </c>
      <c r="T222" s="35">
        <v>100</v>
      </c>
      <c r="U222" s="35">
        <f t="shared" si="58"/>
        <v>60.629921259842511</v>
      </c>
      <c r="V222" s="35">
        <f t="shared" si="59"/>
        <v>69.040247678018574</v>
      </c>
      <c r="W222" s="35">
        <f t="shared" si="60"/>
        <v>68.051118210862612</v>
      </c>
      <c r="X222" s="35">
        <f t="shared" si="61"/>
        <v>62.908634111118801</v>
      </c>
      <c r="Y222" s="35">
        <f t="shared" si="62"/>
        <v>71.318960529294856</v>
      </c>
      <c r="Z222" s="35">
        <f t="shared" si="63"/>
        <v>70.329831062138908</v>
      </c>
      <c r="AA222" s="35">
        <f t="shared" si="64"/>
        <v>-2.2787128512762891</v>
      </c>
      <c r="AB222" s="35">
        <f t="shared" si="65"/>
        <v>-2.278712851276282</v>
      </c>
      <c r="AC222" s="35">
        <f t="shared" si="66"/>
        <v>-2.2787128512762962</v>
      </c>
      <c r="AD222" s="36"/>
      <c r="AE222" s="36"/>
      <c r="AF222">
        <v>2.0699999999999998</v>
      </c>
      <c r="AG222">
        <v>1.85</v>
      </c>
      <c r="AH222" s="41"/>
      <c r="AI222" s="36"/>
      <c r="AJ222" t="s">
        <v>468</v>
      </c>
      <c r="AK222" s="35"/>
      <c r="AL222" s="35"/>
    </row>
    <row r="223" spans="1:38" ht="15" x14ac:dyDescent="0.25">
      <c r="A223">
        <v>2.54</v>
      </c>
      <c r="B223">
        <v>3.23</v>
      </c>
      <c r="C223">
        <v>3.13</v>
      </c>
      <c r="D223" s="20">
        <f t="shared" si="54"/>
        <v>2.2787128512762767E-2</v>
      </c>
      <c r="E223" s="17">
        <f>IF(OR($A223="",$B223="",$C223=""),"",A223*'MPTO_working_3-way'!$I222)</f>
        <v>2.5978793064224175</v>
      </c>
      <c r="F223" s="21">
        <f>IF(OR($A223="",$B223="",$C223=""),"",B223*'MPTO_working_3-way'!$I222)</f>
        <v>3.3036024250962237</v>
      </c>
      <c r="G223" s="22">
        <f>IF(OR($A223="",$B223="",$C223=""),"",C223*'MPTO_working_3-way'!$I222)</f>
        <v>3.2013237122449474</v>
      </c>
      <c r="H223" s="17">
        <f>IF(OR($A223="",$B223="",$C223=""),"",'MPTO_working_3-way'!E222)</f>
        <v>2.5899685273394319</v>
      </c>
      <c r="I223" s="21">
        <f>IF(OR($A223="",$B223="",$C223=""),"",'MPTO_working_3-way'!F222)</f>
        <v>3.311238391905317</v>
      </c>
      <c r="J223" s="22">
        <f>IF(OR($A223="",$B223="",$C223=""),"",'MPTO_working_3-way'!G222)</f>
        <v>3.2062266626257321</v>
      </c>
      <c r="K223" s="17">
        <f>IF(OR($A223="",$B223="",$C223=""),"",'OddsRatio_working_3-way'!H222)</f>
        <v>2.5935850068718622</v>
      </c>
      <c r="L223" s="21">
        <f>IF(OR($A223="",$B223="",$C223=""),"",'OddsRatio_working_3-way'!I222)</f>
        <v>3.307593873587177</v>
      </c>
      <c r="M223" s="22">
        <f>IF(OR($A223="",$B223="",$C223=""),"",'OddsRatio_working_3-way'!J222)</f>
        <v>3.204114327686407</v>
      </c>
      <c r="N223" s="23">
        <f t="shared" si="55"/>
        <v>38.492935277163298</v>
      </c>
      <c r="O223" s="24">
        <f t="shared" si="56"/>
        <v>30.269986255106744</v>
      </c>
      <c r="P223" s="24">
        <f t="shared" si="57"/>
        <v>31.237078467729962</v>
      </c>
      <c r="Q223" t="s">
        <v>214</v>
      </c>
      <c r="R223" t="s">
        <v>372</v>
      </c>
      <c r="S223" s="48" t="s">
        <v>489</v>
      </c>
      <c r="T223" s="35">
        <v>100</v>
      </c>
      <c r="U223" s="35">
        <f t="shared" si="58"/>
        <v>70.501474926253692</v>
      </c>
      <c r="V223" s="35">
        <f t="shared" si="59"/>
        <v>70.501474926253692</v>
      </c>
      <c r="W223" s="35">
        <f t="shared" si="60"/>
        <v>56.140350877192972</v>
      </c>
      <c r="X223" s="35">
        <f t="shared" si="61"/>
        <v>73.358174196553321</v>
      </c>
      <c r="Y223" s="35">
        <f t="shared" si="62"/>
        <v>73.358174196553321</v>
      </c>
      <c r="Z223" s="35">
        <f t="shared" si="63"/>
        <v>58.997050147492622</v>
      </c>
      <c r="AA223" s="35">
        <f t="shared" si="64"/>
        <v>-2.8566992702996288</v>
      </c>
      <c r="AB223" s="35">
        <f t="shared" si="65"/>
        <v>-2.8566992702996288</v>
      </c>
      <c r="AC223" s="35">
        <f t="shared" si="66"/>
        <v>-2.8566992702996501</v>
      </c>
      <c r="AD223" s="36"/>
      <c r="AE223" s="36"/>
      <c r="AF223">
        <v>2.31</v>
      </c>
      <c r="AG223">
        <v>1.68</v>
      </c>
      <c r="AH223" s="41"/>
      <c r="AI223" s="36"/>
      <c r="AJ223" t="s">
        <v>472</v>
      </c>
      <c r="AK223" s="35"/>
      <c r="AL223" s="35"/>
    </row>
    <row r="224" spans="1:38" ht="15" x14ac:dyDescent="0.25">
      <c r="A224">
        <v>3.39</v>
      </c>
      <c r="B224">
        <v>3.39</v>
      </c>
      <c r="C224">
        <v>2.2799999999999998</v>
      </c>
      <c r="D224" s="20">
        <f t="shared" si="54"/>
        <v>2.8566992702996341E-2</v>
      </c>
      <c r="E224" s="17">
        <f>IF(OR($A224="",$B224="",$C224=""),"",A224*'MPTO_working_3-way'!$I223)</f>
        <v>3.4868421052631575</v>
      </c>
      <c r="F224" s="21">
        <f>IF(OR($A224="",$B224="",$C224=""),"",B224*'MPTO_working_3-way'!$I223)</f>
        <v>3.4868421052631575</v>
      </c>
      <c r="G224" s="22">
        <f>IF(OR($A224="",$B224="",$C224=""),"",C224*'MPTO_working_3-way'!$I223)</f>
        <v>2.3451327433628313</v>
      </c>
      <c r="H224" s="17">
        <f>IF(OR($A224="",$B224="",$C224=""),"",'MPTO_working_3-way'!E223)</f>
        <v>3.5030819434372726</v>
      </c>
      <c r="I224" s="21">
        <f>IF(OR($A224="",$B224="",$C224=""),"",'MPTO_working_3-way'!F223)</f>
        <v>3.5030819434372726</v>
      </c>
      <c r="J224" s="22">
        <f>IF(OR($A224="",$B224="",$C224=""),"",'MPTO_working_3-way'!G223)</f>
        <v>2.3305994451815217</v>
      </c>
      <c r="K224" s="17">
        <f>IF(OR($A224="",$B224="",$C224=""),"",'OddsRatio_working_3-way'!H223)</f>
        <v>3.4960899278339128</v>
      </c>
      <c r="L224" s="21">
        <f>IF(OR($A224="",$B224="",$C224=""),"",'OddsRatio_working_3-way'!I223)</f>
        <v>3.4960899278339128</v>
      </c>
      <c r="M224" s="22">
        <f>IF(OR($A224="",$B224="",$C224=""),"",'OddsRatio_working_3-way'!J223)</f>
        <v>2.3368180366641877</v>
      </c>
      <c r="N224" s="23">
        <f t="shared" si="55"/>
        <v>28.679245283018872</v>
      </c>
      <c r="O224" s="24">
        <f t="shared" si="56"/>
        <v>28.679245283018872</v>
      </c>
      <c r="P224" s="24">
        <f t="shared" si="57"/>
        <v>42.641509433962277</v>
      </c>
      <c r="Q224" t="s">
        <v>239</v>
      </c>
      <c r="R224" t="s">
        <v>241</v>
      </c>
      <c r="S224" s="48" t="s">
        <v>489</v>
      </c>
      <c r="T224" s="35">
        <v>100</v>
      </c>
      <c r="U224" s="35">
        <f t="shared" si="58"/>
        <v>50.495049504950494</v>
      </c>
      <c r="V224" s="35">
        <f t="shared" si="59"/>
        <v>72.222222222222229</v>
      </c>
      <c r="W224" s="35">
        <f t="shared" si="60"/>
        <v>74.554707379134854</v>
      </c>
      <c r="X224" s="35">
        <f t="shared" si="61"/>
        <v>53.223070398642911</v>
      </c>
      <c r="Y224" s="35">
        <f t="shared" si="62"/>
        <v>74.950243115914645</v>
      </c>
      <c r="Z224" s="35">
        <f t="shared" si="63"/>
        <v>77.282728272827285</v>
      </c>
      <c r="AA224" s="35">
        <f t="shared" si="64"/>
        <v>-2.7280208936924168</v>
      </c>
      <c r="AB224" s="35">
        <f t="shared" si="65"/>
        <v>-2.7280208936924168</v>
      </c>
      <c r="AC224" s="35">
        <f t="shared" si="66"/>
        <v>-2.7280208936924311</v>
      </c>
      <c r="AD224" s="36"/>
      <c r="AE224" s="36"/>
      <c r="AF224">
        <v>2.0499999999999998</v>
      </c>
      <c r="AG224">
        <v>1.85</v>
      </c>
      <c r="AH224" s="41"/>
      <c r="AI224" s="36"/>
      <c r="AJ224" t="s">
        <v>470</v>
      </c>
      <c r="AK224" s="35"/>
      <c r="AL224" s="35"/>
    </row>
    <row r="225" spans="1:38" ht="15" x14ac:dyDescent="0.25">
      <c r="A225">
        <v>2.02</v>
      </c>
      <c r="B225">
        <v>3.6</v>
      </c>
      <c r="C225">
        <v>3.93</v>
      </c>
      <c r="D225" s="20">
        <f t="shared" si="54"/>
        <v>2.7280208936924177E-2</v>
      </c>
      <c r="E225" s="17">
        <f>IF(OR($A225="",$B225="",$C225=""),"",A225*'MPTO_working_3-way'!$I224)</f>
        <v>2.0751060220525868</v>
      </c>
      <c r="F225" s="21">
        <f>IF(OR($A225="",$B225="",$C225=""),"",B225*'MPTO_working_3-way'!$I224)</f>
        <v>3.6982087521729272</v>
      </c>
      <c r="G225" s="22">
        <f>IF(OR($A225="",$B225="",$C225=""),"",C225*'MPTO_working_3-way'!$I224)</f>
        <v>4.0372112211221118</v>
      </c>
      <c r="H225" s="17">
        <f>IF(OR($A225="",$B225="",$C225=""),"",'MPTO_working_3-way'!E224)</f>
        <v>2.0577990397548409</v>
      </c>
      <c r="I225" s="21">
        <f>IF(OR($A225="",$B225="",$C225=""),"",'MPTO_working_3-way'!F224)</f>
        <v>3.7218390565094182</v>
      </c>
      <c r="J225" s="22">
        <f>IF(OR($A225="",$B225="",$C225=""),"",'MPTO_working_3-way'!G224)</f>
        <v>4.0756518713313525</v>
      </c>
      <c r="K225" s="17">
        <f>IF(OR($A225="",$B225="",$C225=""),"",'OddsRatio_working_3-way'!H224)</f>
        <v>2.0646830818934108</v>
      </c>
      <c r="L225" s="21">
        <f>IF(OR($A225="",$B225="",$C225=""),"",'OddsRatio_working_3-way'!I224)</f>
        <v>3.7138980518851632</v>
      </c>
      <c r="M225" s="22">
        <f>IF(OR($A225="",$B225="",$C225=""),"",'OddsRatio_working_3-way'!J224)</f>
        <v>4.0583543430859734</v>
      </c>
      <c r="N225" s="23">
        <f t="shared" si="55"/>
        <v>48.190308802190849</v>
      </c>
      <c r="O225" s="24">
        <f t="shared" si="56"/>
        <v>27.040117716784863</v>
      </c>
      <c r="P225" s="24">
        <f t="shared" si="57"/>
        <v>24.769573481024302</v>
      </c>
      <c r="Q225" t="s">
        <v>225</v>
      </c>
      <c r="R225" t="s">
        <v>232</v>
      </c>
      <c r="S225" s="48" t="s">
        <v>489</v>
      </c>
      <c r="T225" s="35">
        <v>100</v>
      </c>
      <c r="U225" s="35">
        <f t="shared" si="58"/>
        <v>62.825278810408925</v>
      </c>
      <c r="V225" s="35">
        <f t="shared" si="59"/>
        <v>69.879518072289159</v>
      </c>
      <c r="W225" s="35">
        <f t="shared" si="60"/>
        <v>64.539007092198588</v>
      </c>
      <c r="X225" s="35">
        <f t="shared" si="61"/>
        <v>65.581474835512267</v>
      </c>
      <c r="Y225" s="35">
        <f t="shared" si="62"/>
        <v>72.635714097392494</v>
      </c>
      <c r="Z225" s="35">
        <f t="shared" si="63"/>
        <v>67.295203117301924</v>
      </c>
      <c r="AA225" s="35">
        <f t="shared" si="64"/>
        <v>-2.7561960251033426</v>
      </c>
      <c r="AB225" s="35">
        <f t="shared" si="65"/>
        <v>-2.7561960251033355</v>
      </c>
      <c r="AC225" s="35">
        <f t="shared" si="66"/>
        <v>-2.7561960251033355</v>
      </c>
      <c r="AD225" s="36"/>
      <c r="AE225" s="36"/>
      <c r="AF225">
        <v>2.0299999999999998</v>
      </c>
      <c r="AG225">
        <v>1.87</v>
      </c>
      <c r="AH225" s="41"/>
      <c r="AI225" s="36"/>
      <c r="AJ225" t="s">
        <v>470</v>
      </c>
      <c r="AK225" s="35"/>
      <c r="AL225" s="35"/>
    </row>
    <row r="226" spans="1:38" ht="15" x14ac:dyDescent="0.25">
      <c r="A226">
        <v>2.69</v>
      </c>
      <c r="B226">
        <v>3.32</v>
      </c>
      <c r="C226">
        <v>2.82</v>
      </c>
      <c r="D226" s="20">
        <f t="shared" si="54"/>
        <v>2.7561960251033524E-2</v>
      </c>
      <c r="E226" s="17">
        <f>IF(OR($A226="",$B226="",$C226=""),"",A226*'MPTO_working_3-way'!$I225)</f>
        <v>2.7641416730752799</v>
      </c>
      <c r="F226" s="21">
        <f>IF(OR($A226="",$B226="",$C226=""),"",B226*'MPTO_working_3-way'!$I225)</f>
        <v>3.411505708033431</v>
      </c>
      <c r="G226" s="22">
        <f>IF(OR($A226="",$B226="",$C226=""),"",C226*'MPTO_working_3-way'!$I225)</f>
        <v>2.8977247279079146</v>
      </c>
      <c r="H226" s="17">
        <f>IF(OR($A226="",$B226="",$C226=""),"",'MPTO_working_3-way'!E225)</f>
        <v>2.7581649889665472</v>
      </c>
      <c r="I226" s="21">
        <f>IF(OR($A226="",$B226="",$C226=""),"",'MPTO_working_3-way'!F225)</f>
        <v>3.4244523111185403</v>
      </c>
      <c r="J226" s="22">
        <f>IF(OR($A226="",$B226="",$C226=""),"",'MPTO_working_3-way'!G225)</f>
        <v>2.8950044784601703</v>
      </c>
      <c r="K226" s="17">
        <f>IF(OR($A226="",$B226="",$C226=""),"",'OddsRatio_working_3-way'!H225)</f>
        <v>2.7611347305373224</v>
      </c>
      <c r="L226" s="21">
        <f>IF(OR($A226="",$B226="",$C226=""),"",'OddsRatio_working_3-way'!I225)</f>
        <v>3.4176524111518272</v>
      </c>
      <c r="M226" s="22">
        <f>IF(OR($A226="",$B226="",$C226=""),"",'OddsRatio_working_3-way'!J225)</f>
        <v>2.8966066328863476</v>
      </c>
      <c r="N226" s="23">
        <f t="shared" si="55"/>
        <v>36.17759573399281</v>
      </c>
      <c r="O226" s="24">
        <f t="shared" si="56"/>
        <v>29.312570037482129</v>
      </c>
      <c r="P226" s="24">
        <f t="shared" si="57"/>
        <v>34.509834228525058</v>
      </c>
      <c r="Q226" t="s">
        <v>376</v>
      </c>
      <c r="R226" t="s">
        <v>228</v>
      </c>
      <c r="S226" s="48" t="s">
        <v>489</v>
      </c>
      <c r="T226" s="35">
        <v>100</v>
      </c>
      <c r="U226" s="35">
        <f t="shared" si="58"/>
        <v>63.099630996309962</v>
      </c>
      <c r="V226" s="35">
        <f t="shared" si="59"/>
        <v>66.21621621621621</v>
      </c>
      <c r="W226" s="35">
        <f t="shared" si="60"/>
        <v>67.948717948717942</v>
      </c>
      <c r="X226" s="35">
        <f t="shared" si="61"/>
        <v>65.835065835065834</v>
      </c>
      <c r="Y226" s="35">
        <f t="shared" si="62"/>
        <v>68.951651054972089</v>
      </c>
      <c r="Z226" s="35">
        <f t="shared" si="63"/>
        <v>70.68415278747382</v>
      </c>
      <c r="AA226" s="35">
        <f t="shared" si="64"/>
        <v>-2.7354348387558716</v>
      </c>
      <c r="AB226" s="35">
        <f t="shared" si="65"/>
        <v>-2.7354348387558787</v>
      </c>
      <c r="AC226" s="35">
        <f t="shared" si="66"/>
        <v>-2.7354348387558787</v>
      </c>
      <c r="AD226" s="36"/>
      <c r="AE226" s="36"/>
      <c r="AF226">
        <v>2.15</v>
      </c>
      <c r="AG226">
        <v>1.76</v>
      </c>
      <c r="AH226" s="41"/>
      <c r="AI226" s="36"/>
      <c r="AJ226" t="s">
        <v>470</v>
      </c>
      <c r="AK226" s="35"/>
      <c r="AL226" s="35"/>
    </row>
    <row r="227" spans="1:38" ht="15" x14ac:dyDescent="0.25">
      <c r="A227">
        <v>2.71</v>
      </c>
      <c r="B227">
        <v>2.96</v>
      </c>
      <c r="C227">
        <v>3.12</v>
      </c>
      <c r="D227" s="20">
        <f t="shared" si="54"/>
        <v>2.735434838755868E-2</v>
      </c>
      <c r="E227" s="17">
        <f>IF(OR($A227="",$B227="",$C227=""),"",A227*'MPTO_working_3-way'!$I226)</f>
        <v>2.784130284130284</v>
      </c>
      <c r="F227" s="21">
        <f>IF(OR($A227="",$B227="",$C227=""),"",B227*'MPTO_working_3-way'!$I226)</f>
        <v>3.0409688712271739</v>
      </c>
      <c r="G227" s="22">
        <f>IF(OR($A227="",$B227="",$C227=""),"",C227*'MPTO_working_3-way'!$I226)</f>
        <v>3.205345566969183</v>
      </c>
      <c r="H227" s="17">
        <f>IF(OR($A227="",$B227="",$C227=""),"",'MPTO_working_3-way'!E226)</f>
        <v>2.7786609758812699</v>
      </c>
      <c r="I227" s="21">
        <f>IF(OR($A227="",$B227="",$C227=""),"",'MPTO_working_3-way'!F226)</f>
        <v>3.0421052768057293</v>
      </c>
      <c r="J227" s="22">
        <f>IF(OR($A227="",$B227="",$C227=""),"",'MPTO_working_3-way'!G226)</f>
        <v>3.2113584011628298</v>
      </c>
      <c r="K227" s="17">
        <f>IF(OR($A227="",$B227="",$C227=""),"",'OddsRatio_working_3-way'!H226)</f>
        <v>2.7812660510087075</v>
      </c>
      <c r="L227" s="21">
        <f>IF(OR($A227="",$B227="",$C227=""),"",'OddsRatio_working_3-way'!I226)</f>
        <v>3.0416850643140747</v>
      </c>
      <c r="M227" s="22">
        <f>IF(OR($A227="",$B227="",$C227=""),"",'OddsRatio_working_3-way'!J226)</f>
        <v>3.2083532328295101</v>
      </c>
      <c r="N227" s="23">
        <f t="shared" si="55"/>
        <v>35.917859365276918</v>
      </c>
      <c r="O227" s="24">
        <f t="shared" si="56"/>
        <v>32.884256378344737</v>
      </c>
      <c r="P227" s="24">
        <f t="shared" si="57"/>
        <v>31.197884256378345</v>
      </c>
      <c r="Q227" t="s">
        <v>299</v>
      </c>
      <c r="R227" t="s">
        <v>412</v>
      </c>
      <c r="S227" s="48" t="s">
        <v>489</v>
      </c>
      <c r="T227" s="35">
        <v>100</v>
      </c>
      <c r="U227" s="35">
        <f t="shared" si="58"/>
        <v>35.897435897435898</v>
      </c>
      <c r="V227" s="35">
        <f t="shared" si="59"/>
        <v>76.851851851851848</v>
      </c>
      <c r="W227" s="35">
        <f t="shared" si="60"/>
        <v>84.202211690363356</v>
      </c>
      <c r="X227" s="35">
        <f t="shared" si="61"/>
        <v>38.945936457784796</v>
      </c>
      <c r="Y227" s="35">
        <f t="shared" si="62"/>
        <v>79.900352412200746</v>
      </c>
      <c r="Z227" s="35">
        <f t="shared" si="63"/>
        <v>87.25071225071224</v>
      </c>
      <c r="AA227" s="35">
        <f t="shared" si="64"/>
        <v>-3.0485005603488986</v>
      </c>
      <c r="AB227" s="35">
        <f t="shared" si="65"/>
        <v>-3.0485005603488986</v>
      </c>
      <c r="AC227" s="35">
        <f t="shared" si="66"/>
        <v>-3.0485005603488844</v>
      </c>
      <c r="AD227" s="36"/>
      <c r="AE227" s="36"/>
      <c r="AF227">
        <v>2.52</v>
      </c>
      <c r="AG227">
        <v>1.57</v>
      </c>
      <c r="AH227" s="41"/>
      <c r="AI227" s="36"/>
      <c r="AJ227" t="s">
        <v>477</v>
      </c>
      <c r="AK227" s="35"/>
      <c r="AL227" s="35"/>
    </row>
    <row r="228" spans="1:38" ht="15" x14ac:dyDescent="0.25">
      <c r="A228">
        <v>1.56</v>
      </c>
      <c r="B228">
        <v>4.32</v>
      </c>
      <c r="C228">
        <v>6.33</v>
      </c>
      <c r="D228" s="20">
        <f t="shared" si="54"/>
        <v>3.0485005603488879E-2</v>
      </c>
      <c r="E228" s="17">
        <f>IF(OR($A228="",$B228="",$C228=""),"",A228*'MPTO_working_3-way'!$I227)</f>
        <v>1.6075566087414428</v>
      </c>
      <c r="F228" s="21">
        <f>IF(OR($A228="",$B228="",$C228=""),"",B228*'MPTO_working_3-way'!$I227)</f>
        <v>4.4516952242070724</v>
      </c>
      <c r="G228" s="22">
        <f>IF(OR($A228="",$B228="",$C228=""),"",C228*'MPTO_working_3-way'!$I227)</f>
        <v>6.5229700854700843</v>
      </c>
      <c r="H228" s="17">
        <f>IF(OR($A228="",$B228="",$C228=""),"",'MPTO_working_3-way'!E227)</f>
        <v>1.5851277670069148</v>
      </c>
      <c r="I228" s="21">
        <f>IF(OR($A228="",$B228="",$C228=""),"",'MPTO_working_3-way'!F227)</f>
        <v>4.5183482973552822</v>
      </c>
      <c r="J228" s="22">
        <f>IF(OR($A228="",$B228="",$C228=""),"",'MPTO_working_3-way'!G227)</f>
        <v>6.765157685603147</v>
      </c>
      <c r="K228" s="17">
        <f>IF(OR($A228="",$B228="",$C228=""),"",'OddsRatio_working_3-way'!H227)</f>
        <v>1.592676392388866</v>
      </c>
      <c r="L228" s="21">
        <f>IF(OR($A228="",$B228="",$C228=""),"",'OddsRatio_working_3-way'!I227)</f>
        <v>4.5137243263054199</v>
      </c>
      <c r="M228" s="22">
        <f>IF(OR($A228="",$B228="",$C228=""),"",'OddsRatio_working_3-way'!J227)</f>
        <v>6.6410092347011709</v>
      </c>
      <c r="N228" s="23">
        <f t="shared" si="55"/>
        <v>62.206207517811805</v>
      </c>
      <c r="O228" s="24">
        <f t="shared" si="56"/>
        <v>22.463352714765374</v>
      </c>
      <c r="P228" s="24">
        <f t="shared" si="57"/>
        <v>15.330439767422819</v>
      </c>
      <c r="Q228" t="s">
        <v>410</v>
      </c>
      <c r="R228" t="s">
        <v>297</v>
      </c>
      <c r="S228" s="48" t="s">
        <v>489</v>
      </c>
      <c r="T228" s="35">
        <v>100</v>
      </c>
      <c r="U228" s="35">
        <f t="shared" si="58"/>
        <v>40.476190476190474</v>
      </c>
      <c r="V228" s="35">
        <f t="shared" si="59"/>
        <v>73.474801061007966</v>
      </c>
      <c r="W228" s="35">
        <f t="shared" si="60"/>
        <v>82.788296041308101</v>
      </c>
      <c r="X228" s="35">
        <f t="shared" si="61"/>
        <v>43.736902897683962</v>
      </c>
      <c r="Y228" s="35">
        <f t="shared" si="62"/>
        <v>76.735513482501432</v>
      </c>
      <c r="Z228" s="35">
        <f t="shared" si="63"/>
        <v>86.049008462801567</v>
      </c>
      <c r="AA228" s="35">
        <f t="shared" si="64"/>
        <v>-3.2607124214934871</v>
      </c>
      <c r="AB228" s="35">
        <f t="shared" si="65"/>
        <v>-3.2607124214934657</v>
      </c>
      <c r="AC228" s="35">
        <f t="shared" si="66"/>
        <v>-3.2607124214934657</v>
      </c>
      <c r="AD228" s="36"/>
      <c r="AE228" s="36"/>
      <c r="AF228">
        <v>1.95</v>
      </c>
      <c r="AG228">
        <v>1.93</v>
      </c>
      <c r="AH228" s="41"/>
      <c r="AI228" s="36"/>
      <c r="AJ228" t="s">
        <v>477</v>
      </c>
      <c r="AK228" s="35"/>
      <c r="AL228" s="35"/>
    </row>
    <row r="229" spans="1:38" ht="15" x14ac:dyDescent="0.25">
      <c r="A229">
        <v>1.68</v>
      </c>
      <c r="B229">
        <v>3.77</v>
      </c>
      <c r="C229">
        <v>5.81</v>
      </c>
      <c r="D229" s="20">
        <f t="shared" si="54"/>
        <v>3.2607124214934835E-2</v>
      </c>
      <c r="E229" s="17">
        <f>IF(OR($A229="",$B229="",$C229=""),"",A229*'MPTO_working_3-way'!$I228)</f>
        <v>1.7347799686810905</v>
      </c>
      <c r="F229" s="21">
        <f>IF(OR($A229="",$B229="",$C229=""),"",B229*'MPTO_working_3-way'!$I228)</f>
        <v>3.8929288582903046</v>
      </c>
      <c r="G229" s="22">
        <f>IF(OR($A229="",$B229="",$C229=""),"",C229*'MPTO_working_3-way'!$I228)</f>
        <v>5.9994473916887712</v>
      </c>
      <c r="H229" s="17">
        <f>IF(OR($A229="",$B229="",$C229=""),"",'MPTO_working_3-way'!E228)</f>
        <v>1.7112473589088757</v>
      </c>
      <c r="I229" s="21">
        <f>IF(OR($A229="",$B229="",$C229=""),"",'MPTO_working_3-way'!F228)</f>
        <v>3.9310811039865525</v>
      </c>
      <c r="J229" s="22">
        <f>IF(OR($A229="",$B229="",$C229=""),"",'MPTO_working_3-way'!G228)</f>
        <v>6.2016273769282444</v>
      </c>
      <c r="K229" s="17">
        <f>IF(OR($A229="",$B229="",$C229=""),"",'OddsRatio_working_3-way'!H228)</f>
        <v>1.7197252058711978</v>
      </c>
      <c r="L229" s="21">
        <f>IF(OR($A229="",$B229="",$C229=""),"",'OddsRatio_working_3-way'!I228)</f>
        <v>3.931821794504732</v>
      </c>
      <c r="M229" s="22">
        <f>IF(OR($A229="",$B229="",$C229=""),"",'OddsRatio_working_3-way'!J228)</f>
        <v>6.0909974121183241</v>
      </c>
      <c r="N229" s="23">
        <f t="shared" si="55"/>
        <v>57.644197999373645</v>
      </c>
      <c r="O229" s="24">
        <f t="shared" si="56"/>
        <v>25.687600169482156</v>
      </c>
      <c r="P229" s="24">
        <f t="shared" si="57"/>
        <v>16.668201831144188</v>
      </c>
      <c r="Q229" t="s">
        <v>302</v>
      </c>
      <c r="R229" t="s">
        <v>409</v>
      </c>
      <c r="S229" s="48" t="s">
        <v>489</v>
      </c>
      <c r="T229" s="35">
        <v>100</v>
      </c>
      <c r="U229" s="35">
        <f t="shared" si="58"/>
        <v>63.503649635036496</v>
      </c>
      <c r="V229" s="35">
        <f t="shared" si="59"/>
        <v>67.320261437908499</v>
      </c>
      <c r="W229" s="35">
        <f t="shared" si="60"/>
        <v>66.442953020134226</v>
      </c>
      <c r="X229" s="35">
        <f t="shared" si="61"/>
        <v>66.236785541957275</v>
      </c>
      <c r="Y229" s="35">
        <f t="shared" si="62"/>
        <v>70.053397344829278</v>
      </c>
      <c r="Z229" s="35">
        <f t="shared" si="63"/>
        <v>69.176088927055005</v>
      </c>
      <c r="AA229" s="35">
        <f t="shared" si="64"/>
        <v>-2.7331359069207792</v>
      </c>
      <c r="AB229" s="35">
        <f t="shared" si="65"/>
        <v>-2.7331359069207792</v>
      </c>
      <c r="AC229" s="35">
        <f t="shared" si="66"/>
        <v>-2.7331359069207792</v>
      </c>
      <c r="AD229" s="36"/>
      <c r="AE229" s="36"/>
      <c r="AF229">
        <v>1.95</v>
      </c>
      <c r="AG229">
        <v>1.93</v>
      </c>
      <c r="AH229" s="41"/>
      <c r="AI229" s="36"/>
      <c r="AJ229" t="s">
        <v>477</v>
      </c>
      <c r="AK229" s="35"/>
      <c r="AL229" s="35"/>
    </row>
    <row r="230" spans="1:38" s="35" customFormat="1" ht="15" x14ac:dyDescent="0.25">
      <c r="A230">
        <v>2.74</v>
      </c>
      <c r="B230">
        <v>3.06</v>
      </c>
      <c r="C230">
        <v>2.98</v>
      </c>
      <c r="D230" s="20">
        <f t="shared" si="54"/>
        <v>2.7331359069207695E-2</v>
      </c>
      <c r="E230" s="17">
        <f>IF(OR($A230="",$B230="",$C230=""),"",A230*'MPTO_working_3-way'!$I229)</f>
        <v>2.8148879238496294</v>
      </c>
      <c r="F230" s="21">
        <f>IF(OR($A230="",$B230="",$C230=""),"",B230*'MPTO_working_3-way'!$I229)</f>
        <v>3.1436339587517756</v>
      </c>
      <c r="G230" s="22">
        <f>IF(OR($A230="",$B230="",$C230=""),"",C230*'MPTO_working_3-way'!$I229)</f>
        <v>3.0614474500262387</v>
      </c>
      <c r="H230" s="17">
        <f>IF(OR($A230="",$B230="",$C230=""),"",'MPTO_working_3-way'!E229)</f>
        <v>2.810148734819772</v>
      </c>
      <c r="I230" s="21">
        <f>IF(OR($A230="",$B230="",$C230=""),"",'MPTO_working_3-way'!F229)</f>
        <v>3.1477530152802418</v>
      </c>
      <c r="J230" s="22">
        <f>IF(OR($A230="",$B230="",$C230=""),"",'MPTO_working_3-way'!G229)</f>
        <v>3.063162251466184</v>
      </c>
      <c r="K230" s="17">
        <f>IF(OR($A230="",$B230="",$C230=""),"",'OddsRatio_working_3-way'!H229)</f>
        <v>2.8124100757262851</v>
      </c>
      <c r="L230" s="21">
        <f>IF(OR($A230="",$B230="",$C230=""),"",'OddsRatio_working_3-way'!I229)</f>
        <v>3.1457268712621538</v>
      </c>
      <c r="M230" s="22">
        <f>IF(OR($A230="",$B230="",$C230=""),"",'OddsRatio_working_3-way'!J229)</f>
        <v>3.0623976723781867</v>
      </c>
      <c r="N230" s="23">
        <f t="shared" si="55"/>
        <v>35.525393090336756</v>
      </c>
      <c r="O230" s="24">
        <f t="shared" si="56"/>
        <v>31.810319303111999</v>
      </c>
      <c r="P230" s="24">
        <f t="shared" si="57"/>
        <v>32.664287606551248</v>
      </c>
      <c r="Q230" t="s">
        <v>308</v>
      </c>
      <c r="R230" t="s">
        <v>407</v>
      </c>
      <c r="S230" s="48" t="s">
        <v>489</v>
      </c>
      <c r="T230" s="35">
        <v>100</v>
      </c>
      <c r="U230" s="35">
        <f t="shared" si="58"/>
        <v>55.947136563876647</v>
      </c>
      <c r="V230" s="35">
        <f t="shared" si="59"/>
        <v>70.501474926253692</v>
      </c>
      <c r="W230" s="35">
        <f t="shared" si="60"/>
        <v>70.845481049562679</v>
      </c>
      <c r="X230" s="35">
        <f t="shared" si="61"/>
        <v>58.653044024183629</v>
      </c>
      <c r="Y230" s="35">
        <f t="shared" si="62"/>
        <v>73.207382386560653</v>
      </c>
      <c r="Z230" s="35">
        <f t="shared" si="63"/>
        <v>73.551388509869668</v>
      </c>
      <c r="AA230" s="35">
        <f t="shared" si="64"/>
        <v>-2.7059074603069817</v>
      </c>
      <c r="AB230" s="35">
        <f t="shared" si="65"/>
        <v>-2.7059074603069604</v>
      </c>
      <c r="AC230" s="35">
        <f t="shared" si="66"/>
        <v>-2.7059074603069888</v>
      </c>
      <c r="AD230" s="36"/>
      <c r="AE230" s="36"/>
      <c r="AF230">
        <v>2.23</v>
      </c>
      <c r="AG230">
        <v>1.7</v>
      </c>
      <c r="AH230" s="41"/>
      <c r="AI230" s="36"/>
      <c r="AJ230" t="s">
        <v>477</v>
      </c>
    </row>
    <row r="231" spans="1:38" ht="15" x14ac:dyDescent="0.25">
      <c r="A231">
        <v>2.27</v>
      </c>
      <c r="B231">
        <v>3.39</v>
      </c>
      <c r="C231">
        <v>3.43</v>
      </c>
      <c r="D231" s="20">
        <f t="shared" si="54"/>
        <v>2.7059074603069888E-2</v>
      </c>
      <c r="E231" s="17">
        <f>IF(OR($A231="",$B231="",$C231=""),"",A231*'MPTO_working_3-way'!$I230)</f>
        <v>2.3314240993489688</v>
      </c>
      <c r="F231" s="21">
        <f>IF(OR($A231="",$B231="",$C231=""),"",B231*'MPTO_working_3-way'!$I230)</f>
        <v>3.4817302629044069</v>
      </c>
      <c r="G231" s="22">
        <f>IF(OR($A231="",$B231="",$C231=""),"",C231*'MPTO_working_3-way'!$I230)</f>
        <v>3.5228126258885299</v>
      </c>
      <c r="H231" s="17">
        <f>IF(OR($A231="",$B231="",$C231=""),"",'MPTO_working_3-way'!E230)</f>
        <v>2.3174490740536151</v>
      </c>
      <c r="I231" s="21">
        <f>IF(OR($A231="",$B231="",$C231=""),"",'MPTO_working_3-way'!F230)</f>
        <v>3.4969246044407463</v>
      </c>
      <c r="J231" s="22">
        <f>IF(OR($A231="",$B231="",$C231=""),"",'MPTO_working_3-way'!G230)</f>
        <v>3.5395035392739196</v>
      </c>
      <c r="K231" s="17">
        <f>IF(OR($A231="",$B231="",$C231=""),"",'OddsRatio_working_3-way'!H230)</f>
        <v>2.3234160286535785</v>
      </c>
      <c r="L231" s="21">
        <f>IF(OR($A231="",$B231="",$C231=""),"",'OddsRatio_working_3-way'!I230)</f>
        <v>3.4905230775449239</v>
      </c>
      <c r="M231" s="22">
        <f>IF(OR($A231="",$B231="",$C231=""),"",'OddsRatio_working_3-way'!J230)</f>
        <v>3.5322054721481875</v>
      </c>
      <c r="N231" s="23">
        <f t="shared" si="55"/>
        <v>42.892239137411416</v>
      </c>
      <c r="O231" s="24">
        <f t="shared" si="56"/>
        <v>28.721351870774019</v>
      </c>
      <c r="P231" s="24">
        <f t="shared" si="57"/>
        <v>28.386408991814555</v>
      </c>
      <c r="Q231" t="s">
        <v>408</v>
      </c>
      <c r="R231" t="s">
        <v>411</v>
      </c>
      <c r="S231" s="48" t="s">
        <v>489</v>
      </c>
      <c r="T231" s="35">
        <v>100</v>
      </c>
      <c r="U231" s="35">
        <f t="shared" si="58"/>
        <v>53.917050691244242</v>
      </c>
      <c r="V231" s="35">
        <f t="shared" si="59"/>
        <v>69.969969969969966</v>
      </c>
      <c r="W231" s="35">
        <f t="shared" si="60"/>
        <v>70.588235294117652</v>
      </c>
      <c r="X231" s="35">
        <f t="shared" si="61"/>
        <v>59.441794735912381</v>
      </c>
      <c r="Y231" s="35">
        <f t="shared" si="62"/>
        <v>75.49471401463812</v>
      </c>
      <c r="Z231" s="35">
        <f t="shared" si="63"/>
        <v>76.112979338785792</v>
      </c>
      <c r="AA231" s="35">
        <f t="shared" si="64"/>
        <v>-5.5247440446681395</v>
      </c>
      <c r="AB231" s="35">
        <f t="shared" si="65"/>
        <v>-5.5247440446681537</v>
      </c>
      <c r="AC231" s="35">
        <f t="shared" si="66"/>
        <v>-5.5247440446681395</v>
      </c>
      <c r="AD231" s="36"/>
      <c r="AE231" s="36"/>
      <c r="AF231">
        <v>2.08</v>
      </c>
      <c r="AG231">
        <v>1.83</v>
      </c>
      <c r="AH231" s="41"/>
      <c r="AI231" s="36"/>
      <c r="AJ231" t="s">
        <v>477</v>
      </c>
      <c r="AK231" s="35"/>
      <c r="AL231" s="35"/>
    </row>
    <row r="232" spans="1:38" ht="15" x14ac:dyDescent="0.25">
      <c r="A232">
        <v>2.17</v>
      </c>
      <c r="B232">
        <v>3.33</v>
      </c>
      <c r="C232">
        <v>3.4</v>
      </c>
      <c r="D232" s="20">
        <f t="shared" si="54"/>
        <v>5.5247440446681395E-2</v>
      </c>
      <c r="E232" s="17">
        <f>IF(OR($A232="",$B232="",$C232=""),"",A232*'MPTO_working_3-way'!$I231)</f>
        <v>2.2898869457692985</v>
      </c>
      <c r="F232" s="21">
        <f>IF(OR($A232="",$B232="",$C232=""),"",B232*'MPTO_working_3-way'!$I231)</f>
        <v>3.5139739766874492</v>
      </c>
      <c r="G232" s="22">
        <f>IF(OR($A232="",$B232="",$C232=""),"",C232*'MPTO_working_3-way'!$I231)</f>
        <v>3.5878412975187168</v>
      </c>
      <c r="H232" s="17">
        <f>IF(OR($A232="",$B232="",$C232=""),"",'MPTO_working_3-way'!E231)</f>
        <v>2.2603279376263465</v>
      </c>
      <c r="I232" s="21">
        <f>IF(OR($A232="",$B232="",$C232=""),"",'MPTO_working_3-way'!F231)</f>
        <v>3.5475524435134842</v>
      </c>
      <c r="J232" s="22">
        <f>IF(OR($A232="",$B232="",$C232=""),"",'MPTO_working_3-way'!G231)</f>
        <v>3.6271068169090603</v>
      </c>
      <c r="K232" s="17">
        <f>IF(OR($A232="",$B232="",$C232=""),"",'OddsRatio_working_3-way'!H231)</f>
        <v>2.2724768764905776</v>
      </c>
      <c r="L232" s="21">
        <f>IF(OR($A232="",$B232="",$C232=""),"",'OddsRatio_working_3-way'!I231)</f>
        <v>3.5340778822419199</v>
      </c>
      <c r="M232" s="22">
        <f>IF(OR($A232="",$B232="",$C232=""),"",'OddsRatio_working_3-way'!J231)</f>
        <v>3.6102089774165704</v>
      </c>
      <c r="N232" s="23">
        <f t="shared" si="55"/>
        <v>43.670278213846281</v>
      </c>
      <c r="O232" s="24">
        <f t="shared" si="56"/>
        <v>28.457808926140064</v>
      </c>
      <c r="P232" s="24">
        <f t="shared" si="57"/>
        <v>27.871912860013655</v>
      </c>
      <c r="Q232" t="s">
        <v>486</v>
      </c>
      <c r="R232" t="s">
        <v>487</v>
      </c>
      <c r="S232" s="48" t="s">
        <v>489</v>
      </c>
      <c r="T232" s="35">
        <v>100</v>
      </c>
      <c r="U232" s="35" t="e">
        <f t="shared" si="58"/>
        <v>#DIV/0!</v>
      </c>
      <c r="V232" s="35" t="e">
        <f t="shared" si="59"/>
        <v>#DIV/0!</v>
      </c>
      <c r="W232" s="35" t="e">
        <f t="shared" si="60"/>
        <v>#DIV/0!</v>
      </c>
      <c r="X232" s="35" t="e">
        <f t="shared" si="61"/>
        <v>#DIV/0!</v>
      </c>
      <c r="Y232" s="35" t="e">
        <f t="shared" si="62"/>
        <v>#DIV/0!</v>
      </c>
      <c r="Z232" s="35" t="e">
        <f t="shared" si="63"/>
        <v>#DIV/0!</v>
      </c>
      <c r="AA232" s="35" t="e">
        <f t="shared" si="64"/>
        <v>#DIV/0!</v>
      </c>
      <c r="AB232" s="35" t="e">
        <f t="shared" si="65"/>
        <v>#DIV/0!</v>
      </c>
      <c r="AC232" s="35" t="e">
        <f t="shared" si="66"/>
        <v>#DIV/0!</v>
      </c>
      <c r="AD232" s="36"/>
      <c r="AE232" s="36"/>
      <c r="AF232">
        <v>2.13</v>
      </c>
      <c r="AG232">
        <v>1.7</v>
      </c>
      <c r="AH232" s="41"/>
      <c r="AI232" s="36"/>
      <c r="AJ232" t="s">
        <v>167</v>
      </c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67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67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67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2022-04-05T16:47:31Z</dcterms:modified>
</cp:coreProperties>
</file>