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F73" i="2"/>
  <c r="G73" i="2"/>
  <c r="P73" i="2" s="1"/>
  <c r="N73" i="2"/>
  <c r="O73" i="2"/>
  <c r="E74" i="2"/>
  <c r="N74" i="2" s="1"/>
  <c r="F74" i="2"/>
  <c r="O74" i="2" s="1"/>
  <c r="G74" i="2"/>
  <c r="P74" i="2" s="1"/>
  <c r="E75" i="2"/>
  <c r="N75" i="2" s="1"/>
  <c r="F75" i="2"/>
  <c r="G75" i="2"/>
  <c r="P75" i="2" s="1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G95" i="2"/>
  <c r="P95" i="2" s="1"/>
  <c r="N95" i="2"/>
  <c r="O95" i="2"/>
  <c r="E96" i="2"/>
  <c r="N96" i="2" s="1"/>
  <c r="F96" i="2"/>
  <c r="G96" i="2"/>
  <c r="O96" i="2"/>
  <c r="P96" i="2"/>
  <c r="E97" i="2"/>
  <c r="F97" i="2"/>
  <c r="G97" i="2"/>
  <c r="P97" i="2" s="1"/>
  <c r="N97" i="2"/>
  <c r="O97" i="2"/>
  <c r="E98" i="2"/>
  <c r="N98" i="2" s="1"/>
  <c r="F98" i="2"/>
  <c r="G98" i="2"/>
  <c r="O98" i="2"/>
  <c r="P98" i="2"/>
  <c r="E99" i="2"/>
  <c r="F99" i="2"/>
  <c r="G99" i="2"/>
  <c r="P99" i="2" s="1"/>
  <c r="N99" i="2"/>
  <c r="O99" i="2"/>
  <c r="E100" i="2"/>
  <c r="N100" i="2" s="1"/>
  <c r="F100" i="2"/>
  <c r="G100" i="2"/>
  <c r="O100" i="2"/>
  <c r="P100" i="2"/>
  <c r="E101" i="2"/>
  <c r="F101" i="2"/>
  <c r="G101" i="2"/>
  <c r="P101" i="2" s="1"/>
  <c r="N101" i="2"/>
  <c r="O101" i="2"/>
  <c r="E102" i="2"/>
  <c r="N102" i="2" s="1"/>
  <c r="F102" i="2"/>
  <c r="G102" i="2"/>
  <c r="O102" i="2"/>
  <c r="P102" i="2"/>
  <c r="E103" i="2"/>
  <c r="F103" i="2"/>
  <c r="G103" i="2"/>
  <c r="P103" i="2" s="1"/>
  <c r="N103" i="2"/>
  <c r="O103" i="2"/>
  <c r="E104" i="2"/>
  <c r="N104" i="2" s="1"/>
  <c r="F104" i="2"/>
  <c r="G104" i="2"/>
  <c r="O104" i="2"/>
  <c r="P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S20" i="4" s="1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T44" i="4" s="1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S115" i="4" s="1"/>
  <c r="Q111" i="4"/>
  <c r="N111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E132" i="5"/>
  <c r="G131" i="5"/>
  <c r="E131" i="5"/>
  <c r="E129" i="5"/>
  <c r="E128" i="5"/>
  <c r="G127" i="5"/>
  <c r="E126" i="5"/>
  <c r="G123" i="5"/>
  <c r="E123" i="5"/>
  <c r="E122" i="5"/>
  <c r="G121" i="5"/>
  <c r="I121" i="5"/>
  <c r="E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2" i="5" l="1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0" i="4" l="1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220" i="3"/>
  <c r="D186" i="3"/>
  <c r="D209" i="3"/>
  <c r="D181" i="3"/>
  <c r="D222" i="3"/>
  <c r="D217" i="3"/>
  <c r="D223" i="3"/>
  <c r="D262" i="3"/>
  <c r="D261" i="3"/>
  <c r="D367" i="3"/>
  <c r="D394" i="3"/>
  <c r="D375" i="3"/>
  <c r="D293" i="3"/>
  <c r="D309" i="3"/>
  <c r="D294" i="3"/>
  <c r="D332" i="3"/>
  <c r="D285" i="3"/>
  <c r="D258" i="3"/>
  <c r="D257" i="3"/>
  <c r="D214" i="3"/>
  <c r="D240" i="3"/>
  <c r="D287" i="3"/>
  <c r="D268" i="3"/>
  <c r="D397" i="3"/>
  <c r="D395" i="3"/>
  <c r="D374" i="3"/>
  <c r="D314" i="3"/>
  <c r="D339" i="3"/>
  <c r="D297" i="3"/>
  <c r="D327" i="3"/>
  <c r="D212" i="3"/>
  <c r="D188" i="3"/>
  <c r="D282" i="3"/>
  <c r="D231" i="3"/>
  <c r="D206" i="3"/>
  <c r="D221" i="3"/>
  <c r="D250" i="3"/>
  <c r="D277" i="3"/>
  <c r="D269" i="3"/>
  <c r="D403" i="3"/>
  <c r="D315" i="3"/>
  <c r="D366" i="3"/>
  <c r="D334" i="3"/>
  <c r="D302" i="3"/>
  <c r="D300" i="3"/>
  <c r="D340" i="3"/>
  <c r="D213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02" i="3"/>
  <c r="D252" i="3"/>
  <c r="D185" i="3"/>
  <c r="D203" i="3"/>
  <c r="D255" i="3"/>
  <c r="D233" i="3"/>
  <c r="D283" i="3"/>
  <c r="D281" i="3"/>
  <c r="D378" i="3"/>
  <c r="D354" i="3"/>
  <c r="D385" i="3"/>
  <c r="D360" i="3"/>
  <c r="D319" i="3"/>
  <c r="D326" i="3"/>
  <c r="D325" i="3"/>
  <c r="D180" i="3"/>
  <c r="D201" i="3"/>
  <c r="D273" i="3"/>
  <c r="D210" i="3"/>
  <c r="D243" i="3"/>
  <c r="D227" i="3"/>
  <c r="D226" i="3"/>
  <c r="D238" i="3"/>
  <c r="D216" i="3"/>
  <c r="D284" i="3"/>
  <c r="D267" i="3"/>
  <c r="D379" i="3"/>
  <c r="D398" i="3"/>
  <c r="D361" i="3"/>
  <c r="D348" i="3"/>
  <c r="D299" i="3"/>
  <c r="D322" i="3"/>
  <c r="D343" i="3"/>
  <c r="D199" i="3"/>
  <c r="D288" i="3"/>
  <c r="D234" i="3"/>
  <c r="D237" i="3"/>
  <c r="D184" i="3"/>
  <c r="D190" i="3"/>
  <c r="D195" i="3"/>
  <c r="D224" i="3"/>
  <c r="D249" i="3"/>
  <c r="D290" i="3"/>
  <c r="D271" i="3"/>
  <c r="D399" i="3"/>
  <c r="D402" i="3"/>
  <c r="D373" i="3"/>
  <c r="D298" i="3"/>
  <c r="D331" i="3"/>
  <c r="D301" i="3"/>
  <c r="D323" i="3"/>
  <c r="D248" i="3"/>
  <c r="D207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30" i="3"/>
  <c r="D225" i="3"/>
  <c r="D218" i="3"/>
  <c r="D235" i="3"/>
  <c r="D192" i="3"/>
  <c r="D198" i="3"/>
  <c r="D275" i="3"/>
  <c r="D286" i="3"/>
  <c r="D355" i="3"/>
  <c r="D391" i="3"/>
  <c r="D369" i="3"/>
  <c r="D338" i="3"/>
  <c r="D291" i="3"/>
  <c r="D349" i="3"/>
  <c r="D311" i="3"/>
  <c r="D232" i="3"/>
  <c r="D278" i="3"/>
  <c r="D236" i="3"/>
  <c r="D254" i="3"/>
  <c r="D183" i="3"/>
  <c r="D194" i="3"/>
  <c r="D239" i="3"/>
  <c r="D251" i="3"/>
  <c r="D211" i="3"/>
  <c r="D265" i="3"/>
  <c r="D388" i="3"/>
  <c r="D401" i="3"/>
  <c r="D359" i="3"/>
  <c r="D390" i="3"/>
  <c r="D328" i="3"/>
  <c r="D336" i="3"/>
  <c r="D352" i="3"/>
  <c r="D307" i="3"/>
  <c r="D253" i="3"/>
  <c r="D189" i="3"/>
  <c r="D272" i="3"/>
  <c r="D215" i="3"/>
  <c r="D241" i="3"/>
  <c r="D191" i="3"/>
  <c r="D182" i="3"/>
  <c r="D264" i="3"/>
  <c r="D279" i="3"/>
  <c r="D386" i="3"/>
  <c r="D400" i="3"/>
  <c r="D382" i="3"/>
  <c r="D358" i="3"/>
  <c r="D320" i="3"/>
  <c r="D296" i="3"/>
  <c r="D347" i="3"/>
  <c r="D350" i="3"/>
  <c r="D197" i="3"/>
  <c r="D205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187" i="3"/>
  <c r="D200" i="3"/>
  <c r="D245" i="3"/>
  <c r="D193" i="3"/>
  <c r="D260" i="3"/>
  <c r="D289" i="3"/>
  <c r="D393" i="3"/>
  <c r="D333" i="3"/>
  <c r="D370" i="3"/>
  <c r="D295" i="3"/>
  <c r="D310" i="3"/>
  <c r="D342" i="3"/>
  <c r="D306" i="3"/>
  <c r="D219" i="3"/>
  <c r="D244" i="3"/>
  <c r="D196" i="3"/>
  <c r="D387" i="3"/>
  <c r="D242" i="3"/>
  <c r="D247" i="3"/>
  <c r="D256" i="3"/>
  <c r="D263" i="3"/>
  <c r="D274" i="3"/>
  <c r="D404" i="3"/>
  <c r="D362" i="3"/>
  <c r="D380" i="3"/>
  <c r="D376" i="3"/>
  <c r="D346" i="3"/>
  <c r="D303" i="3"/>
  <c r="D330" i="3"/>
  <c r="D229" i="3"/>
  <c r="D208" i="3"/>
  <c r="D204" i="3"/>
  <c r="D228" i="3"/>
  <c r="D259" i="3"/>
  <c r="D270" i="3"/>
  <c r="D276" i="3"/>
  <c r="D383" i="3"/>
  <c r="D389" i="3"/>
  <c r="D381" i="3"/>
  <c r="D357" i="3"/>
  <c r="D292" i="3"/>
  <c r="D317" i="3"/>
  <c r="D316" i="3"/>
  <c r="D246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147" i="3"/>
  <c r="D152" i="3"/>
  <c r="D146" i="3"/>
  <c r="D165" i="3"/>
  <c r="D179" i="3"/>
  <c r="D158" i="3"/>
  <c r="D169" i="3"/>
  <c r="D174" i="3"/>
  <c r="D172" i="3"/>
  <c r="D154" i="3"/>
  <c r="D156" i="3"/>
  <c r="D155" i="3"/>
  <c r="D167" i="3"/>
  <c r="D177" i="3"/>
  <c r="D173" i="3"/>
  <c r="D168" i="3"/>
  <c r="D176" i="3"/>
  <c r="D149" i="3"/>
  <c r="D153" i="3"/>
  <c r="D150" i="3"/>
  <c r="D160" i="3"/>
  <c r="D170" i="3"/>
  <c r="D164" i="3"/>
  <c r="D159" i="3"/>
  <c r="D157" i="3"/>
  <c r="D162" i="3"/>
  <c r="D148" i="3"/>
  <c r="D151" i="3"/>
  <c r="D145" i="3"/>
  <c r="D161" i="3"/>
  <c r="D163" i="3"/>
  <c r="D178" i="3"/>
  <c r="D171" i="3"/>
  <c r="D166" i="3"/>
  <c r="D175" i="3"/>
  <c r="D2" i="3"/>
  <c r="D3" i="3"/>
  <c r="D35" i="3"/>
  <c r="D27" i="3"/>
  <c r="D98" i="3"/>
  <c r="D41" i="3"/>
  <c r="D89" i="3"/>
  <c r="D88" i="3"/>
  <c r="D21" i="3"/>
  <c r="D106" i="3"/>
  <c r="D63" i="3"/>
  <c r="D57" i="3"/>
  <c r="D95" i="3"/>
  <c r="D85" i="3"/>
  <c r="D29" i="3"/>
  <c r="D32" i="3"/>
  <c r="D40" i="3"/>
  <c r="D97" i="3"/>
  <c r="D105" i="3"/>
  <c r="D70" i="3"/>
  <c r="D80" i="3"/>
  <c r="D69" i="3"/>
  <c r="D20" i="3"/>
  <c r="D28" i="3"/>
  <c r="D107" i="3"/>
  <c r="D114" i="3"/>
  <c r="D74" i="3"/>
  <c r="D72" i="3"/>
  <c r="D68" i="3"/>
  <c r="D141" i="3"/>
  <c r="D133" i="3"/>
  <c r="D139" i="3"/>
  <c r="D132" i="3"/>
  <c r="D128" i="3"/>
  <c r="D126" i="3"/>
  <c r="D124" i="3"/>
  <c r="D25" i="3"/>
  <c r="D16" i="3"/>
  <c r="D109" i="3"/>
  <c r="D78" i="3"/>
  <c r="D52" i="3"/>
  <c r="D64" i="3"/>
  <c r="D6" i="3"/>
  <c r="D108" i="3"/>
  <c r="D93" i="3"/>
  <c r="D82" i="3"/>
  <c r="D10" i="3"/>
  <c r="D11" i="3"/>
  <c r="D99" i="3"/>
  <c r="D55" i="3"/>
  <c r="D51" i="3"/>
  <c r="D17" i="3"/>
  <c r="D30" i="3"/>
  <c r="D101" i="3"/>
  <c r="D54" i="3"/>
  <c r="D135" i="3"/>
  <c r="D130" i="3"/>
  <c r="D118" i="3"/>
  <c r="D137" i="3"/>
  <c r="D127" i="3"/>
  <c r="D134" i="3"/>
  <c r="D56" i="3"/>
  <c r="D96" i="3"/>
  <c r="D81" i="3"/>
  <c r="D22" i="3"/>
  <c r="D113" i="3"/>
  <c r="D48" i="3"/>
  <c r="D65" i="3"/>
  <c r="D140" i="3"/>
  <c r="D129" i="3"/>
  <c r="D119" i="3"/>
  <c r="D120" i="3"/>
  <c r="D123" i="3"/>
  <c r="D8" i="3"/>
  <c r="D33" i="3"/>
  <c r="D110" i="3"/>
  <c r="D75" i="3"/>
  <c r="D73" i="3"/>
  <c r="D90" i="3"/>
  <c r="D46" i="3"/>
  <c r="D4" i="3"/>
  <c r="D15" i="3"/>
  <c r="D100" i="3"/>
  <c r="D79" i="3"/>
  <c r="D49" i="3"/>
  <c r="D44" i="3"/>
  <c r="D7" i="3"/>
  <c r="D31" i="3"/>
  <c r="D23" i="3"/>
  <c r="D111" i="3"/>
  <c r="D42" i="3"/>
  <c r="D76" i="3"/>
  <c r="D61" i="3"/>
  <c r="D66" i="3"/>
  <c r="D5" i="3"/>
  <c r="D13" i="3"/>
  <c r="D19" i="3"/>
  <c r="D104" i="3"/>
  <c r="D43" i="3"/>
  <c r="D47" i="3"/>
  <c r="D94" i="3"/>
  <c r="D92" i="3"/>
  <c r="D142" i="3"/>
  <c r="D144" i="3"/>
  <c r="D131" i="3"/>
  <c r="D143" i="3"/>
  <c r="D136" i="3"/>
  <c r="D117" i="3"/>
  <c r="D138" i="3"/>
  <c r="D36" i="3"/>
  <c r="D102" i="3"/>
  <c r="D83" i="3"/>
  <c r="D62" i="3"/>
  <c r="D60" i="3"/>
  <c r="D50" i="3"/>
  <c r="D14" i="3"/>
  <c r="D116" i="3"/>
  <c r="D67" i="3"/>
  <c r="D45" i="3"/>
  <c r="D9" i="3"/>
  <c r="D87" i="3"/>
  <c r="D77" i="3"/>
  <c r="D18" i="3"/>
  <c r="D103" i="3"/>
  <c r="D53" i="3"/>
  <c r="D86" i="3"/>
  <c r="D122" i="3"/>
  <c r="D121" i="3"/>
  <c r="D12" i="3"/>
  <c r="D24" i="3"/>
  <c r="D91" i="3"/>
  <c r="D59" i="3"/>
  <c r="D34" i="3"/>
  <c r="D115" i="3"/>
  <c r="D84" i="3"/>
  <c r="D26" i="3"/>
  <c r="D37" i="3"/>
  <c r="D112" i="3"/>
  <c r="D71" i="3"/>
  <c r="D58" i="3"/>
  <c r="D125" i="3"/>
  <c r="AL124" i="4" l="1"/>
  <c r="AR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O112" i="4" s="1"/>
  <c r="AU112" i="4" s="1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7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M164" i="4" s="1"/>
  <c r="AS164" i="4" s="1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Q89" i="4" s="1"/>
  <c r="AW89" i="4" s="1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47" i="4" l="1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N118" i="4" s="1"/>
  <c r="AT118" i="4" s="1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A149" i="4"/>
  <c r="AD149" i="4"/>
  <c r="AP149" i="4" s="1"/>
  <c r="AV149" i="4" s="1"/>
  <c r="AR149" i="4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97" i="4" l="1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26" i="4" l="1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<sst xmlns="http://schemas.openxmlformats.org/spreadsheetml/2006/main" count="626" uniqueCount="336">
  <si>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</si>
  <si>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</si>
  <si>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</si>
  <si>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</si>
  <si>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</si>
  <si>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</si>
  <si>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</si>
  <si>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</si>
  <si>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</si>
  <si>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</si>
  <si>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</si>
  <si>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</si>
  <si>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</si>
  <si>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</si>
  <si>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</si>
  <si>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</si>
  <si>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</si>
  <si>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</si>
  <si>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</si>
  <si>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</si>
  <si>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</si>
  <si>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</si>
  <si>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</si>
  <si>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</si>
  <si>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</si>
  <si>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</si>
  <si>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</si>
  <si>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</si>
  <si>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</si>
  <si>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</si>
  <si>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</si>
  <si>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</si>
  <si>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</si>
  <si>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</si>
  <si>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</si>
  <si>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</si>
  <si>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</si>
  <si>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</si>
  <si>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</si>
  <si>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</si>
  <si>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</si>
  <si>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</si>
  <si>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</si>
  <si>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</si>
  <si>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</si>
  <si>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</si>
  <si>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</si>
  <si>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</si>
  <si>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</si>
  <si>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</si>
  <si>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</si>
  <si>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</si>
  <si>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</si>
  <si>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</si>
  <si>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</si>
  <si>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</si>
  <si>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</si>
  <si>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</si>
  <si>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</si>
  <si>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</si>
  <si>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</si>
  <si>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</si>
  <si>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</si>
  <si>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</si>
  <si>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</si>
  <si>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</si>
  <si>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</si>
  <si>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</si>
  <si>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</si>
  <si>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</si>
  <si>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</si>
  <si>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</si>
  <si>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</si>
  <si>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</si>
  <si>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</si>
  <si>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</si>
  <si>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</si>
  <si>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</si>
  <si>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</si>
  <si>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</si>
  <si>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</si>
  <si>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</si>
  <si>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</si>
  <si>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</si>
  <si>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</si>
  <si>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</si>
  <si>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</si>
  <si>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</si>
  <si>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</si>
  <si>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</si>
  <si>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</si>
  <si>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</si>
  <si>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</si>
  <si>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</si>
  <si>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</si>
  <si>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</si>
  <si>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</si>
  <si>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</si>
  <si>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</si>
  <si>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</si>
  <si>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</si>
  <si>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</si>
  <si>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</si>
  <si>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</si>
  <si>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</si>
  <si>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</si>
  <si>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</si>
  <si>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</si>
  <si>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</si>
  <si>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</si>
  <si>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</si>
  <si>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</si>
  <si>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</si>
  <si>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</si>
  <si>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</si>
  <si>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</si>
  <si>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</si>
  <si>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</si>
  <si>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</si>
  <si>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</si>
  <si>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</si>
  <si>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</si>
  <si>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</si>
  <si>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</si>
  <si>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</si>
  <si>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</si>
  <si>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</si>
  <si>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</si>
  <si>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</si>
  <si>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</si>
  <si>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</si>
  <si>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</si>
  <si>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</si>
  <si>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</si>
  <si>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</si>
  <si>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</si>
  <si>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</si>
  <si>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</si>
  <si>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</si>
  <si>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</si>
  <si>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</si>
  <si>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</si>
  <si>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</si>
  <si>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</si>
  <si>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</si>
  <si>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</si>
  <si>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</si>
  <si>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</si>
  <si>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</si>
  <si>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</si>
  <si>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</si>
  <si>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</si>
  <si>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</si>
  <si>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</si>
  <si>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</si>
  <si>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</si>
  <si>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</si>
  <si>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</si>
  <si>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</si>
  <si>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</si>
  <si>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</si>
  <si>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</si>
  <si>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</si>
  <si>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</si>
  <si>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</si>
  <si>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</si>
  <si>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</si>
  <si>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</si>
  <si>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</si>
  <si>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</si>
  <si>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</si>
  <si>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</si>
  <si>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</si>
  <si>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</si>
  <si>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</si>
  <si>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</si>
  <si>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</si>
  <si>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</si>
  <si>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</si>
  <si>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</si>
  <si>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</si>
  <si>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</si>
  <si>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</si>
  <si>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</si>
  <si>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</si>
  <si>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</si>
  <si>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</si>
  <si>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</si>
  <si>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</si>
  <si>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</si>
  <si>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</si>
  <si>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</si>
  <si>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</si>
  <si>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</si>
  <si>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</si>
  <si>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</si>
  <si>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</si>
  <si>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</si>
  <si>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</si>
  <si>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</si>
  <si>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</si>
  <si>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</si>
  <si>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</si>
  <si>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</si>
  <si>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</si>
  <si>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</si>
  <si>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</si>
  <si>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</si>
  <si>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</si>
  <si>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</si>
  <si>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</si>
  <si>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</si>
  <si>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</si>
  <si>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</si>
  <si>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</si>
  <si>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</si>
  <si>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</si>
  <si>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</si>
  <si>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</si>
  <si>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</si>
  <si>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</si>
  <si>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</si>
  <si>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</si>
  <si>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</si>
  <si>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</si>
  <si>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</si>
  <si>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</si>
  <si>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</si>
  <si>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</si>
  <si>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</si>
  <si>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</si>
  <si>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</si>
  <si>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</si>
  <si>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</si>
  <si>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</si>
  <si>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</si>
  <si>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</si>
  <si>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</si>
  <si>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</si>
  <si>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</si>
  <si>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</si>
  <si>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</si>
  <si>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</si>
  <si>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</si>
  <si>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</si>
  <si>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</si>
  <si>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</si>
  <si>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</si>
  <si>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</si>
  <si>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</si>
  <si>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</si>
  <si>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</si>
  <si>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</si>
  <si>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</si>
  <si>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</si>
  <si>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</si>
  <si>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</si>
  <si>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</si>
  <si>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</si>
  <si>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</si>
  <si>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</si>
  <si>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</si>
  <si>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</si>
  <si>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</si>
  <si>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</si>
  <si>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</si>
  <si>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</si>
  <si>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</si>
  <si>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</si>
  <si>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</si>
  <si>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</si>
  <si>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</si>
  <si>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</si>
  <si>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</si>
  <si>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</si>
  <si>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</si>
  <si>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</si>
  <si>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</si>
  <si>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</si>
  <si>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</si>
  <si>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</si>
  <si>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</si>
  <si>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</si>
  <si>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</si>
  <si>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</si>
  <si>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</si>
  <si>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</si>
  <si>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</si>
  <si>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</si>
  <si>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</si>
  <si>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</si>
  <si>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</si>
  <si>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</si>
  <si>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</si>
  <si>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</si>
  <si>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</si>
  <si>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</si>
  <si>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</si>
  <si>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</si>
  <si>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</si>
  <si>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</si>
  <si>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</si>
  <si>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</si>
  <si>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</si>
  <si>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</si>
  <si>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</si>
  <si>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Kawasaki Frontale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</si>
  <si>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</si>
  <si>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</si>
  <si>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</si>
  <si>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</si>
  <si>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</si>
  <si>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</si>
  <si>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</si>
  <si>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</si>
  <si>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</si>
  <si>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</si>
  <si>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</si>
  <si>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24/09/2021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</si>
  <si>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</si>
  <si>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</si>
  <si>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</si>
  <si>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</si>
  <si>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</si>
  <si>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</si>
  <si>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</si>
  <si>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</si>
  <si>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Club Tijuana</t>
  </si>
  <si>
    <t>Stromsgodset</t>
  </si>
  <si>
    <t>Oita Trinita</t>
  </si>
  <si>
    <t>Stabaek</t>
  </si>
  <si>
    <t>Sporting Kansas City</t>
  </si>
  <si>
    <t>25/09/2021</t>
  </si>
  <si>
    <t>26/09/2021</t>
  </si>
  <si>
    <t>27/09/2021</t>
  </si>
  <si>
    <t>28/09/2021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</si>
</sst>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1.0338670193708679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4.584797745358089</v>
      </c>
      <c r="I2" s="6">
        <f>IF('Log_working_3-way'!$D2="","",'True_Odds_Calculator_3-way'!O3/'True_Odds_Calculator_3-way'!B3-1)</f>
        <v>6.8002547021943585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3.4679606108177552E-2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1.0310733550917739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34.260644539537701</v>
      </c>
      <c r="I3" s="6">
        <f>IF('Log_working_3-way'!$D3="","",'True_Odds_Calculator_3-way'!O4/'True_Odds_Calculator_3-way'!B4-1)</f>
        <v>5.2274784228905675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2.9185306627353302E-2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1.0425107842227113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49.088258841603725</v>
      </c>
      <c r="I4" s="6">
        <f>IF('Log_working_3-way'!$D4="","",'True_Odds_Calculator_3-way'!O5/'True_Odds_Calculator_3-way'!B5-1)</f>
        <v>2.7947465898583488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3.3319117568283874E-2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1.0254193716418063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14.448896892410724</v>
      </c>
      <c r="I5" s="6">
        <f>IF('Log_working_3-way'!$D5="","",'True_Odds_Calculator_3-way'!O6/'True_Odds_Calculator_3-way'!B6-1)</f>
        <v>8.3871373897493129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2.743671829278993E-2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1.0248605371660029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9.3999538048563558</v>
      </c>
      <c r="I6" s="6">
        <f>IF('Log_working_3-way'!$D6="","",'True_Odds_Calculator_3-way'!O7/'True_Odds_Calculator_3-way'!B7-1)</f>
        <v>8.5098640085110322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2.6894284845721206E-2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1.025774441220038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16.179062396926419</v>
      </c>
      <c r="I7" s="6">
        <f>IF('Log_working_3-way'!$D7="","",'True_Odds_Calculator_3-way'!O8/'True_Odds_Calculator_3-way'!B8-1)</f>
        <v>7.4674760088365044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2.7653317964353885E-2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1.0264606927582416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8.4380126093243248</v>
      </c>
      <c r="I8" s="6">
        <f>IF('Log_working_3-way'!$D8="","",'True_Odds_Calculator_3-way'!O9/'True_Odds_Calculator_3-way'!B9-1)</f>
        <v>6.938793936958267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2.8275248223685212E-2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1.0275903104527802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6.0981092320142931</v>
      </c>
      <c r="I9" s="6">
        <f>IF('Log_working_3-way'!$D9="","",'True_Odds_Calculator_3-way'!O10/'True_Odds_Calculator_3-way'!B10-1)</f>
        <v>7.5057521958506062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2.9091221398913625E-2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1.0305203429157048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2.9312613736910569</v>
      </c>
      <c r="I10" s="6">
        <f>IF('Log_working_3-way'!$D10="","",'True_Odds_Calculator_3-way'!O11/'True_Odds_Calculator_3-way'!B11-1)</f>
        <v>5.5854013444963533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2.9805728309249435E-2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1.0316618372338617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19.180998052441677</v>
      </c>
      <c r="I11" s="6">
        <f>IF('Log_working_3-way'!$D11="","",'True_Odds_Calculator_3-way'!O12/'True_Odds_Calculator_3-way'!B12-1)</f>
        <v>10.197890318769439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3.316367837332157E-2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1.0396483416324913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33.566214911138161</v>
      </c>
      <c r="I12" s="6">
        <f>IF('Log_working_3-way'!$D12="","",'True_Odds_Calculator_3-way'!O13/'True_Odds_Calculator_3-way'!B13-1)</f>
        <v>5.6410204370094723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3.7325924838799818E-2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1.0399459285081205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11.143872333250899</v>
      </c>
      <c r="I13" s="6">
        <f>IF('Log_working_3-way'!$D13="","",'True_Odds_Calculator_3-way'!O14/'True_Odds_Calculator_3-way'!B14-1)</f>
        <v>7.5956138917299327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4.2869982950593188E-2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1.0332903375711506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4.6136184078891427</v>
      </c>
      <c r="I14" s="6">
        <f>IF('Log_working_3-way'!$D14="","",'True_Odds_Calculator_3-way'!O15/'True_Odds_Calculator_3-way'!B15-1)</f>
        <v>7.4626363773914406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3.4334281398312516E-2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1.046184428447956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26.329935769228335</v>
      </c>
      <c r="I15" s="6">
        <f>IF('Log_working_3-way'!$D15="","",'True_Odds_Calculator_3-way'!O16/'True_Odds_Calculator_3-way'!B16-1)</f>
        <v>6.4986898595841929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4.6352884588178656E-2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1.0411689455672111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17.760330424572519</v>
      </c>
      <c r="I16" s="6">
        <f>IF('Log_working_3-way'!$D16="","",'True_Odds_Calculator_3-way'!O17/'True_Odds_Calculator_3-way'!B17-1)</f>
        <v>8.1844322936620273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4.3620588830382001E-2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1.0316319283074742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19.743495608141664</v>
      </c>
      <c r="I17" s="6">
        <f>IF('Log_working_3-way'!$D17="","",'True_Odds_Calculator_3-way'!O18/'True_Odds_Calculator_3-way'!B18-1)</f>
        <v>5.5293204998715311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3.3262228914402669E-2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1.0253521274234227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18.582458752167707</v>
      </c>
      <c r="I18" s="6">
        <f>IF('Log_working_3-way'!$D18="","",'True_Odds_Calculator_3-way'!O19/'True_Odds_Calculator_3-way'!B19-1)</f>
        <v>5.8881287579684534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2.6887940082053197E-2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1.041754855281309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0.68928306704441722</v>
      </c>
      <c r="I19" s="6">
        <f>IF('Log_working_3-way'!$D19="","",'True_Odds_Calculator_3-way'!O20/'True_Odds_Calculator_3-way'!B20-1)</f>
        <v>2.188533543324088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3.3013059999631444E-2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1.0388303062058895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31.588431272591876</v>
      </c>
      <c r="I20" s="6">
        <f>IF('Log_working_3-way'!$D20="","",'True_Odds_Calculator_3-way'!O21/'True_Odds_Calculator_3-way'!B21-1)</f>
        <v>6.0805601513528718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3.7240942413292899E-2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1.0301297493738748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11.006765145563246</v>
      </c>
      <c r="I21" s="6">
        <f>IF('Log_working_3-way'!$D21="","",'True_Odds_Calculator_3-way'!O22/'True_Odds_Calculator_3-way'!B22-1)</f>
        <v>8.8849396194770716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3.2612324272621507E-2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1.0258984625081471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12.052138883250134</v>
      </c>
      <c r="I22" s="6">
        <f>IF('Log_working_3-way'!$D22="","",'True_Odds_Calculator_3-way'!O23/'True_Odds_Calculator_3-way'!B23-1)</f>
        <v>7.5653907213213927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2.7999774994511561E-2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1.0249893576288982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15.907578613867351</v>
      </c>
      <c r="I23" s="6">
        <f>IF('Log_working_3-way'!$D23="","",'True_Odds_Calculator_3-way'!O24/'True_Odds_Calculator_3-way'!B24-1)</f>
        <v>6.9956365560115206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2.6824213425320487E-2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1.0356196667398276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1.222046575330296</v>
      </c>
      <c r="I24" s="6">
        <f>IF('Log_working_3-way'!$D24="","",'True_Odds_Calculator_3-way'!O25/'True_Odds_Calculator_3-way'!B25-1)</f>
        <v>2.6463359013126024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3.0015886870190078E-2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1.0250600816005595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9.0661809377803024</v>
      </c>
      <c r="I25" s="6">
        <f>IF('Log_working_3-way'!$D25="","",'True_Odds_Calculator_3-way'!O26/'True_Odds_Calculator_3-way'!B26-1)</f>
        <v>8.7501510823891238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2.7104162928418996E-2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1.0242389991153074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8.2260680495974601</v>
      </c>
      <c r="I26" s="6">
        <f>IF('Log_working_3-way'!$D26="","",'True_Odds_Calculator_3-way'!O27/'True_Odds_Calculator_3-way'!B27-1)</f>
        <v>8.8838029711015825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2.6163645271925606E-2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1.0307384109639066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27.039786405217313</v>
      </c>
      <c r="I27" s="6">
        <f>IF('Log_working_3-way'!$D27="","",'True_Odds_Calculator_3-way'!O28/'True_Odds_Calculator_3-way'!B28-1)</f>
        <v>6.1243928178766183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3.0859340851473016E-2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1.0244509505611608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16.202537766091492</v>
      </c>
      <c r="I28" s="6">
        <f>IF('Log_working_3-way'!$D28="","",'True_Odds_Calculator_3-way'!O29/'True_Odds_Calculator_3-way'!B29-1)</f>
        <v>8.0572998700781362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2.6250935284487076E-2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1.0320490134445224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30.663262608331856</v>
      </c>
      <c r="I29" s="6">
        <f>IF('Log_working_3-way'!$D29="","",'True_Odds_Calculator_3-way'!O30/'True_Odds_Calculator_3-way'!B30-1)</f>
        <v>5.090963105634783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3.1260158765113566E-2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1.0285898329820744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22.567246820489903</v>
      </c>
      <c r="I30" s="6">
        <f>IF('Log_working_3-way'!$D30="","",'True_Odds_Calculator_3-way'!O31/'True_Odds_Calculator_3-way'!B31-1)</f>
        <v>6.5776557709307468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2.9672405139857805E-2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1.0346845281423669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8.9675341737210594</v>
      </c>
      <c r="I31" s="6">
        <f>IF('Log_working_3-way'!$D31="","",'True_Odds_Calculator_3-way'!O32/'True_Odds_Calculator_3-way'!B32-1)</f>
        <v>8.4147448517233823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3.7269214811741502E-2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1.0361994120792608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11.635159188680296</v>
      </c>
      <c r="I32" s="6">
        <f>IF('Log_working_3-way'!$D32="","",'True_Odds_Calculator_3-way'!O33/'True_Odds_Calculator_3-way'!B33-1)</f>
        <v>7.7850228307236176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3.8965479411080306E-2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1.0373710071797519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19.433015466366104</v>
      </c>
      <c r="I33" s="6">
        <f>IF('Log_working_3-way'!$D33="","",'True_Odds_Calculator_3-way'!O34/'True_Odds_Calculator_3-way'!B34-1)</f>
        <v>8.0535046981041223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3.9317089780008807E-2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1.0402490330324015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11.224406910778756</v>
      </c>
      <c r="I34" s="6">
        <f>IF('Log_working_3-way'!$D34="","",'True_Odds_Calculator_3-way'!O35/'True_Odds_Calculator_3-way'!B35-1)</f>
        <v>10.635366482597265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4.3412750729823868E-2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1.0794198536894202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60.945630442949913</v>
      </c>
      <c r="I35" s="6">
        <f>IF('Log_working_3-way'!$D35="","",'True_Odds_Calculator_3-way'!O36/'True_Odds_Calculator_3-way'!B36-1)</f>
        <v>1.6634937352233128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4.9895205365906303E-2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1.0289825602987037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5.6545049770679618</v>
      </c>
      <c r="I36" s="6">
        <f>IF('Log_working_3-way'!$D36="","",'True_Odds_Calculator_3-way'!O37/'True_Odds_Calculator_3-way'!B37-1)</f>
        <v>5.5853677318906341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2.9810984576678079E-2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1.0439531439967955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52.110633553630691</v>
      </c>
      <c r="I37" s="6">
        <f>IF('Log_working_3-way'!$D37="","",'True_Odds_Calculator_3-way'!O38/'True_Odds_Calculator_3-way'!B38-1)</f>
        <v>2.0429219371350773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3.312050389885024E-2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1.0364564492187891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3.2613735147507539E-2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1.0593276876570485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3.4841896821649065E-2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1.0642464314513804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48.408996245800573</v>
      </c>
      <c r="I42" s="6">
        <f>IF('Log_working_3-way'!$D42="","",'True_Odds_Calculator_3-way'!O41/'True_Odds_Calculator_3-way'!B41-1)</f>
        <v>2.6798267516983048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5.1464998833419928E-2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1.0573991556823801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38.707889071208847</v>
      </c>
      <c r="I43" s="6">
        <f>IF('Log_working_3-way'!$D43="","",'True_Odds_Calculator_3-way'!O42/'True_Odds_Calculator_3-way'!B42-1)</f>
        <v>4.0601468742934115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5.1676774788902868E-2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1.027770055218749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22.078793628986009</v>
      </c>
      <c r="I44" s="6">
        <f>IF('Log_working_3-way'!$D44="","",'True_Odds_Calculator_3-way'!O43/'True_Odds_Calculator_3-way'!B43-1)</f>
        <v>5.9470709032643096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2.8838554517204518E-2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1.0526390303659596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2.2851345790184081</v>
      </c>
      <c r="I45" s="6">
        <f>IF('Log_working_3-way'!$D45="","",'True_Odds_Calculator_3-way'!O44/'True_Odds_Calculator_3-way'!B44-1)</f>
        <v>4.5477519492252121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4.8537512090122359E-2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1.0427177354858692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19.082020579495964</v>
      </c>
      <c r="I46" s="6">
        <f>IF('Log_working_3-way'!$D46="","",'True_Odds_Calculator_3-way'!O45/'True_Odds_Calculator_3-way'!B45-1)</f>
        <v>8.7337145093695412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4.4973753487712154E-2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1.0408282045154222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9.3879720097294701</v>
      </c>
      <c r="I47" s="6">
        <f>IF('Log_working_3-way'!$D47="","",'True_Odds_Calculator_3-way'!O46/'True_Odds_Calculator_3-way'!B46-1)</f>
        <v>9.5264767744423686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4.3938306234569513E-2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1.0477917811311168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27.890286027175385</v>
      </c>
      <c r="I48" s="6">
        <f>IF('Log_working_3-way'!$D48="","",'True_Odds_Calculator_3-way'!O47/'True_Odds_Calculator_3-way'!B47-1)</f>
        <v>6.2225715067938463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4.7390109890109944E-2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1.0316883372988772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10.710976240691892</v>
      </c>
      <c r="I49" s="6">
        <f>IF('Log_working_3-way'!$D49="","",'True_Odds_Calculator_3-way'!O48/'True_Odds_Calculator_3-way'!B48-1)</f>
        <v>6.3912886773428532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3.3932192468777878E-2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1.0389657918120532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45.689525079987078</v>
      </c>
      <c r="I50" s="6">
        <f>IF('Log_working_3-way'!$D50="","",'True_Odds_Calculator_3-way'!O49/'True_Odds_Calculator_3-way'!B49-1)</f>
        <v>2.8037860341618392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3.1880221108148366E-2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1.0262457350976291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13.530097561810967</v>
      </c>
      <c r="I51" s="6">
        <f>IF('Log_working_3-way'!$D51="","",'True_Odds_Calculator_3-way'!O50/'True_Odds_Calculator_3-way'!B50-1)</f>
        <v>5.697932230639787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2.8113284527686133E-2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1.0316200053757503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11.539525995360957</v>
      </c>
      <c r="I52" s="6">
        <f>IF('Log_working_3-way'!$D52="","",'True_Odds_Calculator_3-way'!O51/'True_Odds_Calculator_3-way'!B51-1)</f>
        <v>9.1497127912933038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3.4214018667539259E-2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1.0370682006053067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2.5155035503522378</v>
      </c>
      <c r="I53" s="6">
        <f>IF('Log_working_3-way'!$D53="","",'True_Odds_Calculator_3-way'!O52/'True_Odds_Calculator_3-way'!B52-1)</f>
        <v>6.1434218336914075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3.5829422146325784E-2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1.0324709001712529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17.764537531816039</v>
      </c>
      <c r="I54" s="6">
        <f>IF('Log_working_3-way'!$D54="","",'True_Odds_Calculator_3-way'!O53/'True_Odds_Calculator_3-way'!B53-1)</f>
        <v>8.0426157027274989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3.4523469955096031E-2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1.0350947405483244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26.905246861403747</v>
      </c>
      <c r="I55" s="6">
        <f>IF('Log_working_3-way'!$D55="","",'True_Odds_Calculator_3-way'!O54/'True_Odds_Calculator_3-way'!B54-1)</f>
        <v>5.8651372118551039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3.5247957485907255E-2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1.0304665692894053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8.5588448408239444</v>
      </c>
      <c r="I56" s="6">
        <f>IF('Log_working_3-way'!$D56="","",'True_Odds_Calculator_3-way'!O55/'True_Odds_Calculator_3-way'!B55-1)</f>
        <v>8.9939891614383729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3.283421399055686E-2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1.0314304362338709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8.0890902871173296</v>
      </c>
      <c r="I57" s="6">
        <f>IF('Log_working_3-way'!$D57="","",'True_Odds_Calculator_3-way'!O56/'True_Odds_Calculator_3-way'!B56-1)</f>
        <v>8.0890902871173296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3.3664999742228252E-2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1.033050346829524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5.0816803841926221</v>
      </c>
      <c r="I58" s="6">
        <f>IF('Log_working_3-way'!$D58="","",'True_Odds_Calculator_3-way'!O57/'True_Odds_Calculator_3-way'!B57-1)</f>
        <v>7.890813579833333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3.4426100215573907E-2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1.0473520700789096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36.322303207684271</v>
      </c>
      <c r="I59" s="6">
        <f>IF('Log_working_3-way'!$D59="","",'True_Odds_Calculator_3-way'!O58/'True_Odds_Calculator_3-way'!B58-1)</f>
        <v>4.5902795710428066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4.3651990284206743E-2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1.03638172734471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17.434423708519212</v>
      </c>
      <c r="I60" s="6">
        <f>IF('Log_working_3-way'!$D60="","",'True_Odds_Calculator_3-way'!O59/'True_Odds_Calculator_3-way'!B59-1)</f>
        <v>6.7142552722593765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3.8655916305011973E-2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1.0434733150355564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3.4504951616198545</v>
      </c>
      <c r="I61" s="6">
        <f>IF('Log_working_3-way'!$D61="","",'True_Odds_Calculator_3-way'!O60/'True_Odds_Calculator_3-way'!B60-1)</f>
        <v>4.5904093812930755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4.1858456736544092E-2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1.0344929038825024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14.528503581779418</v>
      </c>
      <c r="I62" s="6">
        <f>IF('Log_working_3-way'!$D62="","",'True_Odds_Calculator_3-way'!O61/'True_Odds_Calculator_3-way'!B61-1)</f>
        <v>7.3285705066946871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3.7021001089279748E-2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1.0358072209524485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9.5939589939320289</v>
      </c>
      <c r="I63" s="6">
        <f>IF('Log_working_3-way'!$D63="","",'True_Odds_Calculator_3-way'!O62/'True_Odds_Calculator_3-way'!B62-1)</f>
        <v>6.4473605792105566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3.8127873005115998E-2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1.0253619586427913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12.835810168348575</v>
      </c>
      <c r="I64" s="6">
        <f>IF('Log_working_3-way'!$D64="","",'True_Odds_Calculator_3-way'!O63/'True_Odds_Calculator_3-way'!B63-1)</f>
        <v>8.6569122085124803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2.7469488611672865E-2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1.0299807510363421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25.966559435889483</v>
      </c>
      <c r="I65" s="6">
        <f>IF('Log_working_3-way'!$D65="","",'True_Odds_Calculator_3-way'!O64/'True_Odds_Calculator_3-way'!B64-1)</f>
        <v>5.6708619779044893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3.0353661932609466E-2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1.0257329182306241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17.398202469216276</v>
      </c>
      <c r="I66" s="6">
        <f>IF('Log_working_3-way'!$D66="","",'True_Odds_Calculator_3-way'!O65/'True_Odds_Calculator_3-way'!B65-1)</f>
        <v>7.3210638369202563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2.7480569814665845E-2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1.0389347079271471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47.817491099066473</v>
      </c>
      <c r="I67" s="6">
        <f>IF('Log_working_3-way'!$D67="","",'True_Odds_Calculator_3-way'!O66/'True_Odds_Calculator_3-way'!B66-1)</f>
        <v>2.9931887830871164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3.1107233795939493E-2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1.0417317004644746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47.953996988340663</v>
      </c>
      <c r="I68" s="6">
        <f>IF('Log_working_3-way'!$D68="","",'True_Odds_Calculator_3-way'!O67/'True_Odds_Calculator_3-way'!B67-1)</f>
        <v>2.8930176565008034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3.3443460640500522E-2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1.0347451929714644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25.584557251437058</v>
      </c>
      <c r="I69" s="6">
        <f>IF('Log_working_3-way'!$D69="","",'True_Odds_Calculator_3-way'!O68/'True_Odds_Calculator_3-way'!B68-1)</f>
        <v>6.2005229312688872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3.5274223217546918E-2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1.0357572986774435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16.977831628238626</v>
      </c>
      <c r="I70" s="6">
        <f>IF('Log_working_3-way'!$D70="","",'True_Odds_Calculator_3-way'!O69/'True_Odds_Calculator_3-way'!B69-1)</f>
        <v>6.9444241800832138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3.8080254560839411E-2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1.027191585952933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7.1625849477590666</v>
      </c>
      <c r="I71" s="6">
        <f>IF('Log_working_3-way'!$D71="","",'True_Odds_Calculator_3-way'!O70/'True_Odds_Calculator_3-way'!B70-1)</f>
        <v>6.53665344697432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2.8742879687427392E-2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1.0381507399654588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41.248877527207775</v>
      </c>
      <c r="I72" s="6">
        <f>IF('Log_working_3-way'!$D72="","",'True_Odds_Calculator_3-way'!O71/'True_Odds_Calculator_3-way'!B71-1)</f>
        <v>4.3837927697459023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3.2886462933944927E-2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1.0421245186592576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58.329845635038446</v>
      </c>
      <c r="I73" s="6">
        <f>IF('Log_working_3-way'!$D73="","",'True_Odds_Calculator_3-way'!O72/'True_Odds_Calculator_3-way'!B72-1)</f>
        <v>1.6123627811998662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2.8379101770273474E-2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1.0253767571529329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11.89574060423478</v>
      </c>
      <c r="I74" s="6">
        <f>IF('Log_working_3-way'!$D74="","",'True_Odds_Calculator_3-way'!O73/'True_Odds_Calculator_3-way'!B73-1)</f>
        <v>7.1814546849946801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2.7408389964150626E-2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1.0340722731879852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39.474674156075785</v>
      </c>
      <c r="I75" s="6">
        <f>IF('Log_working_3-way'!$D75="","",'True_Odds_Calculator_3-way'!O74/'True_Odds_Calculator_3-way'!B74-1)</f>
        <v>4.7009424139188285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3.0149183785050271E-2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1.0316743161825941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33.89988129464686</v>
      </c>
      <c r="I76" s="6">
        <f>IF('Log_working_3-way'!$D76="","",'True_Odds_Calculator_3-way'!O75/'True_Odds_Calculator_3-way'!B75-1)</f>
        <v>5.6700665375565791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2.9787237654279153E-2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1.0268330183724574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20.803939416152637</v>
      </c>
      <c r="I77" s="6">
        <f>IF('Log_working_3-way'!$D77="","",'True_Odds_Calculator_3-way'!O76/'True_Odds_Calculator_3-way'!B76-1)</f>
        <v>6.7462828908242471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2.8158655430096768E-2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1.026138350556808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13.039155933430933</v>
      </c>
      <c r="I78" s="6">
        <f>IF('Log_working_3-way'!$D78="","",'True_Odds_Calculator_3-way'!O77/'True_Odds_Calculator_3-way'!B77-1)</f>
        <v>5.7248918058136029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2.8001416234356036E-2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1.0278619540488407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24.578239017934692</v>
      </c>
      <c r="I79" s="6">
        <f>IF('Log_working_3-way'!$D79="","",'True_Odds_Calculator_3-way'!O78/'True_Odds_Calculator_3-way'!B78-1)</f>
        <v>5.1710469494569891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2.8561924330319233E-2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1.0357228591363563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41.103588373449341</v>
      </c>
      <c r="I80" s="6">
        <f>IF('Log_working_3-way'!$D80="","",'True_Odds_Calculator_3-way'!O79/'True_Odds_Calculator_3-way'!B79-1)</f>
        <v>3.2397012991582743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3.1407649864498843E-2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1.0418273391738517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50.799840474530704</v>
      </c>
      <c r="I81" s="6">
        <f>IF('Log_working_3-way'!$D81="","",'True_Odds_Calculator_3-way'!O80/'True_Odds_Calculator_3-way'!B80-1)</f>
        <v>2.2852752144601087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3.2233949033309672E-2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1.0298943988197509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28.270279925805497</v>
      </c>
      <c r="I82" s="6">
        <f>IF('Log_working_3-way'!$D82="","",'True_Odds_Calculator_3-way'!O81/'True_Odds_Calculator_3-way'!B81-1)</f>
        <v>4.7959287203112204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2.9798383560435404E-2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1.0336845960682102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41.488164218418198</v>
      </c>
      <c r="I83" s="6">
        <f>IF('Log_working_3-way'!$D83="","",'True_Odds_Calculator_3-way'!O82/'True_Odds_Calculator_3-way'!B82-1)</f>
        <v>3.0021342799596527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2.9438114378972591E-2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1.0359130905827088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13.93370036825781</v>
      </c>
      <c r="I84" s="6">
        <f>IF('Log_working_3-way'!$D84="","",'True_Odds_Calculator_3-way'!O83/'True_Odds_Calculator_3-way'!B83-1)</f>
        <v>8.2503416632941207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3.863667589157771E-2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1.0364480094814699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19.440276630283861</v>
      </c>
      <c r="I85" s="6">
        <f>IF('Log_working_3-way'!$D85="","",'True_Odds_Calculator_3-way'!O84/'True_Odds_Calculator_3-way'!B84-1)</f>
        <v>7.2088604192943002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3.8430611789342262E-2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1.0366313608132203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12.109851252264352</v>
      </c>
      <c r="I86" s="6">
        <f>IF('Log_working_3-way'!$D86="","",'True_Odds_Calculator_3-way'!O85/'True_Odds_Calculator_3-way'!B85-1)</f>
        <v>7.1836699488949876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3.9336758329152399E-2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1.0761748571477758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37.57521399006847</v>
      </c>
      <c r="I87" s="6">
        <f>IF('Log_working_3-way'!$D87="","",'True_Odds_Calculator_3-way'!O86/'True_Odds_Calculator_3-way'!B86-1)</f>
        <v>5.8115637876872279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6.8648126140568699E-2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1.0448094193173705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25.100044950512782</v>
      </c>
      <c r="I88" s="6">
        <f>IF('Log_working_3-way'!$D88="","",'True_Odds_Calculator_3-way'!O87/'True_Odds_Calculator_3-way'!B87-1)</f>
        <v>7.3231146804126546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4.5365726935935768E-2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1.0460723378534968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3.2907331958964674</v>
      </c>
      <c r="I89" s="6">
        <f>IF('Log_working_3-way'!$D89="","",'True_Odds_Calculator_3-way'!O88/'True_Odds_Calculator_3-way'!B88-1)</f>
        <v>7.7512434602387081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4.6258949339834654E-2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1.0299650370941962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25.498698313100878</v>
      </c>
      <c r="I90" s="6">
        <f>IF('Log_working_3-way'!$D90="","",'True_Odds_Calculator_3-way'!O89/'True_Odds_Calculator_3-way'!B89-1)</f>
        <v>6.2998611848153407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3.0349316198158505E-2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1.0298692275279222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13.470867517200421</v>
      </c>
      <c r="I91" s="6">
        <f>IF('Log_working_3-way'!$D91="","",'True_Odds_Calculator_3-way'!O90/'True_Odds_Calculator_3-way'!B90-1)</f>
        <v>7.3661840328032149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3.2185268753661456E-2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1.0321990351132708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20.594531728768434</v>
      </c>
      <c r="I92" s="6">
        <f>IF('Log_working_3-way'!$D92="","",'True_Odds_Calculator_3-way'!O91/'True_Odds_Calculator_3-way'!B91-1)</f>
        <v>6.3250862970789203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3.3779709771902144E-2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1.0256141592356809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8.2289506357172026</v>
      </c>
      <c r="I93" s="6">
        <f>IF('Log_working_3-way'!$D93="","",'True_Odds_Calculator_3-way'!O92/'True_Odds_Calculator_3-way'!B92-1)</f>
        <v>7.9505669934225391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2.7531102425896403E-2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1.0350420301019492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0.86080758066491492</v>
      </c>
      <c r="I94" s="6">
        <f>IF('Log_working_3-way'!$D94="","",'True_Odds_Calculator_3-way'!O93/'True_Odds_Calculator_3-way'!B93-1)</f>
        <v>4.0886082481505666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3.0305708995386205E-2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1.0260784720556533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13.286439582055744</v>
      </c>
      <c r="I95" s="6">
        <f>IF('Log_working_3-way'!$D95="","",'True_Odds_Calculator_3-way'!O94/'True_Odds_Calculator_3-way'!B94-1)</f>
        <v>6.1863668978114612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2.8015221245098809E-2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1.0311373226178346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35.086619269082881</v>
      </c>
      <c r="I96" s="6">
        <f>IF('Log_working_3-way'!$D96="","",'True_Odds_Calculator_3-way'!O95/'True_Odds_Calculator_3-way'!B95-1)</f>
        <v>4.5816395048637526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2.9097464682718011E-2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1.04048242396539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16.765144326890344</v>
      </c>
      <c r="I97" s="6">
        <f>IF('Log_working_3-way'!$D97="","",'True_Odds_Calculator_3-way'!O96/'True_Odds_Calculator_3-way'!B96-1)</f>
        <v>6.6324509628416681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4.303294196701235E-2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1.0459791125927973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28.661037776819857</v>
      </c>
      <c r="I98" s="6">
        <f>IF('Log_working_3-way'!$D98="","",'True_Odds_Calculator_3-way'!O97/'True_Odds_Calculator_3-way'!B97-1)</f>
        <v>5.2915607003372989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4.560259854082882E-2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1.0471795301601898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24.738744397534877</v>
      </c>
      <c r="I99" s="6">
        <f>IF('Log_working_3-way'!$D99="","",'True_Odds_Calculator_3-way'!O98/'True_Odds_Calculator_3-way'!B98-1)</f>
        <v>5.5701494618005025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4.8011334483256896E-2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1.0344866097120275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40.944927833536767</v>
      </c>
      <c r="I100" s="6">
        <f>IF('Log_working_3-way'!$D100="","",'True_Odds_Calculator_3-way'!O99/'True_Odds_Calculator_3-way'!B99-1)</f>
        <v>3.3294988661497129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3.0056372765870032E-2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1.0249479402761521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18.187760731300123</v>
      </c>
      <c r="I101" s="6">
        <f>IF('Log_working_3-way'!$D101="","",'True_Odds_Calculator_3-way'!O100/'True_Odds_Calculator_3-way'!B100-1)</f>
        <v>7.1104654812775596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2.6508634067313963E-2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1.0355675500430277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39.935261113903294</v>
      </c>
      <c r="I102" s="6">
        <f>IF('Log_working_3-way'!$D102="","",'True_Odds_Calculator_3-way'!O101/'True_Odds_Calculator_3-way'!B101-1)</f>
        <v>3.8805558757331262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3.1543779083787138E-2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1.0352207675371843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39.03024025469503</v>
      </c>
      <c r="I103" s="6">
        <f>IF('Log_working_3-way'!$D103="","",'True_Odds_Calculator_3-way'!O102/'True_Odds_Calculator_3-way'!B102-1)</f>
        <v>3.7894352871335846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3.1674049966732731E-2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1.0316542016823218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31.390684764263078</v>
      </c>
      <c r="I104" s="6">
        <f>IF('Log_working_3-way'!$D104="","",'True_Odds_Calculator_3-way'!O103/'True_Odds_Calculator_3-way'!B103-1)</f>
        <v>4.969009133173838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3.0672617402414559E-2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1.0329645029860361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34.603246803619164</v>
      </c>
      <c r="I105" s="6">
        <f>IF('Log_working_3-way'!$D105="","",'True_Odds_Calculator_3-way'!O104/'True_Odds_Calculator_3-way'!B104-1)</f>
        <v>4.9682554182867422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3.0878009106665161E-2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1.0257926492776204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10.616721468237948</v>
      </c>
      <c r="I106" s="6">
        <f>IF('Log_working_3-way'!$D106="","",'True_Odds_Calculator_3-way'!O105/'True_Odds_Calculator_3-way'!B105-1)</f>
        <v>5.4448944743643164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2.7481533567883298E-2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1.0261648476972485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17.178948735920855</v>
      </c>
      <c r="I107" s="6">
        <f>IF('Log_working_3-way'!$D107="","",'True_Odds_Calculator_3-way'!O106/'True_Odds_Calculator_3-way'!B106-1)</f>
        <v>7.0100317371637022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2.7949062431821048E-2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1.027366365974653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19.860200215100527</v>
      </c>
      <c r="I108" s="6">
        <f>IF('Log_working_3-way'!$D108="","",'True_Odds_Calculator_3-way'!O107/'True_Odds_Calculator_3-way'!B107-1)</f>
        <v>6.5515669589445329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2.8870816835469437E-2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1.0266736550001645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10.331650326166962</v>
      </c>
      <c r="I109" s="6">
        <f>IF('Log_working_3-way'!$D109="","",'True_Odds_Calculator_3-way'!O108/'True_Odds_Calculator_3-way'!B108-1)</f>
        <v>7.1259885800653837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2.8720643870099538E-2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1.0435450004767244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21.903650626249814</v>
      </c>
      <c r="I110" s="6">
        <f>IF('Log_working_3-way'!$D110="","",'True_Odds_Calculator_3-way'!O109/'True_Odds_Calculator_3-way'!B109-1)</f>
        <v>7.9794007628859411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4.5142736688363216E-2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1.0410889112397019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14.307401139849009</v>
      </c>
      <c r="I111" s="6">
        <f>IF('Log_working_3-way'!$D111="","",'True_Odds_Calculator_3-way'!O110/'True_Odds_Calculator_3-way'!B110-1)</f>
        <v>10.020204310047401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4.4084739736913514E-2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1.0304827182826268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16.325615366834004</v>
      </c>
      <c r="I112" s="6">
        <f>IF('Log_working_3-way'!$D112="","",'True_Odds_Calculator_3-way'!O111/'True_Odds_Calculator_3-way'!B111-1)</f>
        <v>8.8291328549618662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3.2577686695835606E-2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1.0440730839383596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29.22903247688096</v>
      </c>
      <c r="I113" s="6">
        <f>IF('Log_working_3-way'!$D113="","",'True_Odds_Calculator_3-way'!O112/'True_Odds_Calculator_3-way'!B112-1)</f>
        <v>5.774676500944266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4.3272440996809713E-2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1.0368469096539366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14.746132526728493</v>
      </c>
      <c r="I114" s="6">
        <f>IF('Log_working_3-way'!$D114="","",'True_Odds_Calculator_3-way'!O113/'True_Odds_Calculator_3-way'!B113-1)</f>
        <v>7.0895630903463953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3.9465369714297704E-2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1.0247259011343102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13.07087970182047</v>
      </c>
      <c r="I115" s="6">
        <f>IF('Log_working_3-way'!$D115="","",'True_Odds_Calculator_3-way'!O114/'True_Odds_Calculator_3-way'!B114-1)</f>
        <v>8.360570275075311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2.6767590266676855E-2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1.0366276943856099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20.608522079982258</v>
      </c>
      <c r="I116" s="6">
        <f>IF('Log_working_3-way'!$D116="","",'True_Odds_Calculator_3-way'!O115/'True_Odds_Calculator_3-way'!B115-1)</f>
        <v>7.727981306456762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3.8296363303049974E-2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1.0453748732560559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4.4949488805280611</v>
      </c>
      <c r="I117" s="6">
        <f>IF('Log_working_3-way'!$D117="","",'True_Odds_Calculator_3-way'!O116/'True_Odds_Calculator_3-way'!B116-1)</f>
        <v>8.4518709497547029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4.6568608773125408E-2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1.0696510839525908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53.447179256510758</v>
      </c>
      <c r="I118" s="6">
        <f>IF('Log_working_3-way'!$D118="","",'True_Odds_Calculator_3-way'!O117/'True_Odds_Calculator_3-way'!B117-1)</f>
        <v>2.8991136107122366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5.0647918318641016E-2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1.0313509816917839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14.046351882294035</v>
      </c>
      <c r="I119" s="6">
        <f>IF('Log_working_3-way'!$D119="","",'True_Odds_Calculator_3-way'!O118/'True_Odds_Calculator_3-way'!B118-1)</f>
        <v>7.9358689404483389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3.376162219348311E-2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1.035395550866913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2.9480242481991641</v>
      </c>
      <c r="I120" s="6">
        <f>IF('Log_working_3-way'!$D120="","",'True_Odds_Calculator_3-way'!O119/'True_Odds_Calculator_3-way'!B119-1)</f>
        <v>6.0666025717029806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3.4804769689833259E-2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1.0359110135979135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3.1465349788057555</v>
      </c>
      <c r="I121" s="6">
        <f>IF('Log_working_3-way'!$D121="","",'True_Odds_Calculator_3-way'!O120/'True_Odds_Calculator_3-way'!B120-1)</f>
        <v>5.6990373869156237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3.5168983623391492E-2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1.0315120782182505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11.685962230186963</v>
      </c>
      <c r="I122" s="6">
        <f>IF('Log_working_3-way'!$D122="","",'True_Odds_Calculator_3-way'!O121/'True_Odds_Calculator_3-way'!B121-1)</f>
        <v>8.0929829768406982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3.4030810487013952E-2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1.03150971592443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19.705286621437615</v>
      </c>
      <c r="I123" s="6">
        <f>IF('Log_working_3-way'!$D123="","",'True_Odds_Calculator_3-way'!O122/'True_Odds_Calculator_3-way'!B122-1)</f>
        <v>7.8172420168654284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3.3174281333648858E-2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1.0336206450895591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24.962822402606648</v>
      </c>
      <c r="I124" s="6">
        <f>IF('Log_working_3-way'!$D124="","",'True_Odds_Calculator_3-way'!O123/'True_Odds_Calculator_3-way'!B123-1)</f>
        <v>5.3257642982103413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3.4305857395898309E-2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1.0256732605870755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15.944572302691252</v>
      </c>
      <c r="I125" s="6">
        <f>IF('Log_working_3-way'!$D125="","",'True_Odds_Calculator_3-way'!O124/'True_Odds_Calculator_3-way'!B124-1)</f>
        <v>5.6328425379103306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2.7412368775268092E-2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1.0418856158614052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18.795499668434648</v>
      </c>
      <c r="I126" s="6">
        <f>IF('Log_working_3-way'!$D126="","",'True_Odds_Calculator_3-way'!O125/'True_Odds_Calculator_3-way'!B125-1)</f>
        <v>7.4130141515129218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4.4209843564778861E-2</v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9">
        <f>(K2/(AR2+K2-(AR2*K2)))</f>
        <v>0.23049116816324322</v>
      </c>
      <c r="E2" s="9">
        <f>(L2/(AR2+L2-(AR2*L2)))</f>
        <v>0.27304523855493951</v>
      </c>
      <c r="F2" s="9">
        <f>(M2/(AR2+M2-(AR2*M2)))</f>
        <v>0.49646359328181727</v>
      </c>
      <c r="G2" s="9">
        <f>AR2</f>
        <v>1.056506655128886</v>
      </c>
      <c r="H2" s="9">
        <f>IF(A2="","",1/D2)</f>
        <v>4.3385610302072806</v>
      </c>
      <c r="I2" s="9">
        <f>IF(B2="","",1/E2)</f>
        <v>3.6623967709247922</v>
      </c>
      <c r="J2" s="9">
        <f>IF(C2="","",1/F2)</f>
        <v>2.0142463889237305</v>
      </c>
      <c r="K2" s="11">
        <f>1/A2</f>
        <v>0.24038461538461536</v>
      </c>
      <c r="L2" s="11">
        <f>1/B2</f>
        <v>0.28409090909090912</v>
      </c>
      <c r="M2" s="11">
        <f>1/C2</f>
        <v>0.51020408163265307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-0.2663586413586414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0.23135346796061085</v>
      </c>
      <c r="Q2" s="11">
        <f>2*'OddsRatio_working_3-way'!K2*'OddsRatio_working_3-way'!L2*'OddsRatio_working_3-way'!M2</f>
        <v>6.9684779506208078E-2</v>
      </c>
      <c r="R2" s="11">
        <f>O2/N2</f>
        <v>0</v>
      </c>
      <c r="S2" s="11">
        <f>P2/N2</f>
        <v>-0.86857879579398567</v>
      </c>
      <c r="T2" s="11">
        <f>Q2/N2</f>
        <v>-0.2616201192150559</v>
      </c>
      <c r="U2" s="11">
        <f>'OddsRatio_working_3-way'!S2-'OddsRatio_working_3-way'!R2^2/3</f>
        <v>-0.86857879579398567</v>
      </c>
      <c r="V2" s="11">
        <f>'OddsRatio_working_3-way'!S2*'OddsRatio_working_3-way'!R2/3-2*'OddsRatio_working_3-way'!R2^3/27-'OddsRatio_working_3-way'!T2</f>
        <v>0.2616201192150559</v>
      </c>
      <c r="W2" s="11">
        <f>'OddsRatio_working_3-way'!V2^2+4*'OddsRatio_working_3-way'!U2^3/27</f>
        <v>-2.8633600699331949E-2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0.15578726478553373</v>
      </c>
      <c r="Y2" s="11">
        <f>IF('OddsRatio_working_3-way'!W2&gt;=0,IF('OddsRatio_working_3-way'!V2+SQRT('OddsRatio_working_3-way'!W2)&gt;0,0,PI()),ACOS('OddsRatio_working_3-way'!V2/(2*'OddsRatio_working_3-way'!X2)))</f>
        <v>0.57411904282189596</v>
      </c>
      <c r="Z2" s="11">
        <f>'OddsRatio_working_3-way'!X2^(1/3)*COS('OddsRatio_working_3-way'!Y2/3)</f>
        <v>0.52825332756444299</v>
      </c>
      <c r="AA2" s="11">
        <f>'OddsRatio_working_3-way'!X2^(1/3)*COS(('OddsRatio_working_3-way'!Y2+2*PI())/3)</f>
        <v>-0.35276082980366286</v>
      </c>
      <c r="AB2" s="11">
        <f>'OddsRatio_working_3-way'!X2^(1/3)*COS(('OddsRatio_working_3-way'!Y2+4*PI())/3)</f>
        <v>-0.17549249776078024</v>
      </c>
      <c r="AC2" s="11">
        <f>'OddsRatio_working_3-way'!X2^(1/3)*SIN('OddsRatio_working_3-way'!Y2/3)</f>
        <v>0.1023459192237543</v>
      </c>
      <c r="AD2" s="11">
        <f>'OddsRatio_working_3-way'!X2^(1/3)*SIN(('OddsRatio_working_3-way'!Y2+2*PI())/3)</f>
        <v>0.40630784169259282</v>
      </c>
      <c r="AE2" s="11">
        <f>'OddsRatio_working_3-way'!X2^(1/3)*SIN(('OddsRatio_working_3-way'!Y2+4*PI())/3)</f>
        <v>-0.50865376091634718</v>
      </c>
      <c r="AF2" s="11">
        <f>-'OddsRatio_working_3-way'!U2/(3*'OddsRatio_working_3-way'!X2^(1/3))*COS(('OddsRatio_working_3-way'!Y2)/3)</f>
        <v>0.52825332756444299</v>
      </c>
      <c r="AG2" s="11">
        <f>-'OddsRatio_working_3-way'!U2/(3*'OddsRatio_working_3-way'!X2^(1/3))*COS(('OddsRatio_working_3-way'!Y2+2*PI())/3)</f>
        <v>-0.35276082980366286</v>
      </c>
      <c r="AH2" s="11">
        <f>-'OddsRatio_working_3-way'!U2/(3*'OddsRatio_working_3-way'!X2^(1/3))*COS(('OddsRatio_working_3-way'!Y2+4*PI())/3)</f>
        <v>-0.17549249776078024</v>
      </c>
      <c r="AI2" s="11">
        <f>'OddsRatio_working_3-way'!U2/(3*'OddsRatio_working_3-way'!X2^(1/3))*SIN(('OddsRatio_working_3-way'!Y2)/3)</f>
        <v>-0.1023459192237543</v>
      </c>
      <c r="AJ2" s="11">
        <f>'OddsRatio_working_3-way'!U2/(3*'OddsRatio_working_3-way'!X2^(1/3))*SIN(('OddsRatio_working_3-way'!Y2+2*PI())/3)</f>
        <v>-0.40630784169259282</v>
      </c>
      <c r="AK2" s="11">
        <f>'OddsRatio_working_3-way'!U2/(3*'OddsRatio_working_3-way'!X2^(1/3))*SIN(('OddsRatio_working_3-way'!Y2+4*PI())/3)</f>
        <v>0.50865376091634718</v>
      </c>
      <c r="AL2" s="11">
        <f>'OddsRatio_working_3-way'!Z2+'OddsRatio_working_3-way'!AF2</f>
        <v>1.056506655128886</v>
      </c>
      <c r="AM2" s="11">
        <f>'OddsRatio_working_3-way'!AA2+'OddsRatio_working_3-way'!AG2</f>
        <v>-0.70552165960732571</v>
      </c>
      <c r="AN2" s="11">
        <f>'OddsRatio_working_3-way'!AB2+'OddsRatio_working_3-way'!AH2</f>
        <v>-0.35098499552156048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1.056506655128886</v>
      </c>
      <c r="AS2" s="11">
        <f>IF(('OddsRatio_working_3-way'!X2=0),IF(Q2&gt;0,-Q2^(1/3),(-Q2)^(1/3)),'OddsRatio_working_3-way'!AM2-'OddsRatio_working_3-way'!R2/3)</f>
        <v>-0.70552165960732571</v>
      </c>
      <c r="AT2" s="11">
        <f>IF(('OddsRatio_working_3-way'!X2=0),IF(Q2&gt;0,-Q2^(1/3),(-Q2)^(1/3)),'OddsRatio_working_3-way'!AN2-'OddsRatio_working_3-way'!R2/3)</f>
        <v>-0.35098499552156048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9">
        <f t="shared" ref="D3" si="0">(K3/(AR3+K3-(AR3*K3)))</f>
        <v>0.59005070473343768</v>
      </c>
      <c r="E3" s="9">
        <f t="shared" ref="E3" si="1">(L3/(AR3+L3-(AR3*L3)))</f>
        <v>0.24358105463479235</v>
      </c>
      <c r="F3" s="9">
        <f t="shared" ref="F3" si="2">(M3/(AR3+M3-(AR3*M3)))</f>
        <v>0.1663682406317698</v>
      </c>
      <c r="G3" s="9">
        <f t="shared" ref="G3" si="3">AR3</f>
        <v>1.0526812202334932</v>
      </c>
      <c r="H3" s="9">
        <f t="shared" ref="H3" si="4">IF(A3="","",1/D3)</f>
        <v>1.6947696053541055</v>
      </c>
      <c r="I3" s="9">
        <f t="shared" ref="I3" si="5">IF(B3="","",1/E3)</f>
        <v>4.105409599688806</v>
      </c>
      <c r="J3" s="9">
        <f t="shared" ref="J3" si="6">IF(C3="","",1/F3)</f>
        <v>6.0107626083114285</v>
      </c>
      <c r="K3" s="11">
        <f t="shared" ref="K3" si="7">1/A3</f>
        <v>0.60240963855421692</v>
      </c>
      <c r="L3" s="11">
        <f t="shared" ref="L3" si="8">1/B3</f>
        <v>0.25316455696202528</v>
      </c>
      <c r="M3" s="11">
        <f t="shared" ref="M3" si="9">1/C3</f>
        <v>0.1736111111111111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-0.24538343246403327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0.22161430532255602</v>
      </c>
      <c r="Q3" s="11">
        <f>2*'OddsRatio_working_3-way'!K3*'OddsRatio_working_3-way'!L3*'OddsRatio_working_3-way'!M3</f>
        <v>5.2954433768830585E-2</v>
      </c>
      <c r="R3" s="11">
        <f t="shared" ref="R3" si="10">O3/N3</f>
        <v>0</v>
      </c>
      <c r="S3" s="11">
        <f t="shared" ref="S3" si="11">P3/N3</f>
        <v>-0.90313475158938783</v>
      </c>
      <c r="T3" s="11">
        <f t="shared" ref="T3" si="12">Q3/N3</f>
        <v>-0.21580280802613805</v>
      </c>
      <c r="U3" s="11">
        <f>'OddsRatio_working_3-way'!S3-'OddsRatio_working_3-way'!R3^2/3</f>
        <v>-0.90313475158938783</v>
      </c>
      <c r="V3" s="11">
        <f>'OddsRatio_working_3-way'!S3*'OddsRatio_working_3-way'!R3/3-2*'OddsRatio_working_3-way'!R3^3/27-'OddsRatio_working_3-way'!T3</f>
        <v>0.21580280802613805</v>
      </c>
      <c r="W3" s="11">
        <f>'OddsRatio_working_3-way'!V3^2+4*'OddsRatio_working_3-way'!U3^3/27</f>
        <v>-6.2561593850803787E-2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0.16517600143692937</v>
      </c>
      <c r="Y3" s="11">
        <f>IF('OddsRatio_working_3-way'!W3&gt;=0,IF('OddsRatio_working_3-way'!V3+SQRT('OddsRatio_working_3-way'!W3)&gt;0,0,PI()),ACOS('OddsRatio_working_3-way'!V3/(2*'OddsRatio_working_3-way'!X3)))</f>
        <v>0.85892589220434867</v>
      </c>
      <c r="Z3" s="11">
        <f>'OddsRatio_working_3-way'!X3^(1/3)*COS('OddsRatio_working_3-way'!Y3/3)</f>
        <v>0.5263406101167466</v>
      </c>
      <c r="AA3" s="11">
        <f>'OddsRatio_working_3-way'!X3^(1/3)*COS(('OddsRatio_working_3-way'!Y3+2*PI())/3)</f>
        <v>-0.3973636711529579</v>
      </c>
      <c r="AB3" s="11">
        <f>'OddsRatio_working_3-way'!X3^(1/3)*COS(('OddsRatio_working_3-way'!Y3+4*PI())/3)</f>
        <v>-0.12897693896378856</v>
      </c>
      <c r="AC3" s="11">
        <f>'OddsRatio_working_3-way'!X3^(1/3)*SIN('OddsRatio_working_3-way'!Y3/3)</f>
        <v>0.15495315207634089</v>
      </c>
      <c r="AD3" s="11">
        <f>'OddsRatio_working_3-way'!X3^(1/3)*SIN(('OddsRatio_working_3-way'!Y3+2*PI())/3)</f>
        <v>0.3783477633663328</v>
      </c>
      <c r="AE3" s="11">
        <f>'OddsRatio_working_3-way'!X3^(1/3)*SIN(('OddsRatio_working_3-way'!Y3+4*PI())/3)</f>
        <v>-0.53330091544267366</v>
      </c>
      <c r="AF3" s="11">
        <f>-'OddsRatio_working_3-way'!U3/(3*'OddsRatio_working_3-way'!X3^(1/3))*COS(('OddsRatio_working_3-way'!Y3)/3)</f>
        <v>0.5263406101167466</v>
      </c>
      <c r="AG3" s="11">
        <f>-'OddsRatio_working_3-way'!U3/(3*'OddsRatio_working_3-way'!X3^(1/3))*COS(('OddsRatio_working_3-way'!Y3+2*PI())/3)</f>
        <v>-0.3973636711529579</v>
      </c>
      <c r="AH3" s="11">
        <f>-'OddsRatio_working_3-way'!U3/(3*'OddsRatio_working_3-way'!X3^(1/3))*COS(('OddsRatio_working_3-way'!Y3+4*PI())/3)</f>
        <v>-0.12897693896378856</v>
      </c>
      <c r="AI3" s="11">
        <f>'OddsRatio_working_3-way'!U3/(3*'OddsRatio_working_3-way'!X3^(1/3))*SIN(('OddsRatio_working_3-way'!Y3)/3)</f>
        <v>-0.15495315207634089</v>
      </c>
      <c r="AJ3" s="11">
        <f>'OddsRatio_working_3-way'!U3/(3*'OddsRatio_working_3-way'!X3^(1/3))*SIN(('OddsRatio_working_3-way'!Y3+2*PI())/3)</f>
        <v>-0.3783477633663328</v>
      </c>
      <c r="AK3" s="11">
        <f>'OddsRatio_working_3-way'!U3/(3*'OddsRatio_working_3-way'!X3^(1/3))*SIN(('OddsRatio_working_3-way'!Y3+4*PI())/3)</f>
        <v>0.53330091544267366</v>
      </c>
      <c r="AL3" s="11">
        <f>'OddsRatio_working_3-way'!Z3+'OddsRatio_working_3-way'!AF3</f>
        <v>1.0526812202334932</v>
      </c>
      <c r="AM3" s="11">
        <f>'OddsRatio_working_3-way'!AA3+'OddsRatio_working_3-way'!AG3</f>
        <v>-0.7947273423059158</v>
      </c>
      <c r="AN3" s="11">
        <f>'OddsRatio_working_3-way'!AB3+'OddsRatio_working_3-way'!AH3</f>
        <v>-0.25795387792757712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1.0526812202334932</v>
      </c>
      <c r="AS3" s="11">
        <f>IF(('OddsRatio_working_3-way'!X3=0),IF(Q3&gt;0,-Q3^(1/3),(-Q3)^(1/3)),'OddsRatio_working_3-way'!AM3-'OddsRatio_working_3-way'!R3/3)</f>
        <v>-0.7947273423059158</v>
      </c>
      <c r="AT3" s="11">
        <f>IF(('OddsRatio_working_3-way'!X3=0),IF(Q3&gt;0,-Q3^(1/3),(-Q3)^(1/3)),'OddsRatio_working_3-way'!AN3-'OddsRatio_working_3-way'!R3/3)</f>
        <v>-0.25795387792757712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9">
        <f t="shared" ref="D4:D67" si="13">(K4/(AR4+K4-(AR4*K4)))</f>
        <v>0.70457401967391808</v>
      </c>
      <c r="E4" s="9">
        <f t="shared" ref="E4:E67" si="14">(L4/(AR4+L4-(AR4*L4)))</f>
        <v>0.18676783029941058</v>
      </c>
      <c r="F4" s="9">
        <f t="shared" ref="F4:F67" si="15">(M4/(AR4+M4-(AR4*M4)))</f>
        <v>0.10865815002667122</v>
      </c>
      <c r="G4" s="9">
        <f t="shared" ref="G4:G67" si="16">AR4</f>
        <v>1.0751212683192575</v>
      </c>
      <c r="H4" s="9">
        <f t="shared" ref="H4:H67" si="17">IF(A4="","",1/D4)</f>
        <v>1.4192972946445104</v>
      </c>
      <c r="I4" s="9">
        <f t="shared" ref="I4:I67" si="18">IF(B4="","",1/E4)</f>
        <v>5.3542411366929921</v>
      </c>
      <c r="J4" s="9">
        <f t="shared" ref="J4:J67" si="19">IF(C4="","",1/F4)</f>
        <v>9.2031752772759354</v>
      </c>
      <c r="K4" s="11">
        <f t="shared" ref="K4:K67" si="20">1/A4</f>
        <v>0.71942446043165476</v>
      </c>
      <c r="L4" s="11">
        <f t="shared" ref="L4:L67" si="21">1/B4</f>
        <v>0.19801980198019803</v>
      </c>
      <c r="M4" s="11">
        <f t="shared" ref="M4:M67" si="22">1/C4</f>
        <v>0.11587485515643105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-0.19894232727123251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0.1992463140876306</v>
      </c>
      <c r="Q4" s="11">
        <f>2*'OddsRatio_working_3-way'!K4*'OddsRatio_working_3-way'!L4*'OddsRatio_working_3-way'!M4</f>
        <v>3.3015130751885766E-2</v>
      </c>
      <c r="R4" s="11">
        <f t="shared" ref="R4:R67" si="23">O4/N4</f>
        <v>0</v>
      </c>
      <c r="S4" s="11">
        <f t="shared" ref="S4:S67" si="24">P4/N4</f>
        <v>-1.0015280147797991</v>
      </c>
      <c r="T4" s="11">
        <f t="shared" ref="T4:T67" si="25">Q4/N4</f>
        <v>-0.16595327502565024</v>
      </c>
      <c r="U4" s="11">
        <f>'OddsRatio_working_3-way'!S4-'OddsRatio_working_3-way'!R4^2/3</f>
        <v>-1.0015280147797991</v>
      </c>
      <c r="V4" s="11">
        <f>'OddsRatio_working_3-way'!S4*'OddsRatio_working_3-way'!R4/3-2*'OddsRatio_working_3-way'!R4^3/27-'OddsRatio_working_3-way'!T4</f>
        <v>0.16595327502565024</v>
      </c>
      <c r="W4" s="11">
        <f>'OddsRatio_working_3-way'!V4^2+4*'OddsRatio_working_3-way'!U4^3/27</f>
        <v>-0.12128781456671316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0.19289135806099003</v>
      </c>
      <c r="Y4" s="11">
        <f>IF('OddsRatio_working_3-way'!W4&gt;=0,IF('OddsRatio_working_3-way'!V4+SQRT('OddsRatio_working_3-way'!W4)&gt;0,0,PI()),ACOS('OddsRatio_working_3-way'!V4/(2*'OddsRatio_working_3-way'!X4)))</f>
        <v>1.1261120168571641</v>
      </c>
      <c r="Z4" s="11">
        <f>'OddsRatio_working_3-way'!X4^(1/3)*COS('OddsRatio_working_3-way'!Y4/3)</f>
        <v>0.53756063415962874</v>
      </c>
      <c r="AA4" s="11">
        <f>'OddsRatio_working_3-way'!X4^(1/3)*COS(('OddsRatio_working_3-way'!Y4+2*PI())/3)</f>
        <v>-0.45222902148072619</v>
      </c>
      <c r="AB4" s="11">
        <f>'OddsRatio_working_3-way'!X4^(1/3)*COS(('OddsRatio_working_3-way'!Y4+4*PI())/3)</f>
        <v>-8.5331612678902657E-2</v>
      </c>
      <c r="AC4" s="11">
        <f>'OddsRatio_working_3-way'!X4^(1/3)*SIN('OddsRatio_working_3-way'!Y4/3)</f>
        <v>0.21182831773670907</v>
      </c>
      <c r="AD4" s="11">
        <f>'OddsRatio_working_3-way'!X4^(1/3)*SIN(('OddsRatio_working_3-way'!Y4+2*PI())/3)</f>
        <v>0.35962700638835682</v>
      </c>
      <c r="AE4" s="11">
        <f>'OddsRatio_working_3-way'!X4^(1/3)*SIN(('OddsRatio_working_3-way'!Y4+4*PI())/3)</f>
        <v>-0.57145532412506583</v>
      </c>
      <c r="AF4" s="11">
        <f>-'OddsRatio_working_3-way'!U4/(3*'OddsRatio_working_3-way'!X4^(1/3))*COS(('OddsRatio_working_3-way'!Y4)/3)</f>
        <v>0.53756063415962874</v>
      </c>
      <c r="AG4" s="11">
        <f>-'OddsRatio_working_3-way'!U4/(3*'OddsRatio_working_3-way'!X4^(1/3))*COS(('OddsRatio_working_3-way'!Y4+2*PI())/3)</f>
        <v>-0.45222902148072625</v>
      </c>
      <c r="AH4" s="11">
        <f>-'OddsRatio_working_3-way'!U4/(3*'OddsRatio_working_3-way'!X4^(1/3))*COS(('OddsRatio_working_3-way'!Y4+4*PI())/3)</f>
        <v>-8.5331612678902671E-2</v>
      </c>
      <c r="AI4" s="11">
        <f>'OddsRatio_working_3-way'!U4/(3*'OddsRatio_working_3-way'!X4^(1/3))*SIN(('OddsRatio_working_3-way'!Y4)/3)</f>
        <v>-0.2118283177367091</v>
      </c>
      <c r="AJ4" s="11">
        <f>'OddsRatio_working_3-way'!U4/(3*'OddsRatio_working_3-way'!X4^(1/3))*SIN(('OddsRatio_working_3-way'!Y4+2*PI())/3)</f>
        <v>-0.35962700638835687</v>
      </c>
      <c r="AK4" s="11">
        <f>'OddsRatio_working_3-way'!U4/(3*'OddsRatio_working_3-way'!X4^(1/3))*SIN(('OddsRatio_working_3-way'!Y4+4*PI())/3)</f>
        <v>0.57145532412506594</v>
      </c>
      <c r="AL4" s="11">
        <f>'OddsRatio_working_3-way'!Z4+'OddsRatio_working_3-way'!AF4</f>
        <v>1.0751212683192575</v>
      </c>
      <c r="AM4" s="11">
        <f>'OddsRatio_working_3-way'!AA4+'OddsRatio_working_3-way'!AG4</f>
        <v>-0.90445804296145238</v>
      </c>
      <c r="AN4" s="11">
        <f>'OddsRatio_working_3-way'!AB4+'OddsRatio_working_3-way'!AH4</f>
        <v>-0.17066322535780531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1.0751212683192575</v>
      </c>
      <c r="AS4" s="11">
        <f>IF(('OddsRatio_working_3-way'!X4=0),IF(Q4&gt;0,-Q4^(1/3),(-Q4)^(1/3)),'OddsRatio_working_3-way'!AM4-'OddsRatio_working_3-way'!R4/3)</f>
        <v>-0.90445804296145238</v>
      </c>
      <c r="AT4" s="11">
        <f>IF(('OddsRatio_working_3-way'!X4=0),IF(Q4&gt;0,-Q4^(1/3),(-Q4)^(1/3)),'OddsRatio_working_3-way'!AN4-'OddsRatio_working_3-way'!R4/3)</f>
        <v>-0.17066322535780531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9">
        <f t="shared" si="13"/>
        <v>0.3885820846353692</v>
      </c>
      <c r="E5" s="9">
        <f t="shared" si="14"/>
        <v>0.30181416575058512</v>
      </c>
      <c r="F5" s="9">
        <f t="shared" si="15"/>
        <v>0.30960374961404563</v>
      </c>
      <c r="G5" s="9">
        <f t="shared" si="16"/>
        <v>1.0420257205411265</v>
      </c>
      <c r="H5" s="9">
        <f t="shared" si="17"/>
        <v>2.5734588380171011</v>
      </c>
      <c r="I5" s="9">
        <f t="shared" si="18"/>
        <v>3.3132970996013009</v>
      </c>
      <c r="J5" s="9">
        <f t="shared" si="19"/>
        <v>3.2299350419580111</v>
      </c>
      <c r="K5" s="11">
        <f t="shared" si="20"/>
        <v>0.39840637450199207</v>
      </c>
      <c r="L5" s="11">
        <f t="shared" si="21"/>
        <v>0.3105590062111801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-0.28267308185464424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0.23130171878849284</v>
      </c>
      <c r="Q5" s="11">
        <f>2*'OddsRatio_working_3-way'!K5*'OddsRatio_working_3-way'!L5*'OddsRatio_working_3-way'!M5</f>
        <v>7.8808081358941337E-2</v>
      </c>
      <c r="R5" s="11">
        <f t="shared" si="23"/>
        <v>0</v>
      </c>
      <c r="S5" s="11">
        <f t="shared" si="24"/>
        <v>-0.81826581176708046</v>
      </c>
      <c r="T5" s="11">
        <f t="shared" si="25"/>
        <v>-0.27879584728009554</v>
      </c>
      <c r="U5" s="11">
        <f>'OddsRatio_working_3-way'!S5-'OddsRatio_working_3-way'!R5^2/3</f>
        <v>-0.81826581176708046</v>
      </c>
      <c r="V5" s="11">
        <f>'OddsRatio_working_3-way'!S5*'OddsRatio_working_3-way'!R5/3-2*'OddsRatio_working_3-way'!R5^3/27-'OddsRatio_working_3-way'!T5</f>
        <v>0.27879584728009554</v>
      </c>
      <c r="W5" s="11">
        <f>'OddsRatio_working_3-way'!V5^2+4*'OddsRatio_working_3-way'!U5^3/27</f>
        <v>-3.4398664292783349E-3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0.14244910572719005</v>
      </c>
      <c r="Y5" s="11">
        <f>IF('OddsRatio_working_3-way'!W5&gt;=0,IF('OddsRatio_working_3-way'!V5+SQRT('OddsRatio_working_3-way'!W5)&gt;0,0,PI()),ACOS('OddsRatio_working_3-way'!V5/(2*'OddsRatio_working_3-way'!X5)))</f>
        <v>0.20734685640567063</v>
      </c>
      <c r="Z5" s="11">
        <f>'OddsRatio_working_3-way'!X5^(1/3)*COS('OddsRatio_working_3-way'!Y5/3)</f>
        <v>0.52101286027056326</v>
      </c>
      <c r="AA5" s="11">
        <f>'OddsRatio_working_3-way'!X5^(1/3)*COS(('OddsRatio_working_3-way'!Y5+2*PI())/3)</f>
        <v>-0.29174186700248511</v>
      </c>
      <c r="AB5" s="11">
        <f>'OddsRatio_working_3-way'!X5^(1/3)*COS(('OddsRatio_working_3-way'!Y5+4*PI())/3)</f>
        <v>-0.22927099326807826</v>
      </c>
      <c r="AC5" s="11">
        <f>'OddsRatio_working_3-way'!X5^(1/3)*SIN('OddsRatio_working_3-way'!Y5/3)</f>
        <v>3.6067575767070884E-2</v>
      </c>
      <c r="AD5" s="11">
        <f>'OddsRatio_working_3-way'!X5^(1/3)*SIN(('OddsRatio_working_3-way'!Y5+2*PI())/3)</f>
        <v>0.43317658480916438</v>
      </c>
      <c r="AE5" s="11">
        <f>'OddsRatio_working_3-way'!X5^(1/3)*SIN(('OddsRatio_working_3-way'!Y5+4*PI())/3)</f>
        <v>-0.4692441605762353</v>
      </c>
      <c r="AF5" s="11">
        <f>-'OddsRatio_working_3-way'!U5/(3*'OddsRatio_working_3-way'!X5^(1/3))*COS(('OddsRatio_working_3-way'!Y5)/3)</f>
        <v>0.52101286027056315</v>
      </c>
      <c r="AG5" s="11">
        <f>-'OddsRatio_working_3-way'!U5/(3*'OddsRatio_working_3-way'!X5^(1/3))*COS(('OddsRatio_working_3-way'!Y5+2*PI())/3)</f>
        <v>-0.29174186700248506</v>
      </c>
      <c r="AH5" s="11">
        <f>-'OddsRatio_working_3-way'!U5/(3*'OddsRatio_working_3-way'!X5^(1/3))*COS(('OddsRatio_working_3-way'!Y5+4*PI())/3)</f>
        <v>-0.2292709932680782</v>
      </c>
      <c r="AI5" s="11">
        <f>'OddsRatio_working_3-way'!U5/(3*'OddsRatio_working_3-way'!X5^(1/3))*SIN(('OddsRatio_working_3-way'!Y5)/3)</f>
        <v>-3.6067575767070877E-2</v>
      </c>
      <c r="AJ5" s="11">
        <f>'OddsRatio_working_3-way'!U5/(3*'OddsRatio_working_3-way'!X5^(1/3))*SIN(('OddsRatio_working_3-way'!Y5+2*PI())/3)</f>
        <v>-0.43317658480916427</v>
      </c>
      <c r="AK5" s="11">
        <f>'OddsRatio_working_3-way'!U5/(3*'OddsRatio_working_3-way'!X5^(1/3))*SIN(('OddsRatio_working_3-way'!Y5+4*PI())/3)</f>
        <v>0.46924416057623525</v>
      </c>
      <c r="AL5" s="11">
        <f>'OddsRatio_working_3-way'!Z5+'OddsRatio_working_3-way'!AF5</f>
        <v>1.0420257205411265</v>
      </c>
      <c r="AM5" s="11">
        <f>'OddsRatio_working_3-way'!AA5+'OddsRatio_working_3-way'!AG5</f>
        <v>-0.58348373400497011</v>
      </c>
      <c r="AN5" s="11">
        <f>'OddsRatio_working_3-way'!AB5+'OddsRatio_working_3-way'!AH5</f>
        <v>-0.45854198653615647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1.0420257205411265</v>
      </c>
      <c r="AS5" s="11">
        <f>IF(('OddsRatio_working_3-way'!X5=0),IF(Q5&gt;0,-Q5^(1/3),(-Q5)^(1/3)),'OddsRatio_working_3-way'!AM5-'OddsRatio_working_3-way'!R5/3)</f>
        <v>-0.58348373400497011</v>
      </c>
      <c r="AT5" s="11">
        <f>IF(('OddsRatio_working_3-way'!X5=0),IF(Q5&gt;0,-Q5^(1/3),(-Q5)^(1/3)),'OddsRatio_working_3-way'!AN5-'OddsRatio_working_3-way'!R5/3)</f>
        <v>-0.45854198653615647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9">
        <f t="shared" si="13"/>
        <v>0.31800138988265286</v>
      </c>
      <c r="E6" s="9">
        <f t="shared" si="14"/>
        <v>0.30391510118170922</v>
      </c>
      <c r="F6" s="9">
        <f t="shared" si="15"/>
        <v>0.37808350893563791</v>
      </c>
      <c r="G6" s="9">
        <f t="shared" si="16"/>
        <v>1.0410875455195348</v>
      </c>
      <c r="H6" s="9">
        <f t="shared" si="17"/>
        <v>3.144640343770241</v>
      </c>
      <c r="I6" s="9">
        <f t="shared" si="18"/>
        <v>3.2903926001429764</v>
      </c>
      <c r="J6" s="9">
        <f t="shared" si="19"/>
        <v>2.6449183219208656</v>
      </c>
      <c r="K6" s="11">
        <f t="shared" si="20"/>
        <v>0.32679738562091504</v>
      </c>
      <c r="L6" s="11">
        <f t="shared" si="21"/>
        <v>0.3125</v>
      </c>
      <c r="M6" s="11">
        <f t="shared" si="22"/>
        <v>0.38759689922480617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-0.28343656584080668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0.23116481734812788</v>
      </c>
      <c r="Q6" s="11">
        <f>2*'OddsRatio_working_3-way'!K6*'OddsRatio_working_3-way'!L6*'OddsRatio_working_3-way'!M6</f>
        <v>7.9166033338399958E-2</v>
      </c>
      <c r="R6" s="11">
        <f t="shared" si="23"/>
        <v>0</v>
      </c>
      <c r="S6" s="11">
        <f t="shared" si="24"/>
        <v>-0.81557866982470628</v>
      </c>
      <c r="T6" s="11">
        <f t="shared" si="25"/>
        <v>-0.27930776363859805</v>
      </c>
      <c r="U6" s="11">
        <f>'OddsRatio_working_3-way'!S6-'OddsRatio_working_3-way'!R6^2/3</f>
        <v>-0.81557866982470628</v>
      </c>
      <c r="V6" s="11">
        <f>'OddsRatio_working_3-way'!S6*'OddsRatio_working_3-way'!R6/3-2*'OddsRatio_working_3-way'!R6^3/27-'OddsRatio_working_3-way'!T6</f>
        <v>0.27930776363859805</v>
      </c>
      <c r="W6" s="11">
        <f>'OddsRatio_working_3-way'!V6^2+4*'OddsRatio_working_3-way'!U6^3/27</f>
        <v>-2.3571427736349959E-3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0.14174798905313432</v>
      </c>
      <c r="Y6" s="11">
        <f>IF('OddsRatio_working_3-way'!W6&gt;=0,IF('OddsRatio_working_3-way'!V6+SQRT('OddsRatio_working_3-way'!W6)&gt;0,0,PI()),ACOS('OddsRatio_working_3-way'!V6/(2*'OddsRatio_working_3-way'!X6)))</f>
        <v>0.1721044605169888</v>
      </c>
      <c r="Z6" s="11">
        <f>'OddsRatio_working_3-way'!X6^(1/3)*COS('OddsRatio_working_3-way'!Y6/3)</f>
        <v>0.52054377275976738</v>
      </c>
      <c r="AA6" s="11">
        <f>'OddsRatio_working_3-way'!X6^(1/3)*COS(('OddsRatio_working_3-way'!Y6+2*PI())/3)</f>
        <v>-0.28616209566732131</v>
      </c>
      <c r="AB6" s="11">
        <f>'OddsRatio_working_3-way'!X6^(1/3)*COS(('OddsRatio_working_3-way'!Y6+4*PI())/3)</f>
        <v>-0.23438167709244598</v>
      </c>
      <c r="AC6" s="11">
        <f>'OddsRatio_working_3-way'!X6^(1/3)*SIN('OddsRatio_working_3-way'!Y6/3)</f>
        <v>2.989543860295571E-2</v>
      </c>
      <c r="AD6" s="11">
        <f>'OddsRatio_working_3-way'!X6^(1/3)*SIN(('OddsRatio_working_3-way'!Y6+2*PI())/3)</f>
        <v>0.43585641169027473</v>
      </c>
      <c r="AE6" s="11">
        <f>'OddsRatio_working_3-way'!X6^(1/3)*SIN(('OddsRatio_working_3-way'!Y6+4*PI())/3)</f>
        <v>-0.46575185029323052</v>
      </c>
      <c r="AF6" s="11">
        <f>-'OddsRatio_working_3-way'!U6/(3*'OddsRatio_working_3-way'!X6^(1/3))*COS(('OddsRatio_working_3-way'!Y6)/3)</f>
        <v>0.52054377275976738</v>
      </c>
      <c r="AG6" s="11">
        <f>-'OddsRatio_working_3-way'!U6/(3*'OddsRatio_working_3-way'!X6^(1/3))*COS(('OddsRatio_working_3-way'!Y6+2*PI())/3)</f>
        <v>-0.28616209566732131</v>
      </c>
      <c r="AH6" s="11">
        <f>-'OddsRatio_working_3-way'!U6/(3*'OddsRatio_working_3-way'!X6^(1/3))*COS(('OddsRatio_working_3-way'!Y6+4*PI())/3)</f>
        <v>-0.23438167709244598</v>
      </c>
      <c r="AI6" s="11">
        <f>'OddsRatio_working_3-way'!U6/(3*'OddsRatio_working_3-way'!X6^(1/3))*SIN(('OddsRatio_working_3-way'!Y6)/3)</f>
        <v>-2.989543860295571E-2</v>
      </c>
      <c r="AJ6" s="11">
        <f>'OddsRatio_working_3-way'!U6/(3*'OddsRatio_working_3-way'!X6^(1/3))*SIN(('OddsRatio_working_3-way'!Y6+2*PI())/3)</f>
        <v>-0.43585641169027473</v>
      </c>
      <c r="AK6" s="11">
        <f>'OddsRatio_working_3-way'!U6/(3*'OddsRatio_working_3-way'!X6^(1/3))*SIN(('OddsRatio_working_3-way'!Y6+4*PI())/3)</f>
        <v>0.46575185029323052</v>
      </c>
      <c r="AL6" s="11">
        <f>'OddsRatio_working_3-way'!Z6+'OddsRatio_working_3-way'!AF6</f>
        <v>1.0410875455195348</v>
      </c>
      <c r="AM6" s="11">
        <f>'OddsRatio_working_3-way'!AA6+'OddsRatio_working_3-way'!AG6</f>
        <v>-0.57232419133464263</v>
      </c>
      <c r="AN6" s="11">
        <f>'OddsRatio_working_3-way'!AB6+'OddsRatio_working_3-way'!AH6</f>
        <v>-0.46876335418489196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1.0410875455195348</v>
      </c>
      <c r="AS6" s="11">
        <f>IF(('OddsRatio_working_3-way'!X6=0),IF(Q6&gt;0,-Q6^(1/3),(-Q6)^(1/3)),'OddsRatio_working_3-way'!AM6-'OddsRatio_working_3-way'!R6/3)</f>
        <v>-0.57232419133464263</v>
      </c>
      <c r="AT6" s="11">
        <f>IF(('OddsRatio_working_3-way'!X6=0),IF(Q6&gt;0,-Q6^(1/3),(-Q6)^(1/3)),'OddsRatio_working_3-way'!AN6-'OddsRatio_working_3-way'!R6/3)</f>
        <v>-0.46876335418489196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9">
        <f t="shared" si="13"/>
        <v>0.4100280019154306</v>
      </c>
      <c r="E7" s="9">
        <f t="shared" si="14"/>
        <v>0.28637417979610008</v>
      </c>
      <c r="F7" s="9">
        <f t="shared" si="15"/>
        <v>0.30359781828846927</v>
      </c>
      <c r="G7" s="9">
        <f t="shared" si="16"/>
        <v>1.042650596163841</v>
      </c>
      <c r="H7" s="9">
        <f t="shared" si="17"/>
        <v>2.4388578227061006</v>
      </c>
      <c r="I7" s="9">
        <f t="shared" si="18"/>
        <v>3.4919349248315794</v>
      </c>
      <c r="J7" s="9">
        <f t="shared" si="19"/>
        <v>3.2938313115604503</v>
      </c>
      <c r="K7" s="11">
        <f t="shared" si="20"/>
        <v>0.42016806722689076</v>
      </c>
      <c r="L7" s="11">
        <f t="shared" si="21"/>
        <v>0.29498525073746312</v>
      </c>
      <c r="M7" s="11">
        <f t="shared" si="22"/>
        <v>0.3125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-0.28104316948018138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0.2312318732802856</v>
      </c>
      <c r="Q7" s="11">
        <f>2*'OddsRatio_working_3-way'!K7*'OddsRatio_working_3-way'!L7*'OddsRatio_working_3-way'!M7</f>
        <v>7.7464614164249768E-2</v>
      </c>
      <c r="R7" s="11">
        <f t="shared" si="23"/>
        <v>0</v>
      </c>
      <c r="S7" s="11">
        <f t="shared" si="24"/>
        <v>-0.8227628293118564</v>
      </c>
      <c r="T7" s="11">
        <f t="shared" si="25"/>
        <v>-0.27563243863043763</v>
      </c>
      <c r="U7" s="11">
        <f>'OddsRatio_working_3-way'!S7-'OddsRatio_working_3-way'!R7^2/3</f>
        <v>-0.8227628293118564</v>
      </c>
      <c r="V7" s="11">
        <f>'OddsRatio_working_3-way'!S7*'OddsRatio_working_3-way'!R7/3-2*'OddsRatio_working_3-way'!R7^3/27-'OddsRatio_working_3-way'!T7</f>
        <v>0.27563243863043763</v>
      </c>
      <c r="W7" s="11">
        <f>'OddsRatio_working_3-way'!V7^2+4*'OddsRatio_working_3-way'!U7^3/27</f>
        <v>-6.5393481246618368E-3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0.14362502336816502</v>
      </c>
      <c r="Y7" s="11">
        <f>IF('OddsRatio_working_3-way'!W7&gt;=0,IF('OddsRatio_working_3-way'!V7+SQRT('OddsRatio_working_3-way'!W7)&gt;0,0,PI()),ACOS('OddsRatio_working_3-way'!V7/(2*'OddsRatio_working_3-way'!X7)))</f>
        <v>0.28537636807101752</v>
      </c>
      <c r="Z7" s="11">
        <f>'OddsRatio_working_3-way'!X7^(1/3)*COS('OddsRatio_working_3-way'!Y7/3)</f>
        <v>0.52132529808192052</v>
      </c>
      <c r="AA7" s="11">
        <f>'OddsRatio_working_3-way'!X7^(1/3)*COS(('OddsRatio_working_3-way'!Y7+2*PI())/3)</f>
        <v>-0.30373999242250588</v>
      </c>
      <c r="AB7" s="11">
        <f>'OddsRatio_working_3-way'!X7^(1/3)*COS(('OddsRatio_working_3-way'!Y7+4*PI())/3)</f>
        <v>-0.21758530565941478</v>
      </c>
      <c r="AC7" s="11">
        <f>'OddsRatio_working_3-way'!X7^(1/3)*SIN('OddsRatio_working_3-way'!Y7/3)</f>
        <v>4.9741431594618718E-2</v>
      </c>
      <c r="AD7" s="11">
        <f>'OddsRatio_working_3-way'!X7^(1/3)*SIN(('OddsRatio_working_3-way'!Y7+2*PI())/3)</f>
        <v>0.42661023597712877</v>
      </c>
      <c r="AE7" s="11">
        <f>'OddsRatio_working_3-way'!X7^(1/3)*SIN(('OddsRatio_working_3-way'!Y7+4*PI())/3)</f>
        <v>-0.47635166757174735</v>
      </c>
      <c r="AF7" s="11">
        <f>-'OddsRatio_working_3-way'!U7/(3*'OddsRatio_working_3-way'!X7^(1/3))*COS(('OddsRatio_working_3-way'!Y7)/3)</f>
        <v>0.52132529808192063</v>
      </c>
      <c r="AG7" s="11">
        <f>-'OddsRatio_working_3-way'!U7/(3*'OddsRatio_working_3-way'!X7^(1/3))*COS(('OddsRatio_working_3-way'!Y7+2*PI())/3)</f>
        <v>-0.30373999242250593</v>
      </c>
      <c r="AH7" s="11">
        <f>-'OddsRatio_working_3-way'!U7/(3*'OddsRatio_working_3-way'!X7^(1/3))*COS(('OddsRatio_working_3-way'!Y7+4*PI())/3)</f>
        <v>-0.21758530565941483</v>
      </c>
      <c r="AI7" s="11">
        <f>'OddsRatio_working_3-way'!U7/(3*'OddsRatio_working_3-way'!X7^(1/3))*SIN(('OddsRatio_working_3-way'!Y7)/3)</f>
        <v>-4.9741431594618732E-2</v>
      </c>
      <c r="AJ7" s="11">
        <f>'OddsRatio_working_3-way'!U7/(3*'OddsRatio_working_3-way'!X7^(1/3))*SIN(('OddsRatio_working_3-way'!Y7+2*PI())/3)</f>
        <v>-0.42661023597712888</v>
      </c>
      <c r="AK7" s="11">
        <f>'OddsRatio_working_3-way'!U7/(3*'OddsRatio_working_3-way'!X7^(1/3))*SIN(('OddsRatio_working_3-way'!Y7+4*PI())/3)</f>
        <v>0.47635166757174741</v>
      </c>
      <c r="AL7" s="11">
        <f>'OddsRatio_working_3-way'!Z7+'OddsRatio_working_3-way'!AF7</f>
        <v>1.042650596163841</v>
      </c>
      <c r="AM7" s="11">
        <f>'OddsRatio_working_3-way'!AA7+'OddsRatio_working_3-way'!AG7</f>
        <v>-0.60747998484501187</v>
      </c>
      <c r="AN7" s="11">
        <f>'OddsRatio_working_3-way'!AB7+'OddsRatio_working_3-way'!AH7</f>
        <v>-0.43517061131882961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1.042650596163841</v>
      </c>
      <c r="AS7" s="11">
        <f>IF(('OddsRatio_working_3-way'!X7=0),IF(Q7&gt;0,-Q7^(1/3),(-Q7)^(1/3)),'OddsRatio_working_3-way'!AM7-'OddsRatio_working_3-way'!R7/3)</f>
        <v>-0.60747998484501187</v>
      </c>
      <c r="AT7" s="11">
        <f>IF(('OddsRatio_working_3-way'!X7=0),IF(Q7&gt;0,-Q7^(1/3),(-Q7)^(1/3)),'OddsRatio_working_3-way'!AN7-'OddsRatio_working_3-way'!R7/3)</f>
        <v>-0.43517061131882961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9">
        <f t="shared" si="13"/>
        <v>0.30240476269209682</v>
      </c>
      <c r="E8" s="9">
        <f t="shared" si="14"/>
        <v>0.27704423165475089</v>
      </c>
      <c r="F8" s="9">
        <f t="shared" si="15"/>
        <v>0.42055100565315229</v>
      </c>
      <c r="G8" s="9">
        <f t="shared" si="16"/>
        <v>1.0438127717399115</v>
      </c>
      <c r="H8" s="9">
        <f t="shared" si="17"/>
        <v>3.3068262255452052</v>
      </c>
      <c r="I8" s="9">
        <f t="shared" si="18"/>
        <v>3.6095319293497785</v>
      </c>
      <c r="J8" s="9">
        <f t="shared" si="19"/>
        <v>2.3778328586966828</v>
      </c>
      <c r="K8" s="11">
        <f t="shared" si="20"/>
        <v>0.3115264797507788</v>
      </c>
      <c r="L8" s="11">
        <f t="shared" si="21"/>
        <v>0.2857142857142857</v>
      </c>
      <c r="M8" s="11">
        <f t="shared" si="22"/>
        <v>0.43103448275862072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-0.27979835182542245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0.23134294001197003</v>
      </c>
      <c r="Q8" s="11">
        <f>2*'OddsRatio_working_3-way'!K8*'OddsRatio_working_3-way'!L8*'OddsRatio_working_3-way'!M8</f>
        <v>7.6730660037137646E-2</v>
      </c>
      <c r="R8" s="11">
        <f t="shared" si="23"/>
        <v>0</v>
      </c>
      <c r="S8" s="11">
        <f t="shared" si="24"/>
        <v>-0.82682023858494447</v>
      </c>
      <c r="T8" s="11">
        <f t="shared" si="25"/>
        <v>-0.27423556835321539</v>
      </c>
      <c r="U8" s="11">
        <f>'OddsRatio_working_3-way'!S8-'OddsRatio_working_3-way'!R8^2/3</f>
        <v>-0.82682023858494447</v>
      </c>
      <c r="V8" s="11">
        <f>'OddsRatio_working_3-way'!S8*'OddsRatio_working_3-way'!R8/3-2*'OddsRatio_working_3-way'!R8^3/27-'OddsRatio_working_3-way'!T8</f>
        <v>0.27423556835321539</v>
      </c>
      <c r="W8" s="11">
        <f>'OddsRatio_working_3-way'!V8^2+4*'OddsRatio_working_3-way'!U8^3/27</f>
        <v>-8.5341909805260047E-3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0.14468875036655154</v>
      </c>
      <c r="Y8" s="11">
        <f>IF('OddsRatio_working_3-way'!W8&gt;=0,IF('OddsRatio_working_3-way'!V8+SQRT('OddsRatio_working_3-way'!W8)&gt;0,0,PI()),ACOS('OddsRatio_working_3-way'!V8/(2*'OddsRatio_working_3-way'!X8)))</f>
        <v>0.32492672884764051</v>
      </c>
      <c r="Z8" s="11">
        <f>'OddsRatio_working_3-way'!X8^(1/3)*COS('OddsRatio_working_3-way'!Y8/3)</f>
        <v>0.52190638586995575</v>
      </c>
      <c r="AA8" s="11">
        <f>'OddsRatio_working_3-way'!X8^(1/3)*COS(('OddsRatio_working_3-way'!Y8+2*PI())/3)</f>
        <v>-0.3100994332525927</v>
      </c>
      <c r="AB8" s="11">
        <f>'OddsRatio_working_3-way'!X8^(1/3)*COS(('OddsRatio_working_3-way'!Y8+4*PI())/3)</f>
        <v>-0.21180695261736318</v>
      </c>
      <c r="AC8" s="11">
        <f>'OddsRatio_working_3-way'!X8^(1/3)*SIN('OddsRatio_working_3-way'!Y8/3)</f>
        <v>5.6749190154065848E-2</v>
      </c>
      <c r="AD8" s="11">
        <f>'OddsRatio_working_3-way'!X8^(1/3)*SIN(('OddsRatio_working_3-way'!Y8+2*PI())/3)</f>
        <v>0.42360959348367255</v>
      </c>
      <c r="AE8" s="11">
        <f>'OddsRatio_working_3-way'!X8^(1/3)*SIN(('OddsRatio_working_3-way'!Y8+4*PI())/3)</f>
        <v>-0.48035878363773837</v>
      </c>
      <c r="AF8" s="11">
        <f>-'OddsRatio_working_3-way'!U8/(3*'OddsRatio_working_3-way'!X8^(1/3))*COS(('OddsRatio_working_3-way'!Y8)/3)</f>
        <v>0.52190638586995575</v>
      </c>
      <c r="AG8" s="11">
        <f>-'OddsRatio_working_3-way'!U8/(3*'OddsRatio_working_3-way'!X8^(1/3))*COS(('OddsRatio_working_3-way'!Y8+2*PI())/3)</f>
        <v>-0.3100994332525927</v>
      </c>
      <c r="AH8" s="11">
        <f>-'OddsRatio_working_3-way'!U8/(3*'OddsRatio_working_3-way'!X8^(1/3))*COS(('OddsRatio_working_3-way'!Y8+4*PI())/3)</f>
        <v>-0.21180695261736318</v>
      </c>
      <c r="AI8" s="11">
        <f>'OddsRatio_working_3-way'!U8/(3*'OddsRatio_working_3-way'!X8^(1/3))*SIN(('OddsRatio_working_3-way'!Y8)/3)</f>
        <v>-5.6749190154065848E-2</v>
      </c>
      <c r="AJ8" s="11">
        <f>'OddsRatio_working_3-way'!U8/(3*'OddsRatio_working_3-way'!X8^(1/3))*SIN(('OddsRatio_working_3-way'!Y8+2*PI())/3)</f>
        <v>-0.42360959348367255</v>
      </c>
      <c r="AK8" s="11">
        <f>'OddsRatio_working_3-way'!U8/(3*'OddsRatio_working_3-way'!X8^(1/3))*SIN(('OddsRatio_working_3-way'!Y8+4*PI())/3)</f>
        <v>0.48035878363773837</v>
      </c>
      <c r="AL8" s="11">
        <f>'OddsRatio_working_3-way'!Z8+'OddsRatio_working_3-way'!AF8</f>
        <v>1.0438127717399115</v>
      </c>
      <c r="AM8" s="11">
        <f>'OddsRatio_working_3-way'!AA8+'OddsRatio_working_3-way'!AG8</f>
        <v>-0.62019886650518541</v>
      </c>
      <c r="AN8" s="11">
        <f>'OddsRatio_working_3-way'!AB8+'OddsRatio_working_3-way'!AH8</f>
        <v>-0.42361390523472636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1.0438127717399115</v>
      </c>
      <c r="AS8" s="11">
        <f>IF(('OddsRatio_working_3-way'!X8=0),IF(Q8&gt;0,-Q8^(1/3),(-Q8)^(1/3)),'OddsRatio_working_3-way'!AM8-'OddsRatio_working_3-way'!R8/3)</f>
        <v>-0.62019886650518541</v>
      </c>
      <c r="AT8" s="11">
        <f>IF(('OddsRatio_working_3-way'!X8=0),IF(Q8&gt;0,-Q8^(1/3),(-Q8)^(1/3)),'OddsRatio_working_3-way'!AN8-'OddsRatio_working_3-way'!R8/3)</f>
        <v>-0.42361390523472636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9">
        <f t="shared" si="13"/>
        <v>0.26153149745945276</v>
      </c>
      <c r="E9" s="9">
        <f t="shared" si="14"/>
        <v>0.28661683103157803</v>
      </c>
      <c r="F9" s="9">
        <f t="shared" si="15"/>
        <v>0.45185167150896915</v>
      </c>
      <c r="G9" s="9">
        <f t="shared" si="16"/>
        <v>1.0457893425827194</v>
      </c>
      <c r="H9" s="9">
        <f t="shared" si="17"/>
        <v>3.8236312249733428</v>
      </c>
      <c r="I9" s="9">
        <f t="shared" si="18"/>
        <v>3.4889786353468715</v>
      </c>
      <c r="J9" s="9">
        <f t="shared" si="19"/>
        <v>2.2131156373959553</v>
      </c>
      <c r="K9" s="11">
        <f t="shared" si="20"/>
        <v>0.27027027027027023</v>
      </c>
      <c r="L9" s="11">
        <f t="shared" si="21"/>
        <v>0.29585798816568049</v>
      </c>
      <c r="M9" s="11">
        <f t="shared" si="22"/>
        <v>0.46296296296296291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-0.27594754517831444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0.23100023100023098</v>
      </c>
      <c r="Q9" s="11">
        <f>2*'OddsRatio_working_3-way'!K9*'OddsRatio_working_3-way'!L9*'OddsRatio_working_3-way'!M9</f>
        <v>7.4038535576997105E-2</v>
      </c>
      <c r="R9" s="11">
        <f t="shared" si="23"/>
        <v>0</v>
      </c>
      <c r="S9" s="11">
        <f t="shared" si="24"/>
        <v>-0.83711645577771321</v>
      </c>
      <c r="T9" s="11">
        <f t="shared" si="25"/>
        <v>-0.26830655633901063</v>
      </c>
      <c r="U9" s="11">
        <f>'OddsRatio_working_3-way'!S9-'OddsRatio_working_3-way'!R9^2/3</f>
        <v>-0.83711645577771321</v>
      </c>
      <c r="V9" s="11">
        <f>'OddsRatio_working_3-way'!S9*'OddsRatio_working_3-way'!R9/3-2*'OddsRatio_working_3-way'!R9^3/27-'OddsRatio_working_3-way'!T9</f>
        <v>0.26830655633901063</v>
      </c>
      <c r="W9" s="11">
        <f>'OddsRatio_working_3-way'!V9^2+4*'OddsRatio_working_3-way'!U9^3/27</f>
        <v>-1.4918413007551895E-2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0.14739981443513639</v>
      </c>
      <c r="Y9" s="11">
        <f>IF('OddsRatio_working_3-way'!W9&gt;=0,IF('OddsRatio_working_3-way'!V9+SQRT('OddsRatio_working_3-way'!W9)&gt;0,0,PI()),ACOS('OddsRatio_working_3-way'!V9/(2*'OddsRatio_working_3-way'!X9)))</f>
        <v>0.42719394031955438</v>
      </c>
      <c r="Z9" s="11">
        <f>'OddsRatio_working_3-way'!X9^(1/3)*COS('OddsRatio_working_3-way'!Y9/3)</f>
        <v>0.52289467129135969</v>
      </c>
      <c r="AA9" s="11">
        <f>'OddsRatio_working_3-way'!X9^(1/3)*COS(('OddsRatio_working_3-way'!Y9+2*PI())/3)</f>
        <v>-0.32637025914542672</v>
      </c>
      <c r="AB9" s="11">
        <f>'OddsRatio_working_3-way'!X9^(1/3)*COS(('OddsRatio_working_3-way'!Y9+4*PI())/3)</f>
        <v>-0.19652441214593305</v>
      </c>
      <c r="AC9" s="11">
        <f>'OddsRatio_working_3-way'!X9^(1/3)*SIN('OddsRatio_working_3-way'!Y9/3)</f>
        <v>7.4966534718312633E-2</v>
      </c>
      <c r="AD9" s="11">
        <f>'OddsRatio_working_3-way'!X9^(1/3)*SIN(('OddsRatio_working_3-way'!Y9+2*PI())/3)</f>
        <v>0.41535680148267473</v>
      </c>
      <c r="AE9" s="11">
        <f>'OddsRatio_working_3-way'!X9^(1/3)*SIN(('OddsRatio_working_3-way'!Y9+4*PI())/3)</f>
        <v>-0.49032333620098739</v>
      </c>
      <c r="AF9" s="11">
        <f>-'OddsRatio_working_3-way'!U9/(3*'OddsRatio_working_3-way'!X9^(1/3))*COS(('OddsRatio_working_3-way'!Y9)/3)</f>
        <v>0.52289467129135969</v>
      </c>
      <c r="AG9" s="11">
        <f>-'OddsRatio_working_3-way'!U9/(3*'OddsRatio_working_3-way'!X9^(1/3))*COS(('OddsRatio_working_3-way'!Y9+2*PI())/3)</f>
        <v>-0.32637025914542672</v>
      </c>
      <c r="AH9" s="11">
        <f>-'OddsRatio_working_3-way'!U9/(3*'OddsRatio_working_3-way'!X9^(1/3))*COS(('OddsRatio_working_3-way'!Y9+4*PI())/3)</f>
        <v>-0.19652441214593305</v>
      </c>
      <c r="AI9" s="11">
        <f>'OddsRatio_working_3-way'!U9/(3*'OddsRatio_working_3-way'!X9^(1/3))*SIN(('OddsRatio_working_3-way'!Y9)/3)</f>
        <v>-7.4966534718312633E-2</v>
      </c>
      <c r="AJ9" s="11">
        <f>'OddsRatio_working_3-way'!U9/(3*'OddsRatio_working_3-way'!X9^(1/3))*SIN(('OddsRatio_working_3-way'!Y9+2*PI())/3)</f>
        <v>-0.41535680148267473</v>
      </c>
      <c r="AK9" s="11">
        <f>'OddsRatio_working_3-way'!U9/(3*'OddsRatio_working_3-way'!X9^(1/3))*SIN(('OddsRatio_working_3-way'!Y9+4*PI())/3)</f>
        <v>0.49032333620098739</v>
      </c>
      <c r="AL9" s="11">
        <f>'OddsRatio_working_3-way'!Z9+'OddsRatio_working_3-way'!AF9</f>
        <v>1.0457893425827194</v>
      </c>
      <c r="AM9" s="11">
        <f>'OddsRatio_working_3-way'!AA9+'OddsRatio_working_3-way'!AG9</f>
        <v>-0.65274051829085344</v>
      </c>
      <c r="AN9" s="11">
        <f>'OddsRatio_working_3-way'!AB9+'OddsRatio_working_3-way'!AH9</f>
        <v>-0.39304882429186611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1.0457893425827194</v>
      </c>
      <c r="AS9" s="11">
        <f>IF(('OddsRatio_working_3-way'!X9=0),IF(Q9&gt;0,-Q9^(1/3),(-Q9)^(1/3)),'OddsRatio_working_3-way'!AM9-'OddsRatio_working_3-way'!R9/3)</f>
        <v>-0.65274051829085344</v>
      </c>
      <c r="AT9" s="11">
        <f>IF(('OddsRatio_working_3-way'!X9=0),IF(Q9&gt;0,-Q9^(1/3),(-Q9)^(1/3)),'OddsRatio_working_3-way'!AN9-'OddsRatio_working_3-way'!R9/3)</f>
        <v>-0.39304882429186611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9">
        <f t="shared" si="13"/>
        <v>0.19327293211612359</v>
      </c>
      <c r="E10" s="9">
        <f t="shared" si="14"/>
        <v>0.25088083264969618</v>
      </c>
      <c r="F10" s="9">
        <f t="shared" si="15"/>
        <v>0.55584623523418042</v>
      </c>
      <c r="G10" s="9">
        <f t="shared" si="16"/>
        <v>1.0513930136269847</v>
      </c>
      <c r="H10" s="9">
        <f t="shared" si="17"/>
        <v>5.1740302640991294</v>
      </c>
      <c r="I10" s="9">
        <f t="shared" si="18"/>
        <v>3.9859561587006356</v>
      </c>
      <c r="J10" s="9">
        <f t="shared" si="19"/>
        <v>1.7990586903565078</v>
      </c>
      <c r="K10" s="11">
        <f t="shared" si="20"/>
        <v>0.2012072434607646</v>
      </c>
      <c r="L10" s="11">
        <f t="shared" si="21"/>
        <v>0.26041666666666669</v>
      </c>
      <c r="M10" s="11">
        <f t="shared" si="22"/>
        <v>0.56818181818181823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-0.25510687229437223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0.22536973736357541</v>
      </c>
      <c r="Q10" s="11">
        <f>2*'OddsRatio_working_3-way'!K10*'OddsRatio_working_3-way'!L10*'OddsRatio_working_3-way'!M10</f>
        <v>5.9542863240046352E-2</v>
      </c>
      <c r="R10" s="11">
        <f t="shared" si="23"/>
        <v>0</v>
      </c>
      <c r="S10" s="11">
        <f t="shared" si="24"/>
        <v>-0.88343263878645095</v>
      </c>
      <c r="T10" s="11">
        <f t="shared" si="25"/>
        <v>-0.23340360337819049</v>
      </c>
      <c r="U10" s="11">
        <f>'OddsRatio_working_3-way'!S10-'OddsRatio_working_3-way'!R10^2/3</f>
        <v>-0.88343263878645095</v>
      </c>
      <c r="V10" s="11">
        <f>'OddsRatio_working_3-way'!S10*'OddsRatio_working_3-way'!R10/3-2*'OddsRatio_working_3-way'!R10^3/27-'OddsRatio_working_3-way'!T10</f>
        <v>0.23340360337819049</v>
      </c>
      <c r="W10" s="11">
        <f>'OddsRatio_working_3-way'!V10^2+4*'OddsRatio_working_3-way'!U10^3/27</f>
        <v>-4.7667625192203411E-2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0.1598005532391292</v>
      </c>
      <c r="Y10" s="11">
        <f>IF('OddsRatio_working_3-way'!W10&gt;=0,IF('OddsRatio_working_3-way'!V10+SQRT('OddsRatio_working_3-way'!W10)&gt;0,0,PI()),ACOS('OddsRatio_working_3-way'!V10/(2*'OddsRatio_working_3-way'!X10)))</f>
        <v>0.75204029003960815</v>
      </c>
      <c r="Z10" s="11">
        <f>'OddsRatio_working_3-way'!X10^(1/3)*COS('OddsRatio_working_3-way'!Y10/3)</f>
        <v>0.52569650681349234</v>
      </c>
      <c r="AA10" s="11">
        <f>'OddsRatio_working_3-way'!X10^(1/3)*COS(('OddsRatio_working_3-way'!Y10+2*PI())/3)</f>
        <v>-0.37942675373884654</v>
      </c>
      <c r="AB10" s="11">
        <f>'OddsRatio_working_3-way'!X10^(1/3)*COS(('OddsRatio_working_3-way'!Y10+4*PI())/3)</f>
        <v>-0.14626975307464596</v>
      </c>
      <c r="AC10" s="11">
        <f>'OddsRatio_working_3-way'!X10^(1/3)*SIN('OddsRatio_working_3-way'!Y10/3)</f>
        <v>0.13461325709692215</v>
      </c>
      <c r="AD10" s="11">
        <f>'OddsRatio_working_3-way'!X10^(1/3)*SIN(('OddsRatio_working_3-way'!Y10+2*PI())/3)</f>
        <v>0.38795990103276262</v>
      </c>
      <c r="AE10" s="11">
        <f>'OddsRatio_working_3-way'!X10^(1/3)*SIN(('OddsRatio_working_3-way'!Y10+4*PI())/3)</f>
        <v>-0.52257315812968463</v>
      </c>
      <c r="AF10" s="11">
        <f>-'OddsRatio_working_3-way'!U10/(3*'OddsRatio_working_3-way'!X10^(1/3))*COS(('OddsRatio_working_3-way'!Y10)/3)</f>
        <v>0.52569650681349234</v>
      </c>
      <c r="AG10" s="11">
        <f>-'OddsRatio_working_3-way'!U10/(3*'OddsRatio_working_3-way'!X10^(1/3))*COS(('OddsRatio_working_3-way'!Y10+2*PI())/3)</f>
        <v>-0.37942675373884654</v>
      </c>
      <c r="AH10" s="11">
        <f>-'OddsRatio_working_3-way'!U10/(3*'OddsRatio_working_3-way'!X10^(1/3))*COS(('OddsRatio_working_3-way'!Y10+4*PI())/3)</f>
        <v>-0.14626975307464596</v>
      </c>
      <c r="AI10" s="11">
        <f>'OddsRatio_working_3-way'!U10/(3*'OddsRatio_working_3-way'!X10^(1/3))*SIN(('OddsRatio_working_3-way'!Y10)/3)</f>
        <v>-0.13461325709692215</v>
      </c>
      <c r="AJ10" s="11">
        <f>'OddsRatio_working_3-way'!U10/(3*'OddsRatio_working_3-way'!X10^(1/3))*SIN(('OddsRatio_working_3-way'!Y10+2*PI())/3)</f>
        <v>-0.38795990103276262</v>
      </c>
      <c r="AK10" s="11">
        <f>'OddsRatio_working_3-way'!U10/(3*'OddsRatio_working_3-way'!X10^(1/3))*SIN(('OddsRatio_working_3-way'!Y10+4*PI())/3)</f>
        <v>0.52257315812968463</v>
      </c>
      <c r="AL10" s="11">
        <f>'OddsRatio_working_3-way'!Z10+'OddsRatio_working_3-way'!AF10</f>
        <v>1.0513930136269847</v>
      </c>
      <c r="AM10" s="11">
        <f>'OddsRatio_working_3-way'!AA10+'OddsRatio_working_3-way'!AG10</f>
        <v>-0.75885350747769309</v>
      </c>
      <c r="AN10" s="11">
        <f>'OddsRatio_working_3-way'!AB10+'OddsRatio_working_3-way'!AH10</f>
        <v>-0.29253950614929192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1.0513930136269847</v>
      </c>
      <c r="AS10" s="11">
        <f>IF(('OddsRatio_working_3-way'!X10=0),IF(Q10&gt;0,-Q10^(1/3),(-Q10)^(1/3)),'OddsRatio_working_3-way'!AM10-'OddsRatio_working_3-way'!R10/3)</f>
        <v>-0.75885350747769309</v>
      </c>
      <c r="AT10" s="11">
        <f>IF(('OddsRatio_working_3-way'!X10=0),IF(Q10&gt;0,-Q10^(1/3),(-Q10)^(1/3)),'OddsRatio_working_3-way'!AN10-'OddsRatio_working_3-way'!R10/3)</f>
        <v>-0.29253950614929192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9">
        <f t="shared" si="13"/>
        <v>0.44395682852679114</v>
      </c>
      <c r="E11" s="9">
        <f t="shared" si="14"/>
        <v>0.32874796611473095</v>
      </c>
      <c r="F11" s="9">
        <f t="shared" si="15"/>
        <v>0.22729520535847816</v>
      </c>
      <c r="G11" s="9">
        <f t="shared" si="16"/>
        <v>1.0524968629399516</v>
      </c>
      <c r="H11" s="9">
        <f t="shared" si="17"/>
        <v>2.2524712668985418</v>
      </c>
      <c r="I11" s="9">
        <f t="shared" si="18"/>
        <v>3.0418439141035063</v>
      </c>
      <c r="J11" s="9">
        <f t="shared" si="19"/>
        <v>4.3995648672960437</v>
      </c>
      <c r="K11" s="11">
        <f t="shared" si="20"/>
        <v>0.45662100456621008</v>
      </c>
      <c r="L11" s="11">
        <f t="shared" si="21"/>
        <v>0.3401360544217687</v>
      </c>
      <c r="M11" s="11">
        <f t="shared" si="22"/>
        <v>0.23640661938534277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-0.2737911469087998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0.23352065655434101</v>
      </c>
      <c r="Q11" s="11">
        <f>2*'OddsRatio_working_3-way'!K11*'OddsRatio_working_3-way'!L11*'OddsRatio_working_3-way'!M11</f>
        <v>7.3434168727780191E-2</v>
      </c>
      <c r="R11" s="11">
        <f t="shared" si="23"/>
        <v>0</v>
      </c>
      <c r="S11" s="11">
        <f t="shared" si="24"/>
        <v>-0.85291529397817623</v>
      </c>
      <c r="T11" s="11">
        <f t="shared" si="25"/>
        <v>-0.26821235659691073</v>
      </c>
      <c r="U11" s="11">
        <f>'OddsRatio_working_3-way'!S11-'OddsRatio_working_3-way'!R11^2/3</f>
        <v>-0.85291529397817623</v>
      </c>
      <c r="V11" s="11">
        <f>'OddsRatio_working_3-way'!S11*'OddsRatio_working_3-way'!R11/3-2*'OddsRatio_working_3-way'!R11^3/27-'OddsRatio_working_3-way'!T11</f>
        <v>0.26821235659691073</v>
      </c>
      <c r="W11" s="11">
        <f>'OddsRatio_working_3-way'!V11^2+4*'OddsRatio_working_3-way'!U11^3/27</f>
        <v>-1.9982960919694509E-2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0.15159224019632642</v>
      </c>
      <c r="Y11" s="11">
        <f>IF('OddsRatio_working_3-way'!W11&gt;=0,IF('OddsRatio_working_3-way'!V11+SQRT('OddsRatio_working_3-way'!W11)&gt;0,0,PI()),ACOS('OddsRatio_working_3-way'!V11/(2*'OddsRatio_working_3-way'!X11)))</f>
        <v>0.48505205483182068</v>
      </c>
      <c r="Z11" s="11">
        <f>'OddsRatio_working_3-way'!X11^(1/3)*COS('OddsRatio_working_3-way'!Y11/3)</f>
        <v>0.52624843146997591</v>
      </c>
      <c r="AA11" s="11">
        <f>'OddsRatio_working_3-way'!X11^(1/3)*COS(('OddsRatio_working_3-way'!Y11+2*PI())/3)</f>
        <v>-0.33745970373423806</v>
      </c>
      <c r="AB11" s="11">
        <f>'OddsRatio_working_3-way'!X11^(1/3)*COS(('OddsRatio_working_3-way'!Y11+4*PI())/3)</f>
        <v>-0.18878872773573765</v>
      </c>
      <c r="AC11" s="11">
        <f>'OddsRatio_working_3-way'!X11^(1/3)*SIN('OddsRatio_working_3-way'!Y11/3)</f>
        <v>8.5835228013418627E-2</v>
      </c>
      <c r="AD11" s="11">
        <f>'OddsRatio_working_3-way'!X11^(1/3)*SIN(('OddsRatio_working_3-way'!Y11+2*PI())/3)</f>
        <v>0.41282689634800407</v>
      </c>
      <c r="AE11" s="11">
        <f>'OddsRatio_working_3-way'!X11^(1/3)*SIN(('OddsRatio_working_3-way'!Y11+4*PI())/3)</f>
        <v>-0.49866212436142265</v>
      </c>
      <c r="AF11" s="11">
        <f>-'OddsRatio_working_3-way'!U11/(3*'OddsRatio_working_3-way'!X11^(1/3))*COS(('OddsRatio_working_3-way'!Y11)/3)</f>
        <v>0.5262484314699758</v>
      </c>
      <c r="AG11" s="11">
        <f>-'OddsRatio_working_3-way'!U11/(3*'OddsRatio_working_3-way'!X11^(1/3))*COS(('OddsRatio_working_3-way'!Y11+2*PI())/3)</f>
        <v>-0.337459703734238</v>
      </c>
      <c r="AH11" s="11">
        <f>-'OddsRatio_working_3-way'!U11/(3*'OddsRatio_working_3-way'!X11^(1/3))*COS(('OddsRatio_working_3-way'!Y11+4*PI())/3)</f>
        <v>-0.18878872773573763</v>
      </c>
      <c r="AI11" s="11">
        <f>'OddsRatio_working_3-way'!U11/(3*'OddsRatio_working_3-way'!X11^(1/3))*SIN(('OddsRatio_working_3-way'!Y11)/3)</f>
        <v>-8.5835228013418599E-2</v>
      </c>
      <c r="AJ11" s="11">
        <f>'OddsRatio_working_3-way'!U11/(3*'OddsRatio_working_3-way'!X11^(1/3))*SIN(('OddsRatio_working_3-way'!Y11+2*PI())/3)</f>
        <v>-0.41282689634800401</v>
      </c>
      <c r="AK11" s="11">
        <f>'OddsRatio_working_3-way'!U11/(3*'OddsRatio_working_3-way'!X11^(1/3))*SIN(('OddsRatio_working_3-way'!Y11+4*PI())/3)</f>
        <v>0.49866212436142254</v>
      </c>
      <c r="AL11" s="11">
        <f>'OddsRatio_working_3-way'!Z11+'OddsRatio_working_3-way'!AF11</f>
        <v>1.0524968629399516</v>
      </c>
      <c r="AM11" s="11">
        <f>'OddsRatio_working_3-way'!AA11+'OddsRatio_working_3-way'!AG11</f>
        <v>-0.67491940746847612</v>
      </c>
      <c r="AN11" s="11">
        <f>'OddsRatio_working_3-way'!AB11+'OddsRatio_working_3-way'!AH11</f>
        <v>-0.37757745547147525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1.0524968629399516</v>
      </c>
      <c r="AS11" s="11">
        <f>IF(('OddsRatio_working_3-way'!X11=0),IF(Q11&gt;0,-Q11^(1/3),(-Q11)^(1/3)),'OddsRatio_working_3-way'!AM11-'OddsRatio_working_3-way'!R11/3)</f>
        <v>-0.67491940746847612</v>
      </c>
      <c r="AT11" s="11">
        <f>IF(('OddsRatio_working_3-way'!X11=0),IF(Q11&gt;0,-Q11^(1/3),(-Q11)^(1/3)),'OddsRatio_working_3-way'!AN11-'OddsRatio_working_3-way'!R11/3)</f>
        <v>-0.37757745547147525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9">
        <f t="shared" si="13"/>
        <v>0.58309291544025721</v>
      </c>
      <c r="E12" s="9">
        <f t="shared" si="14"/>
        <v>0.25008127297184402</v>
      </c>
      <c r="F12" s="9">
        <f t="shared" si="15"/>
        <v>0.16682581158789897</v>
      </c>
      <c r="G12" s="9">
        <f t="shared" si="16"/>
        <v>1.0671530445025097</v>
      </c>
      <c r="H12" s="9">
        <f t="shared" si="17"/>
        <v>1.7149925398166812</v>
      </c>
      <c r="I12" s="9">
        <f t="shared" si="18"/>
        <v>3.9987000550520522</v>
      </c>
      <c r="J12" s="9">
        <f t="shared" si="19"/>
        <v>5.9942762482717447</v>
      </c>
      <c r="K12" s="11">
        <f t="shared" si="20"/>
        <v>0.5988023952095809</v>
      </c>
      <c r="L12" s="11">
        <f t="shared" si="21"/>
        <v>0.26246719160104987</v>
      </c>
      <c r="M12" s="11">
        <f t="shared" si="22"/>
        <v>0.17605633802816903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-0.24380196023612088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0.22578775021765282</v>
      </c>
      <c r="Q12" s="11">
        <f>2*'OddsRatio_working_3-way'!K12*'OddsRatio_working_3-way'!L12*'OddsRatio_working_3-way'!M12</f>
        <v>5.5340134857267839E-2</v>
      </c>
      <c r="R12" s="11">
        <f t="shared" si="23"/>
        <v>0</v>
      </c>
      <c r="S12" s="11">
        <f t="shared" si="24"/>
        <v>-0.92611129951120408</v>
      </c>
      <c r="T12" s="11">
        <f t="shared" si="25"/>
        <v>-0.22698806360568724</v>
      </c>
      <c r="U12" s="11">
        <f>'OddsRatio_working_3-way'!S12-'OddsRatio_working_3-way'!R12^2/3</f>
        <v>-0.92611129951120408</v>
      </c>
      <c r="V12" s="11">
        <f>'OddsRatio_working_3-way'!S12*'OddsRatio_working_3-way'!R12/3-2*'OddsRatio_working_3-way'!R12^3/27-'OddsRatio_working_3-way'!T12</f>
        <v>0.22698806360568724</v>
      </c>
      <c r="W12" s="11">
        <f>'OddsRatio_working_3-way'!V12^2+4*'OddsRatio_working_3-way'!U12^3/27</f>
        <v>-6.6151844223960782E-2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0.1715192593001004</v>
      </c>
      <c r="Y12" s="11">
        <f>IF('OddsRatio_working_3-way'!W12&gt;=0,IF('OddsRatio_working_3-way'!V12+SQRT('OddsRatio_working_3-way'!W12)&gt;0,0,PI()),ACOS('OddsRatio_working_3-way'!V12/(2*'OddsRatio_working_3-way'!X12)))</f>
        <v>0.84771450001469995</v>
      </c>
      <c r="Z12" s="11">
        <f>'OddsRatio_working_3-way'!X12^(1/3)*COS('OddsRatio_working_3-way'!Y12/3)</f>
        <v>0.53357652225125496</v>
      </c>
      <c r="AA12" s="11">
        <f>'OddsRatio_working_3-way'!X12^(1/3)*COS(('OddsRatio_working_3-way'!Y12+2*PI())/3)</f>
        <v>-0.40095195239302306</v>
      </c>
      <c r="AB12" s="11">
        <f>'OddsRatio_working_3-way'!X12^(1/3)*COS(('OddsRatio_working_3-way'!Y12+4*PI())/3)</f>
        <v>-0.13262456985823184</v>
      </c>
      <c r="AC12" s="11">
        <f>'OddsRatio_working_3-way'!X12^(1/3)*SIN('OddsRatio_working_3-way'!Y12/3)</f>
        <v>0.15491888653740946</v>
      </c>
      <c r="AD12" s="11">
        <f>'OddsRatio_working_3-way'!X12^(1/3)*SIN(('OddsRatio_working_3-way'!Y12+2*PI())/3)</f>
        <v>0.38463137986383494</v>
      </c>
      <c r="AE12" s="11">
        <f>'OddsRatio_working_3-way'!X12^(1/3)*SIN(('OddsRatio_working_3-way'!Y12+4*PI())/3)</f>
        <v>-0.53955026640124437</v>
      </c>
      <c r="AF12" s="11">
        <f>-'OddsRatio_working_3-way'!U12/(3*'OddsRatio_working_3-way'!X12^(1/3))*COS(('OddsRatio_working_3-way'!Y12)/3)</f>
        <v>0.53357652225125474</v>
      </c>
      <c r="AG12" s="11">
        <f>-'OddsRatio_working_3-way'!U12/(3*'OddsRatio_working_3-way'!X12^(1/3))*COS(('OddsRatio_working_3-way'!Y12+2*PI())/3)</f>
        <v>-0.40095195239302289</v>
      </c>
      <c r="AH12" s="11">
        <f>-'OddsRatio_working_3-way'!U12/(3*'OddsRatio_working_3-way'!X12^(1/3))*COS(('OddsRatio_working_3-way'!Y12+4*PI())/3)</f>
        <v>-0.13262456985823179</v>
      </c>
      <c r="AI12" s="11">
        <f>'OddsRatio_working_3-way'!U12/(3*'OddsRatio_working_3-way'!X12^(1/3))*SIN(('OddsRatio_working_3-way'!Y12)/3)</f>
        <v>-0.1549188865374094</v>
      </c>
      <c r="AJ12" s="11">
        <f>'OddsRatio_working_3-way'!U12/(3*'OddsRatio_working_3-way'!X12^(1/3))*SIN(('OddsRatio_working_3-way'!Y12+2*PI())/3)</f>
        <v>-0.38463137986383483</v>
      </c>
      <c r="AK12" s="11">
        <f>'OddsRatio_working_3-way'!U12/(3*'OddsRatio_working_3-way'!X12^(1/3))*SIN(('OddsRatio_working_3-way'!Y12+4*PI())/3)</f>
        <v>0.53955026640124415</v>
      </c>
      <c r="AL12" s="11">
        <f>'OddsRatio_working_3-way'!Z12+'OddsRatio_working_3-way'!AF12</f>
        <v>1.0671530445025097</v>
      </c>
      <c r="AM12" s="11">
        <f>'OddsRatio_working_3-way'!AA12+'OddsRatio_working_3-way'!AG12</f>
        <v>-0.8019039047860459</v>
      </c>
      <c r="AN12" s="11">
        <f>'OddsRatio_working_3-way'!AB12+'OddsRatio_working_3-way'!AH12</f>
        <v>-0.26524913971646363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1.0671530445025097</v>
      </c>
      <c r="AS12" s="11">
        <f>IF(('OddsRatio_working_3-way'!X12=0),IF(Q12&gt;0,-Q12^(1/3),(-Q12)^(1/3)),'OddsRatio_working_3-way'!AM12-'OddsRatio_working_3-way'!R12/3)</f>
        <v>-0.8019039047860459</v>
      </c>
      <c r="AT12" s="11">
        <f>IF(('OddsRatio_working_3-way'!X12=0),IF(Q12&gt;0,-Q12^(1/3),(-Q12)^(1/3)),'OddsRatio_working_3-way'!AN12-'OddsRatio_working_3-way'!R12/3)</f>
        <v>-0.26524913971646363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9">
        <f t="shared" si="13"/>
        <v>0.34133674122609675</v>
      </c>
      <c r="E13" s="9">
        <f t="shared" si="14"/>
        <v>0.28614789778491162</v>
      </c>
      <c r="F13" s="9">
        <f t="shared" si="15"/>
        <v>0.37251536098899146</v>
      </c>
      <c r="G13" s="9">
        <f t="shared" si="16"/>
        <v>1.0661095304496238</v>
      </c>
      <c r="H13" s="9">
        <f t="shared" si="17"/>
        <v>2.9296582501138189</v>
      </c>
      <c r="I13" s="9">
        <f t="shared" si="18"/>
        <v>3.4946963012521186</v>
      </c>
      <c r="J13" s="9">
        <f t="shared" si="19"/>
        <v>2.6844530581104062</v>
      </c>
      <c r="K13" s="11">
        <f t="shared" si="20"/>
        <v>0.35587188612099646</v>
      </c>
      <c r="L13" s="11">
        <f t="shared" si="21"/>
        <v>0.29940119760479045</v>
      </c>
      <c r="M13" s="11">
        <f t="shared" si="22"/>
        <v>0.38759689922480617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-0.27636244518329045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0.23663671580946358</v>
      </c>
      <c r="Q13" s="11">
        <f>2*'OddsRatio_working_3-way'!K13*'OddsRatio_working_3-way'!L13*'OddsRatio_working_3-way'!M13</f>
        <v>8.2595712324420104E-2</v>
      </c>
      <c r="R13" s="11">
        <f t="shared" si="23"/>
        <v>0</v>
      </c>
      <c r="S13" s="11">
        <f t="shared" si="24"/>
        <v>-0.85625496493389408</v>
      </c>
      <c r="T13" s="11">
        <f t="shared" si="25"/>
        <v>-0.29886735250746738</v>
      </c>
      <c r="U13" s="11">
        <f>'OddsRatio_working_3-way'!S13-'OddsRatio_working_3-way'!R13^2/3</f>
        <v>-0.85625496493389408</v>
      </c>
      <c r="V13" s="11">
        <f>'OddsRatio_working_3-way'!S13*'OddsRatio_working_3-way'!R13/3-2*'OddsRatio_working_3-way'!R13^3/27-'OddsRatio_working_3-way'!T13</f>
        <v>0.29886735250746738</v>
      </c>
      <c r="W13" s="11">
        <f>'OddsRatio_working_3-way'!V13^2+4*'OddsRatio_working_3-way'!U13^3/27</f>
        <v>-3.6831424810672697E-3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0.15248347195343012</v>
      </c>
      <c r="Y13" s="11">
        <f>IF('OddsRatio_working_3-way'!W13&gt;=0,IF('OddsRatio_working_3-way'!V13+SQRT('OddsRatio_working_3-way'!W13)&gt;0,0,PI()),ACOS('OddsRatio_working_3-way'!V13/(2*'OddsRatio_working_3-way'!X13)))</f>
        <v>0.2003390032791823</v>
      </c>
      <c r="Z13" s="11">
        <f>'OddsRatio_working_3-way'!X13^(1/3)*COS('OddsRatio_working_3-way'!Y13/3)</f>
        <v>0.53305476522481188</v>
      </c>
      <c r="AA13" s="11">
        <f>'OddsRatio_working_3-way'!X13^(1/3)*COS(('OddsRatio_working_3-way'!Y13+2*PI())/3)</f>
        <v>-0.29740138764599428</v>
      </c>
      <c r="AB13" s="11">
        <f>'OddsRatio_working_3-way'!X13^(1/3)*COS(('OddsRatio_working_3-way'!Y13+4*PI())/3)</f>
        <v>-0.23565337757881771</v>
      </c>
      <c r="AC13" s="11">
        <f>'OddsRatio_working_3-way'!X13^(1/3)*SIN('OddsRatio_working_3-way'!Y13/3)</f>
        <v>3.5650230234208075E-2</v>
      </c>
      <c r="AD13" s="11">
        <f>'OddsRatio_working_3-way'!X13^(1/3)*SIN(('OddsRatio_working_3-way'!Y13+2*PI())/3)</f>
        <v>0.44381385317593275</v>
      </c>
      <c r="AE13" s="11">
        <f>'OddsRatio_working_3-way'!X13^(1/3)*SIN(('OddsRatio_working_3-way'!Y13+4*PI())/3)</f>
        <v>-0.47946408341014091</v>
      </c>
      <c r="AF13" s="11">
        <f>-'OddsRatio_working_3-way'!U13/(3*'OddsRatio_working_3-way'!X13^(1/3))*COS(('OddsRatio_working_3-way'!Y13)/3)</f>
        <v>0.53305476522481188</v>
      </c>
      <c r="AG13" s="11">
        <f>-'OddsRatio_working_3-way'!U13/(3*'OddsRatio_working_3-way'!X13^(1/3))*COS(('OddsRatio_working_3-way'!Y13+2*PI())/3)</f>
        <v>-0.29740138764599428</v>
      </c>
      <c r="AH13" s="11">
        <f>-'OddsRatio_working_3-way'!U13/(3*'OddsRatio_working_3-way'!X13^(1/3))*COS(('OddsRatio_working_3-way'!Y13+4*PI())/3)</f>
        <v>-0.23565337757881771</v>
      </c>
      <c r="AI13" s="11">
        <f>'OddsRatio_working_3-way'!U13/(3*'OddsRatio_working_3-way'!X13^(1/3))*SIN(('OddsRatio_working_3-way'!Y13)/3)</f>
        <v>-3.5650230234208075E-2</v>
      </c>
      <c r="AJ13" s="11">
        <f>'OddsRatio_working_3-way'!U13/(3*'OddsRatio_working_3-way'!X13^(1/3))*SIN(('OddsRatio_working_3-way'!Y13+2*PI())/3)</f>
        <v>-0.44381385317593275</v>
      </c>
      <c r="AK13" s="11">
        <f>'OddsRatio_working_3-way'!U13/(3*'OddsRatio_working_3-way'!X13^(1/3))*SIN(('OddsRatio_working_3-way'!Y13+4*PI())/3)</f>
        <v>0.47946408341014091</v>
      </c>
      <c r="AL13" s="11">
        <f>'OddsRatio_working_3-way'!Z13+'OddsRatio_working_3-way'!AF13</f>
        <v>1.0661095304496238</v>
      </c>
      <c r="AM13" s="11">
        <f>'OddsRatio_working_3-way'!AA13+'OddsRatio_working_3-way'!AG13</f>
        <v>-0.59480277529198855</v>
      </c>
      <c r="AN13" s="11">
        <f>'OddsRatio_working_3-way'!AB13+'OddsRatio_working_3-way'!AH13</f>
        <v>-0.47130675515763543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1.0661095304496238</v>
      </c>
      <c r="AS13" s="11">
        <f>IF(('OddsRatio_working_3-way'!X13=0),IF(Q13&gt;0,-Q13^(1/3),(-Q13)^(1/3)),'OddsRatio_working_3-way'!AM13-'OddsRatio_working_3-way'!R13/3)</f>
        <v>-0.59480277529198855</v>
      </c>
      <c r="AT13" s="11">
        <f>IF(('OddsRatio_working_3-way'!X13=0),IF(Q13&gt;0,-Q13^(1/3),(-Q13)^(1/3)),'OddsRatio_working_3-way'!AN13-'OddsRatio_working_3-way'!R13/3)</f>
        <v>-0.47130675515763543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9">
        <f t="shared" si="13"/>
        <v>0.23123218667005097</v>
      </c>
      <c r="E14" s="9">
        <f t="shared" si="14"/>
        <v>0.28474100753734866</v>
      </c>
      <c r="F14" s="9">
        <f t="shared" si="15"/>
        <v>0.48402680579260038</v>
      </c>
      <c r="G14" s="9">
        <f t="shared" si="16"/>
        <v>1.0554468112228828</v>
      </c>
      <c r="H14" s="9">
        <f t="shared" si="17"/>
        <v>4.3246574553520807</v>
      </c>
      <c r="I14" s="9">
        <f t="shared" si="18"/>
        <v>3.5119634107104609</v>
      </c>
      <c r="J14" s="9">
        <f t="shared" si="19"/>
        <v>2.0660012793351115</v>
      </c>
      <c r="K14" s="11">
        <f t="shared" si="20"/>
        <v>0.24096385542168672</v>
      </c>
      <c r="L14" s="11">
        <f t="shared" si="21"/>
        <v>0.29585798816568049</v>
      </c>
      <c r="M14" s="11">
        <f t="shared" si="22"/>
        <v>0.49751243781094534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-0.26856414441657828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0.23196202632662596</v>
      </c>
      <c r="Q14" s="11">
        <f>2*'OddsRatio_working_3-way'!K14*'OddsRatio_working_3-way'!L14*'OddsRatio_working_3-way'!M14</f>
        <v>7.0936399488264815E-2</v>
      </c>
      <c r="R14" s="11">
        <f t="shared" si="23"/>
        <v>0</v>
      </c>
      <c r="S14" s="11">
        <f t="shared" si="24"/>
        <v>-0.86371182136220825</v>
      </c>
      <c r="T14" s="11">
        <f t="shared" si="25"/>
        <v>-0.264132055462449</v>
      </c>
      <c r="U14" s="11">
        <f>'OddsRatio_working_3-way'!S14-'OddsRatio_working_3-way'!R14^2/3</f>
        <v>-0.86371182136220825</v>
      </c>
      <c r="V14" s="11">
        <f>'OddsRatio_working_3-way'!S14*'OddsRatio_working_3-way'!R14/3-2*'OddsRatio_working_3-way'!R14^3/27-'OddsRatio_working_3-way'!T14</f>
        <v>0.264132055462449</v>
      </c>
      <c r="W14" s="11">
        <f>'OddsRatio_working_3-way'!V14^2+4*'OddsRatio_working_3-way'!U14^3/27</f>
        <v>-2.5690166407924306E-2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0.15447969861015926</v>
      </c>
      <c r="Y14" s="11">
        <f>IF('OddsRatio_working_3-way'!W14&gt;=0,IF('OddsRatio_working_3-way'!V14+SQRT('OddsRatio_working_3-way'!W14)&gt;0,0,PI()),ACOS('OddsRatio_working_3-way'!V14/(2*'OddsRatio_working_3-way'!X14)))</f>
        <v>0.54542163515141495</v>
      </c>
      <c r="Z14" s="11">
        <f>'OddsRatio_working_3-way'!X14^(1/3)*COS('OddsRatio_working_3-way'!Y14/3)</f>
        <v>0.52772340561144138</v>
      </c>
      <c r="AA14" s="11">
        <f>'OddsRatio_working_3-way'!X14^(1/3)*COS(('OddsRatio_working_3-way'!Y14+2*PI())/3)</f>
        <v>-0.3478793242785323</v>
      </c>
      <c r="AB14" s="11">
        <f>'OddsRatio_working_3-way'!X14^(1/3)*COS(('OddsRatio_working_3-way'!Y14+4*PI())/3)</f>
        <v>-0.17984408133290902</v>
      </c>
      <c r="AC14" s="11">
        <f>'OddsRatio_working_3-way'!X14^(1/3)*SIN('OddsRatio_working_3-way'!Y14/3)</f>
        <v>9.7015192747999676E-2</v>
      </c>
      <c r="AD14" s="11">
        <f>'OddsRatio_working_3-way'!X14^(1/3)*SIN(('OddsRatio_working_3-way'!Y14+2*PI())/3)</f>
        <v>0.40851427905714777</v>
      </c>
      <c r="AE14" s="11">
        <f>'OddsRatio_working_3-way'!X14^(1/3)*SIN(('OddsRatio_working_3-way'!Y14+4*PI())/3)</f>
        <v>-0.50552947180514751</v>
      </c>
      <c r="AF14" s="11">
        <f>-'OddsRatio_working_3-way'!U14/(3*'OddsRatio_working_3-way'!X14^(1/3))*COS(('OddsRatio_working_3-way'!Y14)/3)</f>
        <v>0.52772340561144138</v>
      </c>
      <c r="AG14" s="11">
        <f>-'OddsRatio_working_3-way'!U14/(3*'OddsRatio_working_3-way'!X14^(1/3))*COS(('OddsRatio_working_3-way'!Y14+2*PI())/3)</f>
        <v>-0.3478793242785323</v>
      </c>
      <c r="AH14" s="11">
        <f>-'OddsRatio_working_3-way'!U14/(3*'OddsRatio_working_3-way'!X14^(1/3))*COS(('OddsRatio_working_3-way'!Y14+4*PI())/3)</f>
        <v>-0.17984408133290902</v>
      </c>
      <c r="AI14" s="11">
        <f>'OddsRatio_working_3-way'!U14/(3*'OddsRatio_working_3-way'!X14^(1/3))*SIN(('OddsRatio_working_3-way'!Y14)/3)</f>
        <v>-9.7015192747999676E-2</v>
      </c>
      <c r="AJ14" s="11">
        <f>'OddsRatio_working_3-way'!U14/(3*'OddsRatio_working_3-way'!X14^(1/3))*SIN(('OddsRatio_working_3-way'!Y14+2*PI())/3)</f>
        <v>-0.40851427905714777</v>
      </c>
      <c r="AK14" s="11">
        <f>'OddsRatio_working_3-way'!U14/(3*'OddsRatio_working_3-way'!X14^(1/3))*SIN(('OddsRatio_working_3-way'!Y14+4*PI())/3)</f>
        <v>0.50552947180514751</v>
      </c>
      <c r="AL14" s="11">
        <f>'OddsRatio_working_3-way'!Z14+'OddsRatio_working_3-way'!AF14</f>
        <v>1.0554468112228828</v>
      </c>
      <c r="AM14" s="11">
        <f>'OddsRatio_working_3-way'!AA14+'OddsRatio_working_3-way'!AG14</f>
        <v>-0.6957586485570646</v>
      </c>
      <c r="AN14" s="11">
        <f>'OddsRatio_working_3-way'!AB14+'OddsRatio_working_3-way'!AH14</f>
        <v>-0.35968816266581805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1.0554468112228828</v>
      </c>
      <c r="AS14" s="11">
        <f>IF(('OddsRatio_working_3-way'!X14=0),IF(Q14&gt;0,-Q14^(1/3),(-Q14)^(1/3)),'OddsRatio_working_3-way'!AM14-'OddsRatio_working_3-way'!R14/3)</f>
        <v>-0.6957586485570646</v>
      </c>
      <c r="AT14" s="11">
        <f>IF(('OddsRatio_working_3-way'!X14=0),IF(Q14&gt;0,-Q14^(1/3),(-Q14)^(1/3)),'OddsRatio_working_3-way'!AN14-'OddsRatio_working_3-way'!R14/3)</f>
        <v>-0.35968816266581805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9">
        <f t="shared" si="13"/>
        <v>0.51617804230328079</v>
      </c>
      <c r="E15" s="9">
        <f t="shared" si="14"/>
        <v>0.26533270649952501</v>
      </c>
      <c r="F15" s="9">
        <f t="shared" si="15"/>
        <v>0.2184892511971939</v>
      </c>
      <c r="G15" s="9">
        <f t="shared" si="16"/>
        <v>1.077374756728033</v>
      </c>
      <c r="H15" s="9">
        <f t="shared" si="17"/>
        <v>1.9373160383533889</v>
      </c>
      <c r="I15" s="9">
        <f t="shared" si="18"/>
        <v>3.7688531247910451</v>
      </c>
      <c r="J15" s="9">
        <f t="shared" si="19"/>
        <v>4.5768841923370704</v>
      </c>
      <c r="K15" s="11">
        <f t="shared" si="20"/>
        <v>0.53475935828876997</v>
      </c>
      <c r="L15" s="11">
        <f t="shared" si="21"/>
        <v>0.28011204481792717</v>
      </c>
      <c r="M15" s="11">
        <f t="shared" si="22"/>
        <v>0.23148148148148145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-0.25739309389828413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0.23439758157174534</v>
      </c>
      <c r="Q15" s="11">
        <f>2*'OddsRatio_working_3-way'!K15*'OddsRatio_working_3-way'!L15*'OddsRatio_working_3-way'!M15</f>
        <v>6.9348396914717544E-2</v>
      </c>
      <c r="R15" s="11">
        <f t="shared" si="23"/>
        <v>0</v>
      </c>
      <c r="S15" s="11">
        <f t="shared" si="24"/>
        <v>-0.91065994825942731</v>
      </c>
      <c r="T15" s="11">
        <f t="shared" si="25"/>
        <v>-0.26942602019509682</v>
      </c>
      <c r="U15" s="11">
        <f>'OddsRatio_working_3-way'!S15-'OddsRatio_working_3-way'!R15^2/3</f>
        <v>-0.91065994825942731</v>
      </c>
      <c r="V15" s="11">
        <f>'OddsRatio_working_3-way'!S15*'OddsRatio_working_3-way'!R15/3-2*'OddsRatio_working_3-way'!R15^3/27-'OddsRatio_working_3-way'!T15</f>
        <v>0.26942602019509682</v>
      </c>
      <c r="W15" s="11">
        <f>'OddsRatio_working_3-way'!V15^2+4*'OddsRatio_working_3-way'!U15^3/27</f>
        <v>-3.9292834271442936E-2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0.16724474179298707</v>
      </c>
      <c r="Y15" s="11">
        <f>IF('OddsRatio_working_3-way'!W15&gt;=0,IF('OddsRatio_working_3-way'!V15+SQRT('OddsRatio_working_3-way'!W15)&gt;0,0,PI()),ACOS('OddsRatio_working_3-way'!V15/(2*'OddsRatio_working_3-way'!X15)))</f>
        <v>0.63430412649764134</v>
      </c>
      <c r="Z15" s="11">
        <f>'OddsRatio_working_3-way'!X15^(1/3)*COS('OddsRatio_working_3-way'!Y15/3)</f>
        <v>0.53868737836401648</v>
      </c>
      <c r="AA15" s="11">
        <f>'OddsRatio_working_3-way'!X15^(1/3)*COS(('OddsRatio_working_3-way'!Y15+2*PI())/3)</f>
        <v>-0.36947819052062819</v>
      </c>
      <c r="AB15" s="11">
        <f>'OddsRatio_working_3-way'!X15^(1/3)*COS(('OddsRatio_working_3-way'!Y15+4*PI())/3)</f>
        <v>-0.16920918784338843</v>
      </c>
      <c r="AC15" s="11">
        <f>'OddsRatio_working_3-way'!X15^(1/3)*SIN('OddsRatio_working_3-way'!Y15/3)</f>
        <v>0.11562536260604252</v>
      </c>
      <c r="AD15" s="11">
        <f>'OddsRatio_working_3-way'!X15^(1/3)*SIN(('OddsRatio_working_3-way'!Y15+2*PI())/3)</f>
        <v>0.40870427305825691</v>
      </c>
      <c r="AE15" s="11">
        <f>'OddsRatio_working_3-way'!X15^(1/3)*SIN(('OddsRatio_working_3-way'!Y15+4*PI())/3)</f>
        <v>-0.52432963566429924</v>
      </c>
      <c r="AF15" s="11">
        <f>-'OddsRatio_working_3-way'!U15/(3*'OddsRatio_working_3-way'!X15^(1/3))*COS(('OddsRatio_working_3-way'!Y15)/3)</f>
        <v>0.53868737836401637</v>
      </c>
      <c r="AG15" s="11">
        <f>-'OddsRatio_working_3-way'!U15/(3*'OddsRatio_working_3-way'!X15^(1/3))*COS(('OddsRatio_working_3-way'!Y15+2*PI())/3)</f>
        <v>-0.36947819052062808</v>
      </c>
      <c r="AH15" s="11">
        <f>-'OddsRatio_working_3-way'!U15/(3*'OddsRatio_working_3-way'!X15^(1/3))*COS(('OddsRatio_working_3-way'!Y15+4*PI())/3)</f>
        <v>-0.1692091878433884</v>
      </c>
      <c r="AI15" s="11">
        <f>'OddsRatio_working_3-way'!U15/(3*'OddsRatio_working_3-way'!X15^(1/3))*SIN(('OddsRatio_working_3-way'!Y15)/3)</f>
        <v>-0.11562536260604249</v>
      </c>
      <c r="AJ15" s="11">
        <f>'OddsRatio_working_3-way'!U15/(3*'OddsRatio_working_3-way'!X15^(1/3))*SIN(('OddsRatio_working_3-way'!Y15+2*PI())/3)</f>
        <v>-0.40870427305825685</v>
      </c>
      <c r="AK15" s="11">
        <f>'OddsRatio_working_3-way'!U15/(3*'OddsRatio_working_3-way'!X15^(1/3))*SIN(('OddsRatio_working_3-way'!Y15+4*PI())/3)</f>
        <v>0.52432963566429913</v>
      </c>
      <c r="AL15" s="11">
        <f>'OddsRatio_working_3-way'!Z15+'OddsRatio_working_3-way'!AF15</f>
        <v>1.077374756728033</v>
      </c>
      <c r="AM15" s="11">
        <f>'OddsRatio_working_3-way'!AA15+'OddsRatio_working_3-way'!AG15</f>
        <v>-0.73895638104125627</v>
      </c>
      <c r="AN15" s="11">
        <f>'OddsRatio_working_3-way'!AB15+'OddsRatio_working_3-way'!AH15</f>
        <v>-0.3384183756867768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1.077374756728033</v>
      </c>
      <c r="AS15" s="11">
        <f>IF(('OddsRatio_working_3-way'!X15=0),IF(Q15&gt;0,-Q15^(1/3),(-Q15)^(1/3)),'OddsRatio_working_3-way'!AM15-'OddsRatio_working_3-way'!R15/3)</f>
        <v>-0.73895638104125627</v>
      </c>
      <c r="AT15" s="11">
        <f>IF(('OddsRatio_working_3-way'!X15=0),IF(Q15&gt;0,-Q15^(1/3),(-Q15)^(1/3)),'OddsRatio_working_3-way'!AN15-'OddsRatio_working_3-way'!R15/3)</f>
        <v>-0.3384183756867768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9">
        <f t="shared" si="13"/>
        <v>0.42624987882785592</v>
      </c>
      <c r="E16" s="9">
        <f t="shared" si="14"/>
        <v>0.295658533100631</v>
      </c>
      <c r="F16" s="9">
        <f t="shared" si="15"/>
        <v>0.27809158807151307</v>
      </c>
      <c r="G16" s="9">
        <f t="shared" si="16"/>
        <v>1.0682870814595831</v>
      </c>
      <c r="H16" s="9">
        <f t="shared" si="17"/>
        <v>2.3460417226390748</v>
      </c>
      <c r="I16" s="9">
        <f t="shared" si="18"/>
        <v>3.3822801916548699</v>
      </c>
      <c r="J16" s="9">
        <f t="shared" si="19"/>
        <v>3.5959376079467873</v>
      </c>
      <c r="K16" s="11">
        <f t="shared" si="20"/>
        <v>0.44247787610619471</v>
      </c>
      <c r="L16" s="11">
        <f t="shared" si="21"/>
        <v>0.30959752321981426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-0.27269463910389502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0.23643764512259097</v>
      </c>
      <c r="Q16" s="11">
        <f>2*'OddsRatio_working_3-way'!K16*'OddsRatio_working_3-way'!L16*'OddsRatio_working_3-way'!M16</f>
        <v>7.9877582811686124E-2</v>
      </c>
      <c r="R16" s="11">
        <f t="shared" si="23"/>
        <v>0</v>
      </c>
      <c r="S16" s="11">
        <f t="shared" si="24"/>
        <v>-0.86704177940406679</v>
      </c>
      <c r="T16" s="11">
        <f t="shared" si="25"/>
        <v>-0.29291952006894145</v>
      </c>
      <c r="U16" s="11">
        <f>'OddsRatio_working_3-way'!S16-'OddsRatio_working_3-way'!R16^2/3</f>
        <v>-0.86704177940406679</v>
      </c>
      <c r="V16" s="11">
        <f>'OddsRatio_working_3-way'!S16*'OddsRatio_working_3-way'!R16/3-2*'OddsRatio_working_3-way'!R16^3/27-'OddsRatio_working_3-way'!T16</f>
        <v>0.29291952006894145</v>
      </c>
      <c r="W16" s="11">
        <f>'OddsRatio_working_3-way'!V16^2+4*'OddsRatio_working_3-way'!U16^3/27</f>
        <v>-1.0762389265626573E-2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0.15537393161583249</v>
      </c>
      <c r="Y16" s="11">
        <f>IF('OddsRatio_working_3-way'!W16&gt;=0,IF('OddsRatio_working_3-way'!V16+SQRT('OddsRatio_working_3-way'!W16)&gt;0,0,PI()),ACOS('OddsRatio_working_3-way'!V16/(2*'OddsRatio_working_3-way'!X16)))</f>
        <v>0.34038074311868582</v>
      </c>
      <c r="Z16" s="11">
        <f>'OddsRatio_working_3-way'!X16^(1/3)*COS('OddsRatio_working_3-way'!Y16/3)</f>
        <v>0.53414354072979153</v>
      </c>
      <c r="AA16" s="11">
        <f>'OddsRatio_working_3-way'!X16^(1/3)*COS(('OddsRatio_working_3-way'!Y16+2*PI())/3)</f>
        <v>-0.31978280595990055</v>
      </c>
      <c r="AB16" s="11">
        <f>'OddsRatio_working_3-way'!X16^(1/3)*COS(('OddsRatio_working_3-way'!Y16+4*PI())/3)</f>
        <v>-0.21436073476989109</v>
      </c>
      <c r="AC16" s="11">
        <f>'OddsRatio_working_3-way'!X16^(1/3)*SIN('OddsRatio_working_3-way'!Y16/3)</f>
        <v>6.0865461180079961E-2</v>
      </c>
      <c r="AD16" s="11">
        <f>'OddsRatio_working_3-way'!X16^(1/3)*SIN(('OddsRatio_working_3-way'!Y16+2*PI())/3)</f>
        <v>0.43214914494932749</v>
      </c>
      <c r="AE16" s="11">
        <f>'OddsRatio_working_3-way'!X16^(1/3)*SIN(('OddsRatio_working_3-way'!Y16+4*PI())/3)</f>
        <v>-0.49301460612940734</v>
      </c>
      <c r="AF16" s="11">
        <f>-'OddsRatio_working_3-way'!U16/(3*'OddsRatio_working_3-way'!X16^(1/3))*COS(('OddsRatio_working_3-way'!Y16)/3)</f>
        <v>0.53414354072979153</v>
      </c>
      <c r="AG16" s="11">
        <f>-'OddsRatio_working_3-way'!U16/(3*'OddsRatio_working_3-way'!X16^(1/3))*COS(('OddsRatio_working_3-way'!Y16+2*PI())/3)</f>
        <v>-0.31978280595990055</v>
      </c>
      <c r="AH16" s="11">
        <f>-'OddsRatio_working_3-way'!U16/(3*'OddsRatio_working_3-way'!X16^(1/3))*COS(('OddsRatio_working_3-way'!Y16+4*PI())/3)</f>
        <v>-0.21436073476989109</v>
      </c>
      <c r="AI16" s="11">
        <f>'OddsRatio_working_3-way'!U16/(3*'OddsRatio_working_3-way'!X16^(1/3))*SIN(('OddsRatio_working_3-way'!Y16)/3)</f>
        <v>-6.0865461180079961E-2</v>
      </c>
      <c r="AJ16" s="11">
        <f>'OddsRatio_working_3-way'!U16/(3*'OddsRatio_working_3-way'!X16^(1/3))*SIN(('OddsRatio_working_3-way'!Y16+2*PI())/3)</f>
        <v>-0.43214914494932749</v>
      </c>
      <c r="AK16" s="11">
        <f>'OddsRatio_working_3-way'!U16/(3*'OddsRatio_working_3-way'!X16^(1/3))*SIN(('OddsRatio_working_3-way'!Y16+4*PI())/3)</f>
        <v>0.49301460612940734</v>
      </c>
      <c r="AL16" s="11">
        <f>'OddsRatio_working_3-way'!Z16+'OddsRatio_working_3-way'!AF16</f>
        <v>1.0682870814595831</v>
      </c>
      <c r="AM16" s="11">
        <f>'OddsRatio_working_3-way'!AA16+'OddsRatio_working_3-way'!AG16</f>
        <v>-0.6395656119198011</v>
      </c>
      <c r="AN16" s="11">
        <f>'OddsRatio_working_3-way'!AB16+'OddsRatio_working_3-way'!AH16</f>
        <v>-0.42872146953978219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1.0682870814595831</v>
      </c>
      <c r="AS16" s="11">
        <f>IF(('OddsRatio_working_3-way'!X16=0),IF(Q16&gt;0,-Q16^(1/3),(-Q16)^(1/3)),'OddsRatio_working_3-way'!AM16-'OddsRatio_working_3-way'!R16/3)</f>
        <v>-0.6395656119198011</v>
      </c>
      <c r="AT16" s="11">
        <f>IF(('OddsRatio_working_3-way'!X16=0),IF(Q16&gt;0,-Q16^(1/3),(-Q16)^(1/3)),'OddsRatio_working_3-way'!AN16-'OddsRatio_working_3-way'!R16/3)</f>
        <v>-0.42872146953978219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9">
        <f t="shared" si="13"/>
        <v>0.45026709258416148</v>
      </c>
      <c r="E17" s="9">
        <f t="shared" si="14"/>
        <v>0.25002282092150796</v>
      </c>
      <c r="F17" s="9">
        <f t="shared" si="15"/>
        <v>0.29971008649433079</v>
      </c>
      <c r="G17" s="9">
        <f t="shared" si="16"/>
        <v>1.0525034731872547</v>
      </c>
      <c r="H17" s="9">
        <f t="shared" si="17"/>
        <v>2.2209040288972162</v>
      </c>
      <c r="I17" s="9">
        <f t="shared" si="18"/>
        <v>3.9996348985836758</v>
      </c>
      <c r="J17" s="9">
        <f t="shared" si="19"/>
        <v>3.3365577104757054</v>
      </c>
      <c r="K17" s="11">
        <f t="shared" si="20"/>
        <v>0.46296296296296291</v>
      </c>
      <c r="L17" s="11">
        <f t="shared" si="21"/>
        <v>0.25974025974025972</v>
      </c>
      <c r="M17" s="11">
        <f t="shared" si="22"/>
        <v>0.3105590062111801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-0.27408512812239538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0.23265784135349346</v>
      </c>
      <c r="Q17" s="11">
        <f>2*'OddsRatio_working_3-way'!K17*'OddsRatio_working_3-way'!L17*'OddsRatio_working_3-way'!M17</f>
        <v>7.468951568330448E-2</v>
      </c>
      <c r="R17" s="11">
        <f t="shared" si="23"/>
        <v>0</v>
      </c>
      <c r="S17" s="11">
        <f t="shared" si="24"/>
        <v>-0.84885248224631082</v>
      </c>
      <c r="T17" s="11">
        <f t="shared" si="25"/>
        <v>-0.2725048097098911</v>
      </c>
      <c r="U17" s="11">
        <f>'OddsRatio_working_3-way'!S17-'OddsRatio_working_3-way'!R17^2/3</f>
        <v>-0.84885248224631082</v>
      </c>
      <c r="V17" s="11">
        <f>'OddsRatio_working_3-way'!S17*'OddsRatio_working_3-way'!R17/3-2*'OddsRatio_working_3-way'!R17^3/27-'OddsRatio_working_3-way'!T17</f>
        <v>0.2725048097098911</v>
      </c>
      <c r="W17" s="11">
        <f>'OddsRatio_working_3-way'!V17^2+4*'OddsRatio_working_3-way'!U17^3/27</f>
        <v>-1.6354626698334276E-2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0.15051038005180759</v>
      </c>
      <c r="Y17" s="11">
        <f>IF('OddsRatio_working_3-way'!W17&gt;=0,IF('OddsRatio_working_3-way'!V17+SQRT('OddsRatio_working_3-way'!W17)&gt;0,0,PI()),ACOS('OddsRatio_working_3-way'!V17/(2*'OddsRatio_working_3-way'!X17)))</f>
        <v>0.43878348137667533</v>
      </c>
      <c r="Z17" s="11">
        <f>'OddsRatio_working_3-way'!X17^(1/3)*COS('OddsRatio_working_3-way'!Y17/3)</f>
        <v>0.52625173659362745</v>
      </c>
      <c r="AA17" s="11">
        <f>'OddsRatio_working_3-way'!X17^(1/3)*COS(('OddsRatio_working_3-way'!Y17+2*PI())/3)</f>
        <v>-0.33026343498433425</v>
      </c>
      <c r="AB17" s="11">
        <f>'OddsRatio_working_3-way'!X17^(1/3)*COS(('OddsRatio_working_3-way'!Y17+4*PI())/3)</f>
        <v>-0.19598830160929359</v>
      </c>
      <c r="AC17" s="11">
        <f>'OddsRatio_working_3-way'!X17^(1/3)*SIN('OddsRatio_working_3-way'!Y17/3)</f>
        <v>7.7523784399552861E-2</v>
      </c>
      <c r="AD17" s="11">
        <f>'OddsRatio_working_3-way'!X17^(1/3)*SIN(('OddsRatio_working_3-way'!Y17+2*PI())/3)</f>
        <v>0.41698548047598188</v>
      </c>
      <c r="AE17" s="11">
        <f>'OddsRatio_working_3-way'!X17^(1/3)*SIN(('OddsRatio_working_3-way'!Y17+4*PI())/3)</f>
        <v>-0.49450926487553454</v>
      </c>
      <c r="AF17" s="11">
        <f>-'OddsRatio_working_3-way'!U17/(3*'OddsRatio_working_3-way'!X17^(1/3))*COS(('OddsRatio_working_3-way'!Y17)/3)</f>
        <v>0.52625173659362723</v>
      </c>
      <c r="AG17" s="11">
        <f>-'OddsRatio_working_3-way'!U17/(3*'OddsRatio_working_3-way'!X17^(1/3))*COS(('OddsRatio_working_3-way'!Y17+2*PI())/3)</f>
        <v>-0.33026343498433408</v>
      </c>
      <c r="AH17" s="11">
        <f>-'OddsRatio_working_3-way'!U17/(3*'OddsRatio_working_3-way'!X17^(1/3))*COS(('OddsRatio_working_3-way'!Y17+4*PI())/3)</f>
        <v>-0.19598830160929351</v>
      </c>
      <c r="AI17" s="11">
        <f>'OddsRatio_working_3-way'!U17/(3*'OddsRatio_working_3-way'!X17^(1/3))*SIN(('OddsRatio_working_3-way'!Y17)/3)</f>
        <v>-7.7523784399552834E-2</v>
      </c>
      <c r="AJ17" s="11">
        <f>'OddsRatio_working_3-way'!U17/(3*'OddsRatio_working_3-way'!X17^(1/3))*SIN(('OddsRatio_working_3-way'!Y17+2*PI())/3)</f>
        <v>-0.41698548047598172</v>
      </c>
      <c r="AK17" s="11">
        <f>'OddsRatio_working_3-way'!U17/(3*'OddsRatio_working_3-way'!X17^(1/3))*SIN(('OddsRatio_working_3-way'!Y17+4*PI())/3)</f>
        <v>0.49450926487553432</v>
      </c>
      <c r="AL17" s="11">
        <f>'OddsRatio_working_3-way'!Z17+'OddsRatio_working_3-way'!AF17</f>
        <v>1.0525034731872547</v>
      </c>
      <c r="AM17" s="11">
        <f>'OddsRatio_working_3-way'!AA17+'OddsRatio_working_3-way'!AG17</f>
        <v>-0.66052686996866838</v>
      </c>
      <c r="AN17" s="11">
        <f>'OddsRatio_working_3-way'!AB17+'OddsRatio_working_3-way'!AH17</f>
        <v>-0.39197660321858707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1.0525034731872547</v>
      </c>
      <c r="AS17" s="11">
        <f>IF(('OddsRatio_working_3-way'!X17=0),IF(Q17&gt;0,-Q17^(1/3),(-Q17)^(1/3)),'OddsRatio_working_3-way'!AM17-'OddsRatio_working_3-way'!R17/3)</f>
        <v>-0.66052686996866838</v>
      </c>
      <c r="AT17" s="11">
        <f>IF(('OddsRatio_working_3-way'!X17=0),IF(Q17&gt;0,-Q17^(1/3),(-Q17)^(1/3)),'OddsRatio_working_3-way'!AN17-'OddsRatio_working_3-way'!R17/3)</f>
        <v>-0.39197660321858707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9">
        <f t="shared" si="13"/>
        <v>0.43827342818322901</v>
      </c>
      <c r="E18" s="9">
        <f t="shared" si="14"/>
        <v>0.25800017694029337</v>
      </c>
      <c r="F18" s="9">
        <f t="shared" si="15"/>
        <v>0.30372639487647785</v>
      </c>
      <c r="G18" s="9">
        <f t="shared" si="16"/>
        <v>1.0420167876999491</v>
      </c>
      <c r="H18" s="9">
        <f t="shared" si="17"/>
        <v>2.2816806488709371</v>
      </c>
      <c r="I18" s="9">
        <f t="shared" si="18"/>
        <v>3.8759663340518595</v>
      </c>
      <c r="J18" s="9">
        <f t="shared" si="19"/>
        <v>3.2924369329398879</v>
      </c>
      <c r="K18" s="11">
        <f t="shared" si="20"/>
        <v>0.44843049327354262</v>
      </c>
      <c r="L18" s="11">
        <f t="shared" si="21"/>
        <v>0.26595744680851063</v>
      </c>
      <c r="M18" s="11">
        <f t="shared" si="22"/>
        <v>0.3125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-0.27835189867379073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0.23070019559202365</v>
      </c>
      <c r="Q18" s="11">
        <f>2*'OddsRatio_working_3-way'!K18*'OddsRatio_working_3-way'!L18*'OddsRatio_working_3-way'!M18</f>
        <v>7.4539643163820252E-2</v>
      </c>
      <c r="R18" s="11">
        <f t="shared" si="23"/>
        <v>0</v>
      </c>
      <c r="S18" s="11">
        <f t="shared" si="24"/>
        <v>-0.82880769519157615</v>
      </c>
      <c r="T18" s="11">
        <f t="shared" si="25"/>
        <v>-0.26778923915721364</v>
      </c>
      <c r="U18" s="11">
        <f>'OddsRatio_working_3-way'!S18-'OddsRatio_working_3-way'!R18^2/3</f>
        <v>-0.82880769519157615</v>
      </c>
      <c r="V18" s="11">
        <f>'OddsRatio_working_3-way'!S18*'OddsRatio_working_3-way'!R18/3-2*'OddsRatio_working_3-way'!R18^3/27-'OddsRatio_working_3-way'!T18</f>
        <v>0.26778923915721364</v>
      </c>
      <c r="W18" s="11">
        <f>'OddsRatio_working_3-way'!V18^2+4*'OddsRatio_working_3-way'!U18^3/27</f>
        <v>-1.2633575498036773E-2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0.14521075382563453</v>
      </c>
      <c r="Y18" s="11">
        <f>IF('OddsRatio_working_3-way'!W18&gt;=0,IF('OddsRatio_working_3-way'!V18+SQRT('OddsRatio_working_3-way'!W18)&gt;0,0,PI()),ACOS('OddsRatio_working_3-way'!V18/(2*'OddsRatio_working_3-way'!X18)))</f>
        <v>0.39739846168452786</v>
      </c>
      <c r="Z18" s="11">
        <f>'OddsRatio_working_3-way'!X18^(1/3)*COS('OddsRatio_working_3-way'!Y18/3)</f>
        <v>0.52100839384997455</v>
      </c>
      <c r="AA18" s="11">
        <f>'OddsRatio_working_3-way'!X18^(1/3)*COS(('OddsRatio_working_3-way'!Y18+2*PI())/3)</f>
        <v>-0.32062585651033426</v>
      </c>
      <c r="AB18" s="11">
        <f>'OddsRatio_working_3-way'!X18^(1/3)*COS(('OddsRatio_working_3-way'!Y18+4*PI())/3)</f>
        <v>-0.20038253733964045</v>
      </c>
      <c r="AC18" s="11">
        <f>'OddsRatio_working_3-way'!X18^(1/3)*SIN('OddsRatio_working_3-way'!Y18/3)</f>
        <v>6.9422512691454316E-2</v>
      </c>
      <c r="AD18" s="11">
        <f>'OddsRatio_working_3-way'!X18^(1/3)*SIN(('OddsRatio_working_3-way'!Y18+2*PI())/3)</f>
        <v>0.41649524831327894</v>
      </c>
      <c r="AE18" s="11">
        <f>'OddsRatio_working_3-way'!X18^(1/3)*SIN(('OddsRatio_working_3-way'!Y18+4*PI())/3)</f>
        <v>-0.48591776100473311</v>
      </c>
      <c r="AF18" s="11">
        <f>-'OddsRatio_working_3-way'!U18/(3*'OddsRatio_working_3-way'!X18^(1/3))*COS(('OddsRatio_working_3-way'!Y18)/3)</f>
        <v>0.52100839384997455</v>
      </c>
      <c r="AG18" s="11">
        <f>-'OddsRatio_working_3-way'!U18/(3*'OddsRatio_working_3-way'!X18^(1/3))*COS(('OddsRatio_working_3-way'!Y18+2*PI())/3)</f>
        <v>-0.32062585651033426</v>
      </c>
      <c r="AH18" s="11">
        <f>-'OddsRatio_working_3-way'!U18/(3*'OddsRatio_working_3-way'!X18^(1/3))*COS(('OddsRatio_working_3-way'!Y18+4*PI())/3)</f>
        <v>-0.20038253733964045</v>
      </c>
      <c r="AI18" s="11">
        <f>'OddsRatio_working_3-way'!U18/(3*'OddsRatio_working_3-way'!X18^(1/3))*SIN(('OddsRatio_working_3-way'!Y18)/3)</f>
        <v>-6.9422512691454316E-2</v>
      </c>
      <c r="AJ18" s="11">
        <f>'OddsRatio_working_3-way'!U18/(3*'OddsRatio_working_3-way'!X18^(1/3))*SIN(('OddsRatio_working_3-way'!Y18+2*PI())/3)</f>
        <v>-0.41649524831327894</v>
      </c>
      <c r="AK18" s="11">
        <f>'OddsRatio_working_3-way'!U18/(3*'OddsRatio_working_3-way'!X18^(1/3))*SIN(('OddsRatio_working_3-way'!Y18+4*PI())/3)</f>
        <v>0.48591776100473311</v>
      </c>
      <c r="AL18" s="11">
        <f>'OddsRatio_working_3-way'!Z18+'OddsRatio_working_3-way'!AF18</f>
        <v>1.0420167876999491</v>
      </c>
      <c r="AM18" s="11">
        <f>'OddsRatio_working_3-way'!AA18+'OddsRatio_working_3-way'!AG18</f>
        <v>-0.64125171302066852</v>
      </c>
      <c r="AN18" s="11">
        <f>'OddsRatio_working_3-way'!AB18+'OddsRatio_working_3-way'!AH18</f>
        <v>-0.40076507467928091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1.0420167876999491</v>
      </c>
      <c r="AS18" s="11">
        <f>IF(('OddsRatio_working_3-way'!X18=0),IF(Q18&gt;0,-Q18^(1/3),(-Q18)^(1/3)),'OddsRatio_working_3-way'!AM18-'OddsRatio_working_3-way'!R18/3)</f>
        <v>-0.64125171302066852</v>
      </c>
      <c r="AT18" s="11">
        <f>IF(('OddsRatio_working_3-way'!X18=0),IF(Q18&gt;0,-Q18^(1/3),(-Q18)^(1/3)),'OddsRatio_working_3-way'!AN18-'OddsRatio_working_3-way'!R18/3)</f>
        <v>-0.40076507467928091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9">
        <f t="shared" si="13"/>
        <v>0.12411817093732282</v>
      </c>
      <c r="E19" s="9">
        <f t="shared" si="14"/>
        <v>0.17111006105867066</v>
      </c>
      <c r="F19" s="9">
        <f t="shared" si="15"/>
        <v>0.70477176800400643</v>
      </c>
      <c r="G19" s="9">
        <f t="shared" si="16"/>
        <v>1.0741001569916619</v>
      </c>
      <c r="H19" s="9">
        <f t="shared" si="17"/>
        <v>8.0568380314352197</v>
      </c>
      <c r="I19" s="9">
        <f t="shared" si="18"/>
        <v>5.8441917080323957</v>
      </c>
      <c r="J19" s="9">
        <f t="shared" si="19"/>
        <v>1.4188990612267478</v>
      </c>
      <c r="K19" s="11">
        <f t="shared" si="20"/>
        <v>0.13210039630118889</v>
      </c>
      <c r="L19" s="11">
        <f t="shared" si="21"/>
        <v>0.18148820326678766</v>
      </c>
      <c r="M19" s="11">
        <f t="shared" si="22"/>
        <v>0.71942446043165476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-0.19931695321075316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0.19783409439666752</v>
      </c>
      <c r="Q19" s="11">
        <f>2*'OddsRatio_working_3-way'!K19*'OddsRatio_working_3-way'!L19*'OddsRatio_working_3-way'!M19</f>
        <v>3.4495918813717087E-2</v>
      </c>
      <c r="R19" s="11">
        <f t="shared" si="23"/>
        <v>0</v>
      </c>
      <c r="S19" s="11">
        <f t="shared" si="24"/>
        <v>-0.99256029760540387</v>
      </c>
      <c r="T19" s="11">
        <f t="shared" si="25"/>
        <v>-0.17307067089893702</v>
      </c>
      <c r="U19" s="11">
        <f>'OddsRatio_working_3-way'!S19-'OddsRatio_working_3-way'!R19^2/3</f>
        <v>-0.99256029760540387</v>
      </c>
      <c r="V19" s="11">
        <f>'OddsRatio_working_3-way'!S19*'OddsRatio_working_3-way'!R19/3-2*'OddsRatio_working_3-way'!R19^3/27-'OddsRatio_working_3-way'!T19</f>
        <v>0.17307067089893702</v>
      </c>
      <c r="W19" s="11">
        <f>'OddsRatio_working_3-way'!V19^2+4*'OddsRatio_working_3-way'!U19^3/27</f>
        <v>-0.11491269525237058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0.19030643208899872</v>
      </c>
      <c r="Y19" s="11">
        <f>IF('OddsRatio_working_3-way'!W19&gt;=0,IF('OddsRatio_working_3-way'!V19+SQRT('OddsRatio_working_3-way'!W19)&gt;0,0,PI()),ACOS('OddsRatio_working_3-way'!V19/(2*'OddsRatio_working_3-way'!X19)))</f>
        <v>1.0987432720407637</v>
      </c>
      <c r="Z19" s="11">
        <f>'OddsRatio_working_3-way'!X19^(1/3)*COS('OddsRatio_working_3-way'!Y19/3)</f>
        <v>0.53705007849583097</v>
      </c>
      <c r="AA19" s="11">
        <f>'OddsRatio_working_3-way'!X19^(1/3)*COS(('OddsRatio_working_3-way'!Y19+2*PI())/3)</f>
        <v>-0.44691501736346817</v>
      </c>
      <c r="AB19" s="11">
        <f>'OddsRatio_working_3-way'!X19^(1/3)*COS(('OddsRatio_working_3-way'!Y19+4*PI())/3)</f>
        <v>-9.0135061132362873E-2</v>
      </c>
      <c r="AC19" s="11">
        <f>'OddsRatio_working_3-way'!X19^(1/3)*SIN('OddsRatio_working_3-way'!Y19/3)</f>
        <v>0.20598700377149154</v>
      </c>
      <c r="AD19" s="11">
        <f>'OddsRatio_working_3-way'!X19^(1/3)*SIN(('OddsRatio_working_3-way'!Y19+2*PI())/3)</f>
        <v>0.36210550919607065</v>
      </c>
      <c r="AE19" s="11">
        <f>'OddsRatio_working_3-way'!X19^(1/3)*SIN(('OddsRatio_working_3-way'!Y19+4*PI())/3)</f>
        <v>-0.56809251296756225</v>
      </c>
      <c r="AF19" s="11">
        <f>-'OddsRatio_working_3-way'!U19/(3*'OddsRatio_working_3-way'!X19^(1/3))*COS(('OddsRatio_working_3-way'!Y19)/3)</f>
        <v>0.53705007849583097</v>
      </c>
      <c r="AG19" s="11">
        <f>-'OddsRatio_working_3-way'!U19/(3*'OddsRatio_working_3-way'!X19^(1/3))*COS(('OddsRatio_working_3-way'!Y19+2*PI())/3)</f>
        <v>-0.44691501736346817</v>
      </c>
      <c r="AH19" s="11">
        <f>-'OddsRatio_working_3-way'!U19/(3*'OddsRatio_working_3-way'!X19^(1/3))*COS(('OddsRatio_working_3-way'!Y19+4*PI())/3)</f>
        <v>-9.0135061132362873E-2</v>
      </c>
      <c r="AI19" s="11">
        <f>'OddsRatio_working_3-way'!U19/(3*'OddsRatio_working_3-way'!X19^(1/3))*SIN(('OddsRatio_working_3-way'!Y19)/3)</f>
        <v>-0.20598700377149154</v>
      </c>
      <c r="AJ19" s="11">
        <f>'OddsRatio_working_3-way'!U19/(3*'OddsRatio_working_3-way'!X19^(1/3))*SIN(('OddsRatio_working_3-way'!Y19+2*PI())/3)</f>
        <v>-0.36210550919607065</v>
      </c>
      <c r="AK19" s="11">
        <f>'OddsRatio_working_3-way'!U19/(3*'OddsRatio_working_3-way'!X19^(1/3))*SIN(('OddsRatio_working_3-way'!Y19+4*PI())/3)</f>
        <v>0.56809251296756225</v>
      </c>
      <c r="AL19" s="11">
        <f>'OddsRatio_working_3-way'!Z19+'OddsRatio_working_3-way'!AF19</f>
        <v>1.0741001569916619</v>
      </c>
      <c r="AM19" s="11">
        <f>'OddsRatio_working_3-way'!AA19+'OddsRatio_working_3-way'!AG19</f>
        <v>-0.89383003472693634</v>
      </c>
      <c r="AN19" s="11">
        <f>'OddsRatio_working_3-way'!AB19+'OddsRatio_working_3-way'!AH19</f>
        <v>-0.18027012226472575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1.0741001569916619</v>
      </c>
      <c r="AS19" s="11">
        <f>IF(('OddsRatio_working_3-way'!X19=0),IF(Q19&gt;0,-Q19^(1/3),(-Q19)^(1/3)),'OddsRatio_working_3-way'!AM19-'OddsRatio_working_3-way'!R19/3)</f>
        <v>-0.89383003472693634</v>
      </c>
      <c r="AT19" s="11">
        <f>IF(('OddsRatio_working_3-way'!X19=0),IF(Q19&gt;0,-Q19^(1/3),(-Q19)^(1/3)),'OddsRatio_working_3-way'!AN19-'OddsRatio_working_3-way'!R19/3)</f>
        <v>-0.18027012226472575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9">
        <f t="shared" si="13"/>
        <v>0.56587726775991998</v>
      </c>
      <c r="E20" s="9">
        <f t="shared" si="14"/>
        <v>0.25865032931246362</v>
      </c>
      <c r="F20" s="9">
        <f t="shared" si="15"/>
        <v>0.17547240292761629</v>
      </c>
      <c r="G20" s="9">
        <f t="shared" si="16"/>
        <v>1.0655106214270851</v>
      </c>
      <c r="H20" s="9">
        <f t="shared" si="17"/>
        <v>1.7671676474275013</v>
      </c>
      <c r="I20" s="9">
        <f t="shared" si="18"/>
        <v>3.8662235716388582</v>
      </c>
      <c r="J20" s="9">
        <f t="shared" si="19"/>
        <v>5.6989018404934457</v>
      </c>
      <c r="K20" s="11">
        <f t="shared" si="20"/>
        <v>0.58139534883720934</v>
      </c>
      <c r="L20" s="11">
        <f t="shared" si="21"/>
        <v>0.2710027100271003</v>
      </c>
      <c r="M20" s="11">
        <f t="shared" si="22"/>
        <v>0.18484288354898337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-0.2487546957746154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0.2277480540355849</v>
      </c>
      <c r="Q20" s="11">
        <f>2*'OddsRatio_working_3-way'!K20*'OddsRatio_working_3-way'!L20*'OddsRatio_working_3-way'!M20</f>
        <v>5.8247584152323499E-2</v>
      </c>
      <c r="R20" s="11">
        <f t="shared" si="23"/>
        <v>0</v>
      </c>
      <c r="S20" s="11">
        <f t="shared" si="24"/>
        <v>-0.91555278313996691</v>
      </c>
      <c r="T20" s="11">
        <f t="shared" si="25"/>
        <v>-0.23415672203068205</v>
      </c>
      <c r="U20" s="11">
        <f>'OddsRatio_working_3-way'!S20-'OddsRatio_working_3-way'!R20^2/3</f>
        <v>-0.91555278313996691</v>
      </c>
      <c r="V20" s="11">
        <f>'OddsRatio_working_3-way'!S20*'OddsRatio_working_3-way'!R20/3-2*'OddsRatio_working_3-way'!R20^3/27-'OddsRatio_working_3-way'!T20</f>
        <v>0.23415672203068205</v>
      </c>
      <c r="W20" s="11">
        <f>'OddsRatio_working_3-way'!V20^2+4*'OddsRatio_working_3-way'!U20^3/27</f>
        <v>-5.8866944424059729E-2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0.16859442079752657</v>
      </c>
      <c r="Y20" s="11">
        <f>IF('OddsRatio_working_3-way'!W20&gt;=0,IF('OddsRatio_working_3-way'!V20+SQRT('OddsRatio_working_3-way'!W20)&gt;0,0,PI()),ACOS('OddsRatio_working_3-way'!V20/(2*'OddsRatio_working_3-way'!X20)))</f>
        <v>0.80315785537036288</v>
      </c>
      <c r="Z20" s="11">
        <f>'OddsRatio_working_3-way'!X20^(1/3)*COS('OddsRatio_working_3-way'!Y20/3)</f>
        <v>0.53275531071354254</v>
      </c>
      <c r="AA20" s="11">
        <f>'OddsRatio_working_3-way'!X20^(1/3)*COS(('OddsRatio_working_3-way'!Y20+2*PI())/3)</f>
        <v>-0.39293606070734166</v>
      </c>
      <c r="AB20" s="11">
        <f>'OddsRatio_working_3-way'!X20^(1/3)*COS(('OddsRatio_working_3-way'!Y20+4*PI())/3)</f>
        <v>-0.13981925000620049</v>
      </c>
      <c r="AC20" s="11">
        <f>'OddsRatio_working_3-way'!X20^(1/3)*SIN('OddsRatio_working_3-way'!Y20/3)</f>
        <v>0.14613705879472336</v>
      </c>
      <c r="AD20" s="11">
        <f>'OddsRatio_working_3-way'!X20^(1/3)*SIN(('OddsRatio_working_3-way'!Y20+2*PI())/3)</f>
        <v>0.38831110368163813</v>
      </c>
      <c r="AE20" s="11">
        <f>'OddsRatio_working_3-way'!X20^(1/3)*SIN(('OddsRatio_working_3-way'!Y20+4*PI())/3)</f>
        <v>-0.5344481624763614</v>
      </c>
      <c r="AF20" s="11">
        <f>-'OddsRatio_working_3-way'!U20/(3*'OddsRatio_working_3-way'!X20^(1/3))*COS(('OddsRatio_working_3-way'!Y20)/3)</f>
        <v>0.53275531071354254</v>
      </c>
      <c r="AG20" s="11">
        <f>-'OddsRatio_working_3-way'!U20/(3*'OddsRatio_working_3-way'!X20^(1/3))*COS(('OddsRatio_working_3-way'!Y20+2*PI())/3)</f>
        <v>-0.39293606070734166</v>
      </c>
      <c r="AH20" s="11">
        <f>-'OddsRatio_working_3-way'!U20/(3*'OddsRatio_working_3-way'!X20^(1/3))*COS(('OddsRatio_working_3-way'!Y20+4*PI())/3)</f>
        <v>-0.13981925000620049</v>
      </c>
      <c r="AI20" s="11">
        <f>'OddsRatio_working_3-way'!U20/(3*'OddsRatio_working_3-way'!X20^(1/3))*SIN(('OddsRatio_working_3-way'!Y20)/3)</f>
        <v>-0.14613705879472336</v>
      </c>
      <c r="AJ20" s="11">
        <f>'OddsRatio_working_3-way'!U20/(3*'OddsRatio_working_3-way'!X20^(1/3))*SIN(('OddsRatio_working_3-way'!Y20+2*PI())/3)</f>
        <v>-0.38831110368163813</v>
      </c>
      <c r="AK20" s="11">
        <f>'OddsRatio_working_3-way'!U20/(3*'OddsRatio_working_3-way'!X20^(1/3))*SIN(('OddsRatio_working_3-way'!Y20+4*PI())/3)</f>
        <v>0.5344481624763614</v>
      </c>
      <c r="AL20" s="11">
        <f>'OddsRatio_working_3-way'!Z20+'OddsRatio_working_3-way'!AF20</f>
        <v>1.0655106214270851</v>
      </c>
      <c r="AM20" s="11">
        <f>'OddsRatio_working_3-way'!AA20+'OddsRatio_working_3-way'!AG20</f>
        <v>-0.78587212141468332</v>
      </c>
      <c r="AN20" s="11">
        <f>'OddsRatio_working_3-way'!AB20+'OddsRatio_working_3-way'!AH20</f>
        <v>-0.27963850001240098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1.0655106214270851</v>
      </c>
      <c r="AS20" s="11">
        <f>IF(('OddsRatio_working_3-way'!X20=0),IF(Q20&gt;0,-Q20^(1/3),(-Q20)^(1/3)),'OddsRatio_working_3-way'!AM20-'OddsRatio_working_3-way'!R20/3)</f>
        <v>-0.78587212141468332</v>
      </c>
      <c r="AT20" s="11">
        <f>IF(('OddsRatio_working_3-way'!X20=0),IF(Q20&gt;0,-Q20^(1/3),(-Q20)^(1/3)),'OddsRatio_working_3-way'!AN20-'OddsRatio_working_3-way'!R20/3)</f>
        <v>-0.27963850001240098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9">
        <f t="shared" si="13"/>
        <v>0.34110676064094658</v>
      </c>
      <c r="E21" s="9">
        <f t="shared" si="14"/>
        <v>0.30901625559603357</v>
      </c>
      <c r="F21" s="9">
        <f t="shared" si="15"/>
        <v>0.34987698376302012</v>
      </c>
      <c r="G21" s="9">
        <f t="shared" si="16"/>
        <v>1.0498008047471892</v>
      </c>
      <c r="H21" s="9">
        <f t="shared" si="17"/>
        <v>2.9316334807348277</v>
      </c>
      <c r="I21" s="9">
        <f t="shared" si="18"/>
        <v>3.2360757141115126</v>
      </c>
      <c r="J21" s="9">
        <f t="shared" si="19"/>
        <v>2.8581474244025249</v>
      </c>
      <c r="K21" s="11">
        <f t="shared" si="20"/>
        <v>0.35211267605633806</v>
      </c>
      <c r="L21" s="11">
        <f t="shared" si="21"/>
        <v>0.31948881789137379</v>
      </c>
      <c r="M21" s="11">
        <f t="shared" si="22"/>
        <v>0.36101083032490977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-0.28172685436154155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0.23311458467184698</v>
      </c>
      <c r="Q21" s="11">
        <f>2*'OddsRatio_working_3-way'!K21*'OddsRatio_working_3-way'!L21*'OddsRatio_working_3-way'!M21</f>
        <v>8.1224593962316016E-2</v>
      </c>
      <c r="R21" s="11">
        <f t="shared" si="23"/>
        <v>0</v>
      </c>
      <c r="S21" s="11">
        <f t="shared" si="24"/>
        <v>-0.82744893169711753</v>
      </c>
      <c r="T21" s="11">
        <f t="shared" si="25"/>
        <v>-0.2883097322986472</v>
      </c>
      <c r="U21" s="11">
        <f>'OddsRatio_working_3-way'!S21-'OddsRatio_working_3-way'!R21^2/3</f>
        <v>-0.82744893169711753</v>
      </c>
      <c r="V21" s="11">
        <f>'OddsRatio_working_3-way'!S21*'OddsRatio_working_3-way'!R21/3-2*'OddsRatio_working_3-way'!R21^3/27-'OddsRatio_working_3-way'!T21</f>
        <v>0.2883097322986472</v>
      </c>
      <c r="W21" s="11">
        <f>'OddsRatio_working_3-way'!V21^2+4*'OddsRatio_working_3-way'!U21^3/27</f>
        <v>-8.0800127379783426E-4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0.14485380821013599</v>
      </c>
      <c r="Y21" s="11">
        <f>IF('OddsRatio_working_3-way'!W21&gt;=0,IF('OddsRatio_working_3-way'!V21+SQRT('OddsRatio_working_3-way'!W21)&gt;0,0,PI()),ACOS('OddsRatio_working_3-way'!V21/(2*'OddsRatio_working_3-way'!X21)))</f>
        <v>9.8275533501340107E-2</v>
      </c>
      <c r="Z21" s="11">
        <f>'OddsRatio_working_3-way'!X21^(1/3)*COS('OddsRatio_working_3-way'!Y21/3)</f>
        <v>0.52490040237359459</v>
      </c>
      <c r="AA21" s="11">
        <f>'OddsRatio_working_3-way'!X21^(1/3)*COS(('OddsRatio_working_3-way'!Y21+2*PI())/3)</f>
        <v>-0.27734679862742834</v>
      </c>
      <c r="AB21" s="11">
        <f>'OddsRatio_working_3-way'!X21^(1/3)*COS(('OddsRatio_working_3-way'!Y21+4*PI())/3)</f>
        <v>-0.24755360374616642</v>
      </c>
      <c r="AC21" s="11">
        <f>'OddsRatio_working_3-way'!X21^(1/3)*SIN('OddsRatio_working_3-way'!Y21/3)</f>
        <v>1.7201109084715713E-2</v>
      </c>
      <c r="AD21" s="11">
        <f>'OddsRatio_working_3-way'!X21^(1/3)*SIN(('OddsRatio_working_3-way'!Y21+2*PI())/3)</f>
        <v>0.4459765283698488</v>
      </c>
      <c r="AE21" s="11">
        <f>'OddsRatio_working_3-way'!X21^(1/3)*SIN(('OddsRatio_working_3-way'!Y21+4*PI())/3)</f>
        <v>-0.46317763745456436</v>
      </c>
      <c r="AF21" s="11">
        <f>-'OddsRatio_working_3-way'!U21/(3*'OddsRatio_working_3-way'!X21^(1/3))*COS(('OddsRatio_working_3-way'!Y21)/3)</f>
        <v>0.52490040237359459</v>
      </c>
      <c r="AG21" s="11">
        <f>-'OddsRatio_working_3-way'!U21/(3*'OddsRatio_working_3-way'!X21^(1/3))*COS(('OddsRatio_working_3-way'!Y21+2*PI())/3)</f>
        <v>-0.27734679862742834</v>
      </c>
      <c r="AH21" s="11">
        <f>-'OddsRatio_working_3-way'!U21/(3*'OddsRatio_working_3-way'!X21^(1/3))*COS(('OddsRatio_working_3-way'!Y21+4*PI())/3)</f>
        <v>-0.24755360374616642</v>
      </c>
      <c r="AI21" s="11">
        <f>'OddsRatio_working_3-way'!U21/(3*'OddsRatio_working_3-way'!X21^(1/3))*SIN(('OddsRatio_working_3-way'!Y21)/3)</f>
        <v>-1.7201109084715713E-2</v>
      </c>
      <c r="AJ21" s="11">
        <f>'OddsRatio_working_3-way'!U21/(3*'OddsRatio_working_3-way'!X21^(1/3))*SIN(('OddsRatio_working_3-way'!Y21+2*PI())/3)</f>
        <v>-0.4459765283698488</v>
      </c>
      <c r="AK21" s="11">
        <f>'OddsRatio_working_3-way'!U21/(3*'OddsRatio_working_3-way'!X21^(1/3))*SIN(('OddsRatio_working_3-way'!Y21+4*PI())/3)</f>
        <v>0.46317763745456436</v>
      </c>
      <c r="AL21" s="11">
        <f>'OddsRatio_working_3-way'!Z21+'OddsRatio_working_3-way'!AF21</f>
        <v>1.0498008047471892</v>
      </c>
      <c r="AM21" s="11">
        <f>'OddsRatio_working_3-way'!AA21+'OddsRatio_working_3-way'!AG21</f>
        <v>-0.55469359725485667</v>
      </c>
      <c r="AN21" s="11">
        <f>'OddsRatio_working_3-way'!AB21+'OddsRatio_working_3-way'!AH21</f>
        <v>-0.49510720749233283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1.0498008047471892</v>
      </c>
      <c r="AS21" s="11">
        <f>IF(('OddsRatio_working_3-way'!X21=0),IF(Q21&gt;0,-Q21^(1/3),(-Q21)^(1/3)),'OddsRatio_working_3-way'!AM21-'OddsRatio_working_3-way'!R21/3)</f>
        <v>-0.55469359725485667</v>
      </c>
      <c r="AT21" s="11">
        <f>IF(('OddsRatio_working_3-way'!X21=0),IF(Q21&gt;0,-Q21^(1/3),(-Q21)^(1/3)),'OddsRatio_working_3-way'!AN21-'OddsRatio_working_3-way'!R21/3)</f>
        <v>-0.49510720749233283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9">
        <f t="shared" si="13"/>
        <v>0.35662797752752862</v>
      </c>
      <c r="E22" s="9">
        <f t="shared" si="14"/>
        <v>0.28806539951494331</v>
      </c>
      <c r="F22" s="9">
        <f t="shared" si="15"/>
        <v>0.35530662295752835</v>
      </c>
      <c r="G22" s="9">
        <f t="shared" si="16"/>
        <v>1.042799123747743</v>
      </c>
      <c r="H22" s="9">
        <f t="shared" si="17"/>
        <v>2.8040424840835954</v>
      </c>
      <c r="I22" s="9">
        <f t="shared" si="18"/>
        <v>3.4714339232821514</v>
      </c>
      <c r="J22" s="9">
        <f t="shared" si="19"/>
        <v>2.8144704753210728</v>
      </c>
      <c r="K22" s="11">
        <f t="shared" si="20"/>
        <v>0.36630036630036628</v>
      </c>
      <c r="L22" s="11">
        <f t="shared" si="21"/>
        <v>0.29673590504451036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-0.28300922149608521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0.23166996677360771</v>
      </c>
      <c r="Q22" s="11">
        <f>2*'OddsRatio_working_3-way'!K22*'OddsRatio_working_3-way'!L22*'OddsRatio_working_3-way'!M22</f>
        <v>7.9339029716988946E-2</v>
      </c>
      <c r="R22" s="11">
        <f t="shared" si="23"/>
        <v>0</v>
      </c>
      <c r="S22" s="11">
        <f t="shared" si="24"/>
        <v>-0.81859511696799014</v>
      </c>
      <c r="T22" s="11">
        <f t="shared" si="25"/>
        <v>-0.28034079348218843</v>
      </c>
      <c r="U22" s="11">
        <f>'OddsRatio_working_3-way'!S22-'OddsRatio_working_3-way'!R22^2/3</f>
        <v>-0.81859511696799014</v>
      </c>
      <c r="V22" s="11">
        <f>'OddsRatio_working_3-way'!S22*'OddsRatio_working_3-way'!R22/3-2*'OddsRatio_working_3-way'!R22^3/27-'OddsRatio_working_3-way'!T22</f>
        <v>0.28034079348218843</v>
      </c>
      <c r="W22" s="11">
        <f>'OddsRatio_working_3-way'!V22^2+4*'OddsRatio_working_3-way'!U22^3/27</f>
        <v>-2.6740650605914795E-3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0.14253510580802059</v>
      </c>
      <c r="Y22" s="11">
        <f>IF('OddsRatio_working_3-way'!W22&gt;=0,IF('OddsRatio_working_3-way'!V22+SQRT('OddsRatio_working_3-way'!W22)&gt;0,0,PI()),ACOS('OddsRatio_working_3-way'!V22/(2*'OddsRatio_working_3-way'!X22)))</f>
        <v>0.18240855154971869</v>
      </c>
      <c r="Z22" s="11">
        <f>'OddsRatio_working_3-way'!X22^(1/3)*COS('OddsRatio_working_3-way'!Y22/3)</f>
        <v>0.52139956187387149</v>
      </c>
      <c r="AA22" s="11">
        <f>'OddsRatio_working_3-way'!X22^(1/3)*COS(('OddsRatio_working_3-way'!Y22+2*PI())/3)</f>
        <v>-0.28818890424595828</v>
      </c>
      <c r="AB22" s="11">
        <f>'OddsRatio_working_3-way'!X22^(1/3)*COS(('OddsRatio_working_3-way'!Y22+4*PI())/3)</f>
        <v>-0.2332106576279131</v>
      </c>
      <c r="AC22" s="11">
        <f>'OddsRatio_working_3-way'!X22^(1/3)*SIN('OddsRatio_working_3-way'!Y22/3)</f>
        <v>3.1741705484502052E-2</v>
      </c>
      <c r="AD22" s="11">
        <f>'OddsRatio_working_3-way'!X22^(1/3)*SIN(('OddsRatio_working_3-way'!Y22+2*PI())/3)</f>
        <v>0.43567441336259805</v>
      </c>
      <c r="AE22" s="11">
        <f>'OddsRatio_working_3-way'!X22^(1/3)*SIN(('OddsRatio_working_3-way'!Y22+4*PI())/3)</f>
        <v>-0.46741611884709999</v>
      </c>
      <c r="AF22" s="11">
        <f>-'OddsRatio_working_3-way'!U22/(3*'OddsRatio_working_3-way'!X22^(1/3))*COS(('OddsRatio_working_3-way'!Y22)/3)</f>
        <v>0.52139956187387149</v>
      </c>
      <c r="AG22" s="11">
        <f>-'OddsRatio_working_3-way'!U22/(3*'OddsRatio_working_3-way'!X22^(1/3))*COS(('OddsRatio_working_3-way'!Y22+2*PI())/3)</f>
        <v>-0.28818890424595828</v>
      </c>
      <c r="AH22" s="11">
        <f>-'OddsRatio_working_3-way'!U22/(3*'OddsRatio_working_3-way'!X22^(1/3))*COS(('OddsRatio_working_3-way'!Y22+4*PI())/3)</f>
        <v>-0.2332106576279131</v>
      </c>
      <c r="AI22" s="11">
        <f>'OddsRatio_working_3-way'!U22/(3*'OddsRatio_working_3-way'!X22^(1/3))*SIN(('OddsRatio_working_3-way'!Y22)/3)</f>
        <v>-3.1741705484502052E-2</v>
      </c>
      <c r="AJ22" s="11">
        <f>'OddsRatio_working_3-way'!U22/(3*'OddsRatio_working_3-way'!X22^(1/3))*SIN(('OddsRatio_working_3-way'!Y22+2*PI())/3)</f>
        <v>-0.43567441336259805</v>
      </c>
      <c r="AK22" s="11">
        <f>'OddsRatio_working_3-way'!U22/(3*'OddsRatio_working_3-way'!X22^(1/3))*SIN(('OddsRatio_working_3-way'!Y22+4*PI())/3)</f>
        <v>0.46741611884709999</v>
      </c>
      <c r="AL22" s="11">
        <f>'OddsRatio_working_3-way'!Z22+'OddsRatio_working_3-way'!AF22</f>
        <v>1.042799123747743</v>
      </c>
      <c r="AM22" s="11">
        <f>'OddsRatio_working_3-way'!AA22+'OddsRatio_working_3-way'!AG22</f>
        <v>-0.57637780849191655</v>
      </c>
      <c r="AN22" s="11">
        <f>'OddsRatio_working_3-way'!AB22+'OddsRatio_working_3-way'!AH22</f>
        <v>-0.4664213152558262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1.042799123747743</v>
      </c>
      <c r="AS22" s="11">
        <f>IF(('OddsRatio_working_3-way'!X22=0),IF(Q22&gt;0,-Q22^(1/3),(-Q22)^(1/3)),'OddsRatio_working_3-way'!AM22-'OddsRatio_working_3-way'!R22/3)</f>
        <v>-0.57637780849191655</v>
      </c>
      <c r="AT22" s="11">
        <f>IF(('OddsRatio_working_3-way'!X22=0),IF(Q22&gt;0,-Q22^(1/3),(-Q22)^(1/3)),'OddsRatio_working_3-way'!AN22-'OddsRatio_working_3-way'!R22/3)</f>
        <v>-0.4664213152558262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9">
        <f t="shared" si="13"/>
        <v>0.40685499557862204</v>
      </c>
      <c r="E23" s="9">
        <f t="shared" si="14"/>
        <v>0.27832356974962807</v>
      </c>
      <c r="F23" s="9">
        <f t="shared" si="15"/>
        <v>0.31482143467175017</v>
      </c>
      <c r="G23" s="9">
        <f t="shared" si="16"/>
        <v>1.0413415289532921</v>
      </c>
      <c r="H23" s="9">
        <f t="shared" si="17"/>
        <v>2.4578781405346088</v>
      </c>
      <c r="I23" s="9">
        <f t="shared" si="18"/>
        <v>3.5929404070936983</v>
      </c>
      <c r="J23" s="9">
        <f t="shared" si="19"/>
        <v>3.1764037955123801</v>
      </c>
      <c r="K23" s="11">
        <f t="shared" si="20"/>
        <v>0.41666666666666669</v>
      </c>
      <c r="L23" s="11">
        <f t="shared" si="21"/>
        <v>0.28653295128939826</v>
      </c>
      <c r="M23" s="11">
        <f t="shared" si="22"/>
        <v>0.3236245954692557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-0.28150007881974415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0.2310500335370283</v>
      </c>
      <c r="Q23" s="11">
        <f>2*'OddsRatio_working_3-way'!K23*'OddsRatio_working_3-way'!L23*'OddsRatio_working_3-way'!M23</f>
        <v>7.7274258708036225E-2</v>
      </c>
      <c r="R23" s="11">
        <f t="shared" si="23"/>
        <v>0</v>
      </c>
      <c r="S23" s="11">
        <f t="shared" si="24"/>
        <v>-0.82078141684990058</v>
      </c>
      <c r="T23" s="11">
        <f t="shared" si="25"/>
        <v>-0.27450883506685642</v>
      </c>
      <c r="U23" s="11">
        <f>'OddsRatio_working_3-way'!S23-'OddsRatio_working_3-way'!R23^2/3</f>
        <v>-0.82078141684990058</v>
      </c>
      <c r="V23" s="11">
        <f>'OddsRatio_working_3-way'!S23*'OddsRatio_working_3-way'!R23/3-2*'OddsRatio_working_3-way'!R23^3/27-'OddsRatio_working_3-way'!T23</f>
        <v>0.27450883506685642</v>
      </c>
      <c r="W23" s="11">
        <f>'OddsRatio_working_3-way'!V23^2+4*'OddsRatio_working_3-way'!U23^3/27</f>
        <v>-6.5627923077194589E-3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0.14310651001743599</v>
      </c>
      <c r="Y23" s="11">
        <f>IF('OddsRatio_working_3-way'!W23&gt;=0,IF('OddsRatio_working_3-way'!V23+SQRT('OddsRatio_working_3-way'!W23)&gt;0,0,PI()),ACOS('OddsRatio_working_3-way'!V23/(2*'OddsRatio_working_3-way'!X23)))</f>
        <v>0.28696708876927035</v>
      </c>
      <c r="Z23" s="11">
        <f>'OddsRatio_working_3-way'!X23^(1/3)*COS('OddsRatio_working_3-way'!Y23/3)</f>
        <v>0.52067076447664606</v>
      </c>
      <c r="AA23" s="11">
        <f>'OddsRatio_working_3-way'!X23^(1/3)*COS(('OddsRatio_working_3-way'!Y23+2*PI())/3)</f>
        <v>-0.30359992288021431</v>
      </c>
      <c r="AB23" s="11">
        <f>'OddsRatio_working_3-way'!X23^(1/3)*COS(('OddsRatio_working_3-way'!Y23+4*PI())/3)</f>
        <v>-0.21707084159643164</v>
      </c>
      <c r="AC23" s="11">
        <f>'OddsRatio_working_3-way'!X23^(1/3)*SIN('OddsRatio_working_3-way'!Y23/3)</f>
        <v>4.9957588371922997E-2</v>
      </c>
      <c r="AD23" s="11">
        <f>'OddsRatio_working_3-way'!X23^(1/3)*SIN(('OddsRatio_working_3-way'!Y23+2*PI())/3)</f>
        <v>0.42593531485867836</v>
      </c>
      <c r="AE23" s="11">
        <f>'OddsRatio_working_3-way'!X23^(1/3)*SIN(('OddsRatio_working_3-way'!Y23+4*PI())/3)</f>
        <v>-0.47589290323060124</v>
      </c>
      <c r="AF23" s="11">
        <f>-'OddsRatio_working_3-way'!U23/(3*'OddsRatio_working_3-way'!X23^(1/3))*COS(('OddsRatio_working_3-way'!Y23)/3)</f>
        <v>0.52067076447664606</v>
      </c>
      <c r="AG23" s="11">
        <f>-'OddsRatio_working_3-way'!U23/(3*'OddsRatio_working_3-way'!X23^(1/3))*COS(('OddsRatio_working_3-way'!Y23+2*PI())/3)</f>
        <v>-0.30359992288021431</v>
      </c>
      <c r="AH23" s="11">
        <f>-'OddsRatio_working_3-way'!U23/(3*'OddsRatio_working_3-way'!X23^(1/3))*COS(('OddsRatio_working_3-way'!Y23+4*PI())/3)</f>
        <v>-0.21707084159643164</v>
      </c>
      <c r="AI23" s="11">
        <f>'OddsRatio_working_3-way'!U23/(3*'OddsRatio_working_3-way'!X23^(1/3))*SIN(('OddsRatio_working_3-way'!Y23)/3)</f>
        <v>-4.9957588371922997E-2</v>
      </c>
      <c r="AJ23" s="11">
        <f>'OddsRatio_working_3-way'!U23/(3*'OddsRatio_working_3-way'!X23^(1/3))*SIN(('OddsRatio_working_3-way'!Y23+2*PI())/3)</f>
        <v>-0.42593531485867836</v>
      </c>
      <c r="AK23" s="11">
        <f>'OddsRatio_working_3-way'!U23/(3*'OddsRatio_working_3-way'!X23^(1/3))*SIN(('OddsRatio_working_3-way'!Y23+4*PI())/3)</f>
        <v>0.47589290323060124</v>
      </c>
      <c r="AL23" s="11">
        <f>'OddsRatio_working_3-way'!Z23+'OddsRatio_working_3-way'!AF23</f>
        <v>1.0413415289532921</v>
      </c>
      <c r="AM23" s="11">
        <f>'OddsRatio_working_3-way'!AA23+'OddsRatio_working_3-way'!AG23</f>
        <v>-0.60719984576042862</v>
      </c>
      <c r="AN23" s="11">
        <f>'OddsRatio_working_3-way'!AB23+'OddsRatio_working_3-way'!AH23</f>
        <v>-0.43414168319286328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1.0413415289532921</v>
      </c>
      <c r="AS23" s="11">
        <f>IF(('OddsRatio_working_3-way'!X23=0),IF(Q23&gt;0,-Q23^(1/3),(-Q23)^(1/3)),'OddsRatio_working_3-way'!AM23-'OddsRatio_working_3-way'!R23/3)</f>
        <v>-0.60719984576042862</v>
      </c>
      <c r="AT23" s="11">
        <f>IF(('OddsRatio_working_3-way'!X23=0),IF(Q23&gt;0,-Q23^(1/3),(-Q23)^(1/3)),'OddsRatio_working_3-way'!AN23-'OddsRatio_working_3-way'!R23/3)</f>
        <v>-0.43414168319286328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9">
        <f t="shared" si="13"/>
        <v>0.1436972496337974</v>
      </c>
      <c r="E24" s="9">
        <f t="shared" si="14"/>
        <v>0.18454096816559612</v>
      </c>
      <c r="F24" s="9">
        <f t="shared" si="15"/>
        <v>0.67176178220060623</v>
      </c>
      <c r="G24" s="9">
        <f t="shared" si="16"/>
        <v>1.0622237852004974</v>
      </c>
      <c r="H24" s="9">
        <f t="shared" si="17"/>
        <v>6.9590754349747925</v>
      </c>
      <c r="I24" s="9">
        <f t="shared" si="18"/>
        <v>5.4188509464340697</v>
      </c>
      <c r="J24" s="9">
        <f t="shared" si="19"/>
        <v>1.4886229411922289</v>
      </c>
      <c r="K24" s="11">
        <f t="shared" si="20"/>
        <v>0.15128593040847199</v>
      </c>
      <c r="L24" s="11">
        <f t="shared" si="21"/>
        <v>0.19379844961240308</v>
      </c>
      <c r="M24" s="11">
        <f t="shared" si="22"/>
        <v>0.68493150684931503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-0.21558076398671921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0.2054336662523453</v>
      </c>
      <c r="Q24" s="11">
        <f>2*'OddsRatio_working_3-way'!K24*'OddsRatio_working_3-way'!L24*'OddsRatio_working_3-way'!M24</f>
        <v>4.0162984604564078E-2</v>
      </c>
      <c r="R24" s="11">
        <f t="shared" si="23"/>
        <v>0</v>
      </c>
      <c r="S24" s="11">
        <f t="shared" si="24"/>
        <v>-0.95293133975998423</v>
      </c>
      <c r="T24" s="11">
        <f t="shared" si="25"/>
        <v>-0.18630133719647782</v>
      </c>
      <c r="U24" s="11">
        <f>'OddsRatio_working_3-way'!S24-'OddsRatio_working_3-way'!R24^2/3</f>
        <v>-0.95293133975998423</v>
      </c>
      <c r="V24" s="11">
        <f>'OddsRatio_working_3-way'!S24*'OddsRatio_working_3-way'!R24/3-2*'OddsRatio_working_3-way'!R24^3/27-'OddsRatio_working_3-way'!T24</f>
        <v>0.18630133719647782</v>
      </c>
      <c r="W24" s="11">
        <f>'OddsRatio_working_3-way'!V24^2+4*'OddsRatio_working_3-way'!U24^3/27</f>
        <v>-9.348975500826831E-2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0.17902370181729013</v>
      </c>
      <c r="Y24" s="11">
        <f>IF('OddsRatio_working_3-way'!W24&gt;=0,IF('OddsRatio_working_3-way'!V24+SQRT('OddsRatio_working_3-way'!W24)&gt;0,0,PI()),ACOS('OddsRatio_working_3-way'!V24/(2*'OddsRatio_working_3-way'!X24)))</f>
        <v>1.0235637912427278</v>
      </c>
      <c r="Z24" s="11">
        <f>'OddsRatio_working_3-way'!X24^(1/3)*COS('OddsRatio_working_3-way'!Y24/3)</f>
        <v>0.5311118926002486</v>
      </c>
      <c r="AA24" s="11">
        <f>'OddsRatio_working_3-way'!X24^(1/3)*COS(('OddsRatio_working_3-way'!Y24+2*PI())/3)</f>
        <v>-0.42887450952529027</v>
      </c>
      <c r="AB24" s="11">
        <f>'OddsRatio_working_3-way'!X24^(1/3)*COS(('OddsRatio_working_3-way'!Y24+4*PI())/3)</f>
        <v>-0.10223738307495817</v>
      </c>
      <c r="AC24" s="11">
        <f>'OddsRatio_working_3-way'!X24^(1/3)*SIN('OddsRatio_working_3-way'!Y24/3)</f>
        <v>0.1885840328834251</v>
      </c>
      <c r="AD24" s="11">
        <f>'OddsRatio_working_3-way'!X24^(1/3)*SIN(('OddsRatio_working_3-way'!Y24+2*PI())/3)</f>
        <v>0.36566437480213521</v>
      </c>
      <c r="AE24" s="11">
        <f>'OddsRatio_working_3-way'!X24^(1/3)*SIN(('OddsRatio_working_3-way'!Y24+4*PI())/3)</f>
        <v>-0.55424840768556016</v>
      </c>
      <c r="AF24" s="11">
        <f>-'OddsRatio_working_3-way'!U24/(3*'OddsRatio_working_3-way'!X24^(1/3))*COS(('OddsRatio_working_3-way'!Y24)/3)</f>
        <v>0.53111189260024871</v>
      </c>
      <c r="AG24" s="11">
        <f>-'OddsRatio_working_3-way'!U24/(3*'OddsRatio_working_3-way'!X24^(1/3))*COS(('OddsRatio_working_3-way'!Y24+2*PI())/3)</f>
        <v>-0.42887450952529038</v>
      </c>
      <c r="AH24" s="11">
        <f>-'OddsRatio_working_3-way'!U24/(3*'OddsRatio_working_3-way'!X24^(1/3))*COS(('OddsRatio_working_3-way'!Y24+4*PI())/3)</f>
        <v>-0.10223738307495818</v>
      </c>
      <c r="AI24" s="11">
        <f>'OddsRatio_working_3-way'!U24/(3*'OddsRatio_working_3-way'!X24^(1/3))*SIN(('OddsRatio_working_3-way'!Y24)/3)</f>
        <v>-0.18858403288342515</v>
      </c>
      <c r="AJ24" s="11">
        <f>'OddsRatio_working_3-way'!U24/(3*'OddsRatio_working_3-way'!X24^(1/3))*SIN(('OddsRatio_working_3-way'!Y24+2*PI())/3)</f>
        <v>-0.36566437480213526</v>
      </c>
      <c r="AK24" s="11">
        <f>'OddsRatio_working_3-way'!U24/(3*'OddsRatio_working_3-way'!X24^(1/3))*SIN(('OddsRatio_working_3-way'!Y24+4*PI())/3)</f>
        <v>0.55424840768556027</v>
      </c>
      <c r="AL24" s="11">
        <f>'OddsRatio_working_3-way'!Z24+'OddsRatio_working_3-way'!AF24</f>
        <v>1.0622237852004974</v>
      </c>
      <c r="AM24" s="11">
        <f>'OddsRatio_working_3-way'!AA24+'OddsRatio_working_3-way'!AG24</f>
        <v>-0.85774901905058065</v>
      </c>
      <c r="AN24" s="11">
        <f>'OddsRatio_working_3-way'!AB24+'OddsRatio_working_3-way'!AH24</f>
        <v>-0.20447476614991633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1.0622237852004974</v>
      </c>
      <c r="AS24" s="11">
        <f>IF(('OddsRatio_working_3-way'!X24=0),IF(Q24&gt;0,-Q24^(1/3),(-Q24)^(1/3)),'OddsRatio_working_3-way'!AM24-'OddsRatio_working_3-way'!R24/3)</f>
        <v>-0.85774901905058065</v>
      </c>
      <c r="AT24" s="11">
        <f>IF(('OddsRatio_working_3-way'!X24=0),IF(Q24&gt;0,-Q24^(1/3),(-Q24)^(1/3)),'OddsRatio_working_3-way'!AN24-'OddsRatio_working_3-way'!R24/3)</f>
        <v>-0.20447476614991633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9">
        <f t="shared" si="13"/>
        <v>0.31275459778698284</v>
      </c>
      <c r="E25" s="9">
        <f t="shared" si="14"/>
        <v>0.30774287093592706</v>
      </c>
      <c r="F25" s="9">
        <f t="shared" si="15"/>
        <v>0.37950253127709005</v>
      </c>
      <c r="G25" s="9">
        <f t="shared" si="16"/>
        <v>1.0414194506896122</v>
      </c>
      <c r="H25" s="9">
        <f t="shared" si="17"/>
        <v>3.1973950409550813</v>
      </c>
      <c r="I25" s="9">
        <f t="shared" si="18"/>
        <v>3.2494660134895628</v>
      </c>
      <c r="J25" s="9">
        <f t="shared" si="19"/>
        <v>2.635028537582691</v>
      </c>
      <c r="K25" s="11">
        <f t="shared" si="20"/>
        <v>0.32154340836012862</v>
      </c>
      <c r="L25" s="11">
        <f t="shared" si="21"/>
        <v>0.31645569620253161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-0.28330566832107706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0.23122364980829818</v>
      </c>
      <c r="Q25" s="11">
        <f>2*'OddsRatio_working_3-way'!K25*'OddsRatio_working_3-way'!L25*'OddsRatio_working_3-way'!M25</f>
        <v>7.9186181441198003E-2</v>
      </c>
      <c r="R25" s="11">
        <f t="shared" si="23"/>
        <v>0</v>
      </c>
      <c r="S25" s="11">
        <f t="shared" si="24"/>
        <v>-0.81616316107818543</v>
      </c>
      <c r="T25" s="11">
        <f t="shared" si="25"/>
        <v>-0.27950793187609085</v>
      </c>
      <c r="U25" s="11">
        <f>'OddsRatio_working_3-way'!S25-'OddsRatio_working_3-way'!R25^2/3</f>
        <v>-0.81616316107818543</v>
      </c>
      <c r="V25" s="11">
        <f>'OddsRatio_working_3-way'!S25*'OddsRatio_working_3-way'!R25/3-2*'OddsRatio_working_3-way'!R25^3/27-'OddsRatio_working_3-way'!T25</f>
        <v>0.27950793187609085</v>
      </c>
      <c r="W25" s="11">
        <f>'OddsRatio_working_3-way'!V25^2+4*'OddsRatio_working_3-way'!U25^3/27</f>
        <v>-2.4182029105721814E-3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0.14190039366772528</v>
      </c>
      <c r="Y25" s="11">
        <f>IF('OddsRatio_working_3-way'!W25&gt;=0,IF('OddsRatio_working_3-way'!V25+SQRT('OddsRatio_working_3-way'!W25)&gt;0,0,PI()),ACOS('OddsRatio_working_3-way'!V25/(2*'OddsRatio_working_3-way'!X25)))</f>
        <v>0.17415273382845275</v>
      </c>
      <c r="Z25" s="11">
        <f>'OddsRatio_working_3-way'!X25^(1/3)*COS('OddsRatio_working_3-way'!Y25/3)</f>
        <v>0.5207097253448062</v>
      </c>
      <c r="AA25" s="11">
        <f>'OddsRatio_working_3-way'!X25^(1/3)*COS(('OddsRatio_working_3-way'!Y25+2*PI())/3)</f>
        <v>-0.28656224174870093</v>
      </c>
      <c r="AB25" s="11">
        <f>'OddsRatio_working_3-way'!X25^(1/3)*COS(('OddsRatio_working_3-way'!Y25+4*PI())/3)</f>
        <v>-0.23414748359610532</v>
      </c>
      <c r="AC25" s="11">
        <f>'OddsRatio_working_3-way'!X25^(1/3)*SIN('OddsRatio_working_3-way'!Y25/3)</f>
        <v>3.0261674728910306E-2</v>
      </c>
      <c r="AD25" s="11">
        <f>'OddsRatio_working_3-way'!X25^(1/3)*SIN(('OddsRatio_working_3-way'!Y25+2*PI())/3)</f>
        <v>0.43581701278176477</v>
      </c>
      <c r="AE25" s="11">
        <f>'OddsRatio_working_3-way'!X25^(1/3)*SIN(('OddsRatio_working_3-way'!Y25+4*PI())/3)</f>
        <v>-0.46607868751067499</v>
      </c>
      <c r="AF25" s="11">
        <f>-'OddsRatio_working_3-way'!U25/(3*'OddsRatio_working_3-way'!X25^(1/3))*COS(('OddsRatio_working_3-way'!Y25)/3)</f>
        <v>0.52070972534480608</v>
      </c>
      <c r="AG25" s="11">
        <f>-'OddsRatio_working_3-way'!U25/(3*'OddsRatio_working_3-way'!X25^(1/3))*COS(('OddsRatio_working_3-way'!Y25+2*PI())/3)</f>
        <v>-0.28656224174870087</v>
      </c>
      <c r="AH25" s="11">
        <f>-'OddsRatio_working_3-way'!U25/(3*'OddsRatio_working_3-way'!X25^(1/3))*COS(('OddsRatio_working_3-way'!Y25+4*PI())/3)</f>
        <v>-0.23414748359610527</v>
      </c>
      <c r="AI25" s="11">
        <f>'OddsRatio_working_3-way'!U25/(3*'OddsRatio_working_3-way'!X25^(1/3))*SIN(('OddsRatio_working_3-way'!Y25)/3)</f>
        <v>-3.0261674728910299E-2</v>
      </c>
      <c r="AJ25" s="11">
        <f>'OddsRatio_working_3-way'!U25/(3*'OddsRatio_working_3-way'!X25^(1/3))*SIN(('OddsRatio_working_3-way'!Y25+2*PI())/3)</f>
        <v>-0.43581701278176466</v>
      </c>
      <c r="AK25" s="11">
        <f>'OddsRatio_working_3-way'!U25/(3*'OddsRatio_working_3-way'!X25^(1/3))*SIN(('OddsRatio_working_3-way'!Y25+4*PI())/3)</f>
        <v>0.46607868751067488</v>
      </c>
      <c r="AL25" s="11">
        <f>'OddsRatio_working_3-way'!Z25+'OddsRatio_working_3-way'!AF25</f>
        <v>1.0414194506896122</v>
      </c>
      <c r="AM25" s="11">
        <f>'OddsRatio_working_3-way'!AA25+'OddsRatio_working_3-way'!AG25</f>
        <v>-0.57312448349740186</v>
      </c>
      <c r="AN25" s="11">
        <f>'OddsRatio_working_3-way'!AB25+'OddsRatio_working_3-way'!AH25</f>
        <v>-0.46829496719221059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1.0414194506896122</v>
      </c>
      <c r="AS25" s="11">
        <f>IF(('OddsRatio_working_3-way'!X25=0),IF(Q25&gt;0,-Q25^(1/3),(-Q25)^(1/3)),'OddsRatio_working_3-way'!AM25-'OddsRatio_working_3-way'!R25/3)</f>
        <v>-0.57312448349740186</v>
      </c>
      <c r="AT25" s="11">
        <f>IF(('OddsRatio_working_3-way'!X25=0),IF(Q25&gt;0,-Q25^(1/3),(-Q25)^(1/3)),'OddsRatio_working_3-way'!AN25-'OddsRatio_working_3-way'!R25/3)</f>
        <v>-0.46829496719221059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9">
        <f t="shared" si="13"/>
        <v>0.29938660333861017</v>
      </c>
      <c r="E26" s="9">
        <f t="shared" si="14"/>
        <v>0.3100049584319326</v>
      </c>
      <c r="F26" s="9">
        <f t="shared" si="15"/>
        <v>0.3906084382294569</v>
      </c>
      <c r="G26" s="9">
        <f t="shared" si="16"/>
        <v>1.0400723625476573</v>
      </c>
      <c r="H26" s="9">
        <f t="shared" si="17"/>
        <v>3.3401628157322287</v>
      </c>
      <c r="I26" s="9">
        <f t="shared" si="18"/>
        <v>3.2257548558519873</v>
      </c>
      <c r="J26" s="9">
        <f t="shared" si="19"/>
        <v>2.5601085438214866</v>
      </c>
      <c r="K26" s="11">
        <f t="shared" si="20"/>
        <v>0.30769230769230771</v>
      </c>
      <c r="L26" s="11">
        <f t="shared" si="21"/>
        <v>0.31847133757961782</v>
      </c>
      <c r="M26" s="11">
        <f t="shared" si="22"/>
        <v>0.4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-0.28309652131308172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0.23086722195002451</v>
      </c>
      <c r="Q26" s="11">
        <f>2*'OddsRatio_working_3-way'!K26*'OddsRatio_working_3-way'!L26*'OddsRatio_working_3-way'!M26</f>
        <v>7.8392944634982864E-2</v>
      </c>
      <c r="R26" s="11">
        <f t="shared" si="23"/>
        <v>0</v>
      </c>
      <c r="S26" s="11">
        <f t="shared" si="24"/>
        <v>-0.81550709588092807</v>
      </c>
      <c r="T26" s="11">
        <f t="shared" si="25"/>
        <v>-0.27691242644513686</v>
      </c>
      <c r="U26" s="11">
        <f>'OddsRatio_working_3-way'!S26-'OddsRatio_working_3-way'!R26^2/3</f>
        <v>-0.81550709588092807</v>
      </c>
      <c r="V26" s="11">
        <f>'OddsRatio_working_3-way'!S26*'OddsRatio_working_3-way'!R26/3-2*'OddsRatio_working_3-way'!R26^3/27-'OddsRatio_working_3-way'!T26</f>
        <v>0.27691242644513686</v>
      </c>
      <c r="W26" s="11">
        <f>'OddsRatio_working_3-way'!V26^2+4*'OddsRatio_working_3-way'!U26^3/27</f>
        <v>-3.6683201006317695E-3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0.1417293300805845</v>
      </c>
      <c r="Y26" s="11">
        <f>IF('OddsRatio_working_3-way'!W26&gt;=0,IF('OddsRatio_working_3-way'!V26+SQRT('OddsRatio_working_3-way'!W26)&gt;0,0,PI()),ACOS('OddsRatio_working_3-way'!V26/(2*'OddsRatio_working_3-way'!X26)))</f>
        <v>0.21533035298467196</v>
      </c>
      <c r="Z26" s="11">
        <f>'OddsRatio_working_3-way'!X26^(1/3)*COS('OddsRatio_working_3-way'!Y26/3)</f>
        <v>0.52003618127382867</v>
      </c>
      <c r="AA26" s="11">
        <f>'OddsRatio_working_3-way'!X26^(1/3)*COS(('OddsRatio_working_3-way'!Y26+2*PI())/3)</f>
        <v>-0.29239943703931515</v>
      </c>
      <c r="AB26" s="11">
        <f>'OddsRatio_working_3-way'!X26^(1/3)*COS(('OddsRatio_working_3-way'!Y26+4*PI())/3)</f>
        <v>-0.2276367442345136</v>
      </c>
      <c r="AC26" s="11">
        <f>'OddsRatio_working_3-way'!X26^(1/3)*SIN('OddsRatio_working_3-way'!Y26/3)</f>
        <v>3.7390758124297152E-2</v>
      </c>
      <c r="AD26" s="11">
        <f>'OddsRatio_working_3-way'!X26^(1/3)*SIN(('OddsRatio_working_3-way'!Y26+2*PI())/3)</f>
        <v>0.43166916480803635</v>
      </c>
      <c r="AE26" s="11">
        <f>'OddsRatio_working_3-way'!X26^(1/3)*SIN(('OddsRatio_working_3-way'!Y26+4*PI())/3)</f>
        <v>-0.46905992293233351</v>
      </c>
      <c r="AF26" s="11">
        <f>-'OddsRatio_working_3-way'!U26/(3*'OddsRatio_working_3-way'!X26^(1/3))*COS(('OddsRatio_working_3-way'!Y26)/3)</f>
        <v>0.52003618127382867</v>
      </c>
      <c r="AG26" s="11">
        <f>-'OddsRatio_working_3-way'!U26/(3*'OddsRatio_working_3-way'!X26^(1/3))*COS(('OddsRatio_working_3-way'!Y26+2*PI())/3)</f>
        <v>-0.29239943703931515</v>
      </c>
      <c r="AH26" s="11">
        <f>-'OddsRatio_working_3-way'!U26/(3*'OddsRatio_working_3-way'!X26^(1/3))*COS(('OddsRatio_working_3-way'!Y26+4*PI())/3)</f>
        <v>-0.2276367442345136</v>
      </c>
      <c r="AI26" s="11">
        <f>'OddsRatio_working_3-way'!U26/(3*'OddsRatio_working_3-way'!X26^(1/3))*SIN(('OddsRatio_working_3-way'!Y26)/3)</f>
        <v>-3.7390758124297152E-2</v>
      </c>
      <c r="AJ26" s="11">
        <f>'OddsRatio_working_3-way'!U26/(3*'OddsRatio_working_3-way'!X26^(1/3))*SIN(('OddsRatio_working_3-way'!Y26+2*PI())/3)</f>
        <v>-0.43166916480803635</v>
      </c>
      <c r="AK26" s="11">
        <f>'OddsRatio_working_3-way'!U26/(3*'OddsRatio_working_3-way'!X26^(1/3))*SIN(('OddsRatio_working_3-way'!Y26+4*PI())/3)</f>
        <v>0.46905992293233351</v>
      </c>
      <c r="AL26" s="11">
        <f>'OddsRatio_working_3-way'!Z26+'OddsRatio_working_3-way'!AF26</f>
        <v>1.0400723625476573</v>
      </c>
      <c r="AM26" s="11">
        <f>'OddsRatio_working_3-way'!AA26+'OddsRatio_working_3-way'!AG26</f>
        <v>-0.58479887407863029</v>
      </c>
      <c r="AN26" s="11">
        <f>'OddsRatio_working_3-way'!AB26+'OddsRatio_working_3-way'!AH26</f>
        <v>-0.45527348846902721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1.0400723625476573</v>
      </c>
      <c r="AS26" s="11">
        <f>IF(('OddsRatio_working_3-way'!X26=0),IF(Q26&gt;0,-Q26^(1/3),(-Q26)^(1/3)),'OddsRatio_working_3-way'!AM26-'OddsRatio_working_3-way'!R26/3)</f>
        <v>-0.58479887407863029</v>
      </c>
      <c r="AT26" s="11">
        <f>IF(('OddsRatio_working_3-way'!X26=0),IF(Q26&gt;0,-Q26^(1/3),(-Q26)^(1/3)),'OddsRatio_working_3-way'!AN26-'OddsRatio_working_3-way'!R26/3)</f>
        <v>-0.45527348846902721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9">
        <f t="shared" si="13"/>
        <v>0.52513401660850612</v>
      </c>
      <c r="E27" s="9">
        <f t="shared" si="14"/>
        <v>0.26119954522167421</v>
      </c>
      <c r="F27" s="9">
        <f t="shared" si="15"/>
        <v>0.21366643816981942</v>
      </c>
      <c r="G27" s="9">
        <f t="shared" si="16"/>
        <v>1.0514834892923979</v>
      </c>
      <c r="H27" s="9">
        <f t="shared" si="17"/>
        <v>1.9042758007914622</v>
      </c>
      <c r="I27" s="9">
        <f t="shared" si="18"/>
        <v>3.8284905861965508</v>
      </c>
      <c r="J27" s="9">
        <f t="shared" si="19"/>
        <v>4.6801922125233935</v>
      </c>
      <c r="K27" s="11">
        <f t="shared" si="20"/>
        <v>0.5376344086021505</v>
      </c>
      <c r="L27" s="11">
        <f t="shared" si="21"/>
        <v>0.2710027100271003</v>
      </c>
      <c r="M27" s="11">
        <f t="shared" si="22"/>
        <v>0.22222222222222221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-0.26216031574891618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0.22826393138483358</v>
      </c>
      <c r="Q27" s="11">
        <f>2*'OddsRatio_working_3-way'!K27*'OddsRatio_working_3-way'!L27*'OddsRatio_working_3-way'!M27</f>
        <v>6.4755725215555629E-2</v>
      </c>
      <c r="R27" s="11">
        <f t="shared" si="23"/>
        <v>0</v>
      </c>
      <c r="S27" s="11">
        <f t="shared" si="24"/>
        <v>-0.87070360261334578</v>
      </c>
      <c r="T27" s="11">
        <f t="shared" si="25"/>
        <v>-0.24700811421655203</v>
      </c>
      <c r="U27" s="11">
        <f>'OddsRatio_working_3-way'!S27-'OddsRatio_working_3-way'!R27^2/3</f>
        <v>-0.87070360261334578</v>
      </c>
      <c r="V27" s="11">
        <f>'OddsRatio_working_3-way'!S27*'OddsRatio_working_3-way'!R27/3-2*'OddsRatio_working_3-way'!R27^3/27-'OddsRatio_working_3-way'!T27</f>
        <v>0.24700811421655203</v>
      </c>
      <c r="W27" s="11">
        <f>'OddsRatio_working_3-way'!V27^2+4*'OddsRatio_working_3-way'!U27^3/27</f>
        <v>-3.6779874903815589E-2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0.15635926850736478</v>
      </c>
      <c r="Y27" s="11">
        <f>IF('OddsRatio_working_3-way'!W27&gt;=0,IF('OddsRatio_working_3-way'!V27+SQRT('OddsRatio_working_3-way'!W27)&gt;0,0,PI()),ACOS('OddsRatio_working_3-way'!V27/(2*'OddsRatio_working_3-way'!X27)))</f>
        <v>0.66019347762607838</v>
      </c>
      <c r="Z27" s="11">
        <f>'OddsRatio_working_3-way'!X27^(1/3)*COS('OddsRatio_working_3-way'!Y27/3)</f>
        <v>0.52574174464619883</v>
      </c>
      <c r="AA27" s="11">
        <f>'OddsRatio_working_3-way'!X27^(1/3)*COS(('OddsRatio_working_3-way'!Y27+2*PI())/3)</f>
        <v>-0.36471690369209669</v>
      </c>
      <c r="AB27" s="11">
        <f>'OddsRatio_working_3-way'!X27^(1/3)*COS(('OddsRatio_working_3-way'!Y27+4*PI())/3)</f>
        <v>-0.16102484095410213</v>
      </c>
      <c r="AC27" s="11">
        <f>'OddsRatio_working_3-way'!X27^(1/3)*SIN('OddsRatio_working_3-way'!Y27/3)</f>
        <v>0.11760166725357127</v>
      </c>
      <c r="AD27" s="11">
        <f>'OddsRatio_working_3-way'!X27^(1/3)*SIN(('OddsRatio_working_3-way'!Y27+2*PI())/3)</f>
        <v>0.39650487306677384</v>
      </c>
      <c r="AE27" s="11">
        <f>'OddsRatio_working_3-way'!X27^(1/3)*SIN(('OddsRatio_working_3-way'!Y27+4*PI())/3)</f>
        <v>-0.5141065403203452</v>
      </c>
      <c r="AF27" s="11">
        <f>-'OddsRatio_working_3-way'!U27/(3*'OddsRatio_working_3-way'!X27^(1/3))*COS(('OddsRatio_working_3-way'!Y27)/3)</f>
        <v>0.52574174464619894</v>
      </c>
      <c r="AG27" s="11">
        <f>-'OddsRatio_working_3-way'!U27/(3*'OddsRatio_working_3-way'!X27^(1/3))*COS(('OddsRatio_working_3-way'!Y27+2*PI())/3)</f>
        <v>-0.36471690369209675</v>
      </c>
      <c r="AH27" s="11">
        <f>-'OddsRatio_working_3-way'!U27/(3*'OddsRatio_working_3-way'!X27^(1/3))*COS(('OddsRatio_working_3-way'!Y27+4*PI())/3)</f>
        <v>-0.16102484095410219</v>
      </c>
      <c r="AI27" s="11">
        <f>'OddsRatio_working_3-way'!U27/(3*'OddsRatio_working_3-way'!X27^(1/3))*SIN(('OddsRatio_working_3-way'!Y27)/3)</f>
        <v>-0.1176016672535713</v>
      </c>
      <c r="AJ27" s="11">
        <f>'OddsRatio_working_3-way'!U27/(3*'OddsRatio_working_3-way'!X27^(1/3))*SIN(('OddsRatio_working_3-way'!Y27+2*PI())/3)</f>
        <v>-0.3965048730667739</v>
      </c>
      <c r="AK27" s="11">
        <f>'OddsRatio_working_3-way'!U27/(3*'OddsRatio_working_3-way'!X27^(1/3))*SIN(('OddsRatio_working_3-way'!Y27+4*PI())/3)</f>
        <v>0.5141065403203452</v>
      </c>
      <c r="AL27" s="11">
        <f>'OddsRatio_working_3-way'!Z27+'OddsRatio_working_3-way'!AF27</f>
        <v>1.0514834892923979</v>
      </c>
      <c r="AM27" s="11">
        <f>'OddsRatio_working_3-way'!AA27+'OddsRatio_working_3-way'!AG27</f>
        <v>-0.7294338073841935</v>
      </c>
      <c r="AN27" s="11">
        <f>'OddsRatio_working_3-way'!AB27+'OddsRatio_working_3-way'!AH27</f>
        <v>-0.32204968190820432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1.0514834892923979</v>
      </c>
      <c r="AS27" s="11">
        <f>IF(('OddsRatio_working_3-way'!X27=0),IF(Q27&gt;0,-Q27^(1/3),(-Q27)^(1/3)),'OddsRatio_working_3-way'!AM27-'OddsRatio_working_3-way'!R27/3)</f>
        <v>-0.7294338073841935</v>
      </c>
      <c r="AT27" s="11">
        <f>IF(('OddsRatio_working_3-way'!X27=0),IF(Q27&gt;0,-Q27^(1/3),(-Q27)^(1/3)),'OddsRatio_working_3-way'!AN27-'OddsRatio_working_3-way'!R27/3)</f>
        <v>-0.32204968190820432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9">
        <f t="shared" si="13"/>
        <v>0.41053766968636152</v>
      </c>
      <c r="E28" s="9">
        <f t="shared" si="14"/>
        <v>0.29653871274525745</v>
      </c>
      <c r="F28" s="9">
        <f t="shared" si="15"/>
        <v>0.29292361756838092</v>
      </c>
      <c r="G28" s="9">
        <f t="shared" si="16"/>
        <v>1.0404565712462646</v>
      </c>
      <c r="H28" s="9">
        <f t="shared" si="17"/>
        <v>2.4358300683198451</v>
      </c>
      <c r="I28" s="9">
        <f t="shared" si="18"/>
        <v>3.3722409824414838</v>
      </c>
      <c r="J28" s="9">
        <f t="shared" si="19"/>
        <v>3.413859245291333</v>
      </c>
      <c r="K28" s="11">
        <f t="shared" si="20"/>
        <v>0.42016806722689076</v>
      </c>
      <c r="L28" s="11">
        <f t="shared" si="21"/>
        <v>0.3048780487804878</v>
      </c>
      <c r="M28" s="11">
        <f t="shared" si="22"/>
        <v>0.30120481927710846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-0.28165212602819545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0.2307343742668975</v>
      </c>
      <c r="Q28" s="11">
        <f>2*'OddsRatio_working_3-way'!K28*'OddsRatio_working_3-way'!L28*'OddsRatio_working_3-way'!M28</f>
        <v>7.7168687045785112E-2</v>
      </c>
      <c r="R28" s="11">
        <f t="shared" si="23"/>
        <v>0</v>
      </c>
      <c r="S28" s="11">
        <f t="shared" si="24"/>
        <v>-0.81921758419036139</v>
      </c>
      <c r="T28" s="11">
        <f t="shared" si="25"/>
        <v>-0.27398581411048878</v>
      </c>
      <c r="U28" s="11">
        <f>'OddsRatio_working_3-way'!S28-'OddsRatio_working_3-way'!R28^2/3</f>
        <v>-0.81921758419036139</v>
      </c>
      <c r="V28" s="11">
        <f>'OddsRatio_working_3-way'!S28*'OddsRatio_working_3-way'!R28/3-2*'OddsRatio_working_3-way'!R28^3/27-'OddsRatio_working_3-way'!T28</f>
        <v>0.27398581411048878</v>
      </c>
      <c r="W28" s="11">
        <f>'OddsRatio_working_3-way'!V28^2+4*'OddsRatio_working_3-way'!U28^3/27</f>
        <v>-6.3823242290408227E-3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0.1426977142098185</v>
      </c>
      <c r="Y28" s="11">
        <f>IF('OddsRatio_working_3-way'!W28&gt;=0,IF('OddsRatio_working_3-way'!V28+SQRT('OddsRatio_working_3-way'!W28)&gt;0,0,PI()),ACOS('OddsRatio_working_3-way'!V28/(2*'OddsRatio_working_3-way'!X28)))</f>
        <v>0.28371647690500912</v>
      </c>
      <c r="Z28" s="11">
        <f>'OddsRatio_working_3-way'!X28^(1/3)*COS('OddsRatio_working_3-way'!Y28/3)</f>
        <v>0.52022828562313228</v>
      </c>
      <c r="AA28" s="11">
        <f>'OddsRatio_working_3-way'!X28^(1/3)*COS(('OddsRatio_working_3-way'!Y28+2*PI())/3)</f>
        <v>-0.30284930603581073</v>
      </c>
      <c r="AB28" s="11">
        <f>'OddsRatio_working_3-way'!X28^(1/3)*COS(('OddsRatio_working_3-way'!Y28+4*PI())/3)</f>
        <v>-0.21737897958732172</v>
      </c>
      <c r="AC28" s="11">
        <f>'OddsRatio_working_3-way'!X28^(1/3)*SIN('OddsRatio_working_3-way'!Y28/3)</f>
        <v>4.9346315982760375E-2</v>
      </c>
      <c r="AD28" s="11">
        <f>'OddsRatio_working_3-way'!X28^(1/3)*SIN(('OddsRatio_working_3-way'!Y28+2*PI())/3)</f>
        <v>0.42585775312547924</v>
      </c>
      <c r="AE28" s="11">
        <f>'OddsRatio_working_3-way'!X28^(1/3)*SIN(('OddsRatio_working_3-way'!Y28+4*PI())/3)</f>
        <v>-0.47520406910823959</v>
      </c>
      <c r="AF28" s="11">
        <f>-'OddsRatio_working_3-way'!U28/(3*'OddsRatio_working_3-way'!X28^(1/3))*COS(('OddsRatio_working_3-way'!Y28)/3)</f>
        <v>0.52022828562313228</v>
      </c>
      <c r="AG28" s="11">
        <f>-'OddsRatio_working_3-way'!U28/(3*'OddsRatio_working_3-way'!X28^(1/3))*COS(('OddsRatio_working_3-way'!Y28+2*PI())/3)</f>
        <v>-0.30284930603581073</v>
      </c>
      <c r="AH28" s="11">
        <f>-'OddsRatio_working_3-way'!U28/(3*'OddsRatio_working_3-way'!X28^(1/3))*COS(('OddsRatio_working_3-way'!Y28+4*PI())/3)</f>
        <v>-0.21737897958732172</v>
      </c>
      <c r="AI28" s="11">
        <f>'OddsRatio_working_3-way'!U28/(3*'OddsRatio_working_3-way'!X28^(1/3))*SIN(('OddsRatio_working_3-way'!Y28)/3)</f>
        <v>-4.9346315982760375E-2</v>
      </c>
      <c r="AJ28" s="11">
        <f>'OddsRatio_working_3-way'!U28/(3*'OddsRatio_working_3-way'!X28^(1/3))*SIN(('OddsRatio_working_3-way'!Y28+2*PI())/3)</f>
        <v>-0.42585775312547924</v>
      </c>
      <c r="AK28" s="11">
        <f>'OddsRatio_working_3-way'!U28/(3*'OddsRatio_working_3-way'!X28^(1/3))*SIN(('OddsRatio_working_3-way'!Y28+4*PI())/3)</f>
        <v>0.47520406910823959</v>
      </c>
      <c r="AL28" s="11">
        <f>'OddsRatio_working_3-way'!Z28+'OddsRatio_working_3-way'!AF28</f>
        <v>1.0404565712462646</v>
      </c>
      <c r="AM28" s="11">
        <f>'OddsRatio_working_3-way'!AA28+'OddsRatio_working_3-way'!AG28</f>
        <v>-0.60569861207162146</v>
      </c>
      <c r="AN28" s="11">
        <f>'OddsRatio_working_3-way'!AB28+'OddsRatio_working_3-way'!AH28</f>
        <v>-0.43475795917464344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1.0404565712462646</v>
      </c>
      <c r="AS28" s="11">
        <f>IF(('OddsRatio_working_3-way'!X28=0),IF(Q28&gt;0,-Q28^(1/3),(-Q28)^(1/3)),'OddsRatio_working_3-way'!AM28-'OddsRatio_working_3-way'!R28/3)</f>
        <v>-0.60569861207162146</v>
      </c>
      <c r="AT28" s="11">
        <f>IF(('OddsRatio_working_3-way'!X28=0),IF(Q28&gt;0,-Q28^(1/3),(-Q28)^(1/3)),'OddsRatio_working_3-way'!AN28-'OddsRatio_working_3-way'!R28/3)</f>
        <v>-0.43475795917464344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9">
        <f t="shared" si="13"/>
        <v>0.55849503929229138</v>
      </c>
      <c r="E29" s="9">
        <f t="shared" si="14"/>
        <v>0.2408730522216791</v>
      </c>
      <c r="F29" s="9">
        <f t="shared" si="15"/>
        <v>0.2006319084860296</v>
      </c>
      <c r="G29" s="9">
        <f t="shared" si="16"/>
        <v>1.0540349323237694</v>
      </c>
      <c r="H29" s="9">
        <f t="shared" si="17"/>
        <v>1.7905261992428274</v>
      </c>
      <c r="I29" s="9">
        <f t="shared" si="18"/>
        <v>4.1515644476480702</v>
      </c>
      <c r="J29" s="9">
        <f t="shared" si="19"/>
        <v>4.9842520441838492</v>
      </c>
      <c r="K29" s="11">
        <f t="shared" si="20"/>
        <v>0.5714285714285714</v>
      </c>
      <c r="L29" s="11">
        <f t="shared" si="21"/>
        <v>0.25062656641604009</v>
      </c>
      <c r="M29" s="11">
        <f t="shared" si="22"/>
        <v>0.20920502092050208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-0.25397174945732537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0.22530923842780892</v>
      </c>
      <c r="Q29" s="11">
        <f>2*'OddsRatio_working_3-way'!K29*'OddsRatio_working_3-way'!L29*'OddsRatio_working_3-way'!M29</f>
        <v>5.9922669794630019E-2</v>
      </c>
      <c r="R29" s="11">
        <f t="shared" si="23"/>
        <v>0</v>
      </c>
      <c r="S29" s="11">
        <f t="shared" si="24"/>
        <v>-0.88714291612842322</v>
      </c>
      <c r="T29" s="11">
        <f t="shared" si="25"/>
        <v>-0.23594226492777209</v>
      </c>
      <c r="U29" s="11">
        <f>'OddsRatio_working_3-way'!S29-'OddsRatio_working_3-way'!R29^2/3</f>
        <v>-0.88714291612842322</v>
      </c>
      <c r="V29" s="11">
        <f>'OddsRatio_working_3-way'!S29*'OddsRatio_working_3-way'!R29/3-2*'OddsRatio_working_3-way'!R29^3/27-'OddsRatio_working_3-way'!T29</f>
        <v>0.23594226492777209</v>
      </c>
      <c r="W29" s="11">
        <f>'OddsRatio_working_3-way'!V29^2+4*'OddsRatio_working_3-way'!U29^3/27</f>
        <v>-4.776850440478661E-2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0.16080831507110696</v>
      </c>
      <c r="Y29" s="11">
        <f>IF('OddsRatio_working_3-way'!W29&gt;=0,IF('OddsRatio_working_3-way'!V29+SQRT('OddsRatio_working_3-way'!W29)&gt;0,0,PI()),ACOS('OddsRatio_working_3-way'!V29/(2*'OddsRatio_working_3-way'!X29)))</f>
        <v>0.74717233723508714</v>
      </c>
      <c r="Z29" s="11">
        <f>'OddsRatio_working_3-way'!X29^(1/3)*COS('OddsRatio_working_3-way'!Y29/3)</f>
        <v>0.52701746616188483</v>
      </c>
      <c r="AA29" s="11">
        <f>'OddsRatio_working_3-way'!X29^(1/3)*COS(('OddsRatio_working_3-way'!Y29+2*PI())/3)</f>
        <v>-0.37959134074606909</v>
      </c>
      <c r="AB29" s="11">
        <f>'OddsRatio_working_3-way'!X29^(1/3)*COS(('OddsRatio_working_3-way'!Y29+4*PI())/3)</f>
        <v>-0.14742612541581596</v>
      </c>
      <c r="AC29" s="11">
        <f>'OddsRatio_working_3-way'!X29^(1/3)*SIN('OddsRatio_working_3-way'!Y29/3)</f>
        <v>0.13404064956738931</v>
      </c>
      <c r="AD29" s="11">
        <f>'OddsRatio_working_3-way'!X29^(1/3)*SIN(('OddsRatio_working_3-way'!Y29+2*PI())/3)</f>
        <v>0.38939018915060358</v>
      </c>
      <c r="AE29" s="11">
        <f>'OddsRatio_working_3-way'!X29^(1/3)*SIN(('OddsRatio_working_3-way'!Y29+4*PI())/3)</f>
        <v>-0.52343083871799267</v>
      </c>
      <c r="AF29" s="11">
        <f>-'OddsRatio_working_3-way'!U29/(3*'OddsRatio_working_3-way'!X29^(1/3))*COS(('OddsRatio_working_3-way'!Y29)/3)</f>
        <v>0.52701746616188472</v>
      </c>
      <c r="AG29" s="11">
        <f>-'OddsRatio_working_3-way'!U29/(3*'OddsRatio_working_3-way'!X29^(1/3))*COS(('OddsRatio_working_3-way'!Y29+2*PI())/3)</f>
        <v>-0.37959134074606904</v>
      </c>
      <c r="AH29" s="11">
        <f>-'OddsRatio_working_3-way'!U29/(3*'OddsRatio_working_3-way'!X29^(1/3))*COS(('OddsRatio_working_3-way'!Y29+4*PI())/3)</f>
        <v>-0.14742612541581593</v>
      </c>
      <c r="AI29" s="11">
        <f>'OddsRatio_working_3-way'!U29/(3*'OddsRatio_working_3-way'!X29^(1/3))*SIN(('OddsRatio_working_3-way'!Y29)/3)</f>
        <v>-0.13404064956738929</v>
      </c>
      <c r="AJ29" s="11">
        <f>'OddsRatio_working_3-way'!U29/(3*'OddsRatio_working_3-way'!X29^(1/3))*SIN(('OddsRatio_working_3-way'!Y29+2*PI())/3)</f>
        <v>-0.38939018915060347</v>
      </c>
      <c r="AK29" s="11">
        <f>'OddsRatio_working_3-way'!U29/(3*'OddsRatio_working_3-way'!X29^(1/3))*SIN(('OddsRatio_working_3-way'!Y29+4*PI())/3)</f>
        <v>0.52343083871799256</v>
      </c>
      <c r="AL29" s="11">
        <f>'OddsRatio_working_3-way'!Z29+'OddsRatio_working_3-way'!AF29</f>
        <v>1.0540349323237694</v>
      </c>
      <c r="AM29" s="11">
        <f>'OddsRatio_working_3-way'!AA29+'OddsRatio_working_3-way'!AG29</f>
        <v>-0.75918268149213808</v>
      </c>
      <c r="AN29" s="11">
        <f>'OddsRatio_working_3-way'!AB29+'OddsRatio_working_3-way'!AH29</f>
        <v>-0.29485225083163191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1.0540349323237694</v>
      </c>
      <c r="AS29" s="11">
        <f>IF(('OddsRatio_working_3-way'!X29=0),IF(Q29&gt;0,-Q29^(1/3),(-Q29)^(1/3)),'OddsRatio_working_3-way'!AM29-'OddsRatio_working_3-way'!R29/3)</f>
        <v>-0.75918268149213808</v>
      </c>
      <c r="AT29" s="11">
        <f>IF(('OddsRatio_working_3-way'!X29=0),IF(Q29&gt;0,-Q29^(1/3),(-Q29)^(1/3)),'OddsRatio_working_3-way'!AN29-'OddsRatio_working_3-way'!R29/3)</f>
        <v>-0.29485225083163191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9">
        <f t="shared" si="13"/>
        <v>0.48099563430967485</v>
      </c>
      <c r="E30" s="9">
        <f t="shared" si="14"/>
        <v>0.27006660080508504</v>
      </c>
      <c r="F30" s="9">
        <f t="shared" si="15"/>
        <v>0.24893776488524005</v>
      </c>
      <c r="G30" s="9">
        <f t="shared" si="16"/>
        <v>1.0475931541522352</v>
      </c>
      <c r="H30" s="9">
        <f t="shared" si="17"/>
        <v>2.0790209487768023</v>
      </c>
      <c r="I30" s="9">
        <f t="shared" si="18"/>
        <v>3.7027903377127673</v>
      </c>
      <c r="J30" s="9">
        <f t="shared" si="19"/>
        <v>4.0170682839584364</v>
      </c>
      <c r="K30" s="11">
        <f t="shared" si="20"/>
        <v>0.49261083743842371</v>
      </c>
      <c r="L30" s="11">
        <f t="shared" si="21"/>
        <v>0.27932960893854747</v>
      </c>
      <c r="M30" s="11">
        <f t="shared" si="22"/>
        <v>0.25773195876288663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-0.27141798893462654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0.23016215047625482</v>
      </c>
      <c r="Q30" s="11">
        <f>2*'OddsRatio_working_3-way'!K30*'OddsRatio_working_3-way'!L30*'OddsRatio_working_3-way'!M30</f>
        <v>7.0928243598229523E-2</v>
      </c>
      <c r="R30" s="11">
        <f t="shared" si="23"/>
        <v>0</v>
      </c>
      <c r="S30" s="11">
        <f t="shared" si="24"/>
        <v>-0.84799887943938546</v>
      </c>
      <c r="T30" s="11">
        <f t="shared" si="25"/>
        <v>-0.26132477024326206</v>
      </c>
      <c r="U30" s="11">
        <f>'OddsRatio_working_3-way'!S30-'OddsRatio_working_3-way'!R30^2/3</f>
        <v>-0.84799887943938546</v>
      </c>
      <c r="V30" s="11">
        <f>'OddsRatio_working_3-way'!S30*'OddsRatio_working_3-way'!R30/3-2*'OddsRatio_working_3-way'!R30^3/27-'OddsRatio_working_3-way'!T30</f>
        <v>0.26132477024326206</v>
      </c>
      <c r="W30" s="11">
        <f>'OddsRatio_working_3-way'!V30^2+4*'OddsRatio_working_3-way'!U30^3/27</f>
        <v>-2.2049775509800196E-2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0.15028340814315955</v>
      </c>
      <c r="Y30" s="11">
        <f>IF('OddsRatio_working_3-way'!W30&gt;=0,IF('OddsRatio_working_3-way'!V30+SQRT('OddsRatio_working_3-way'!W30)&gt;0,0,PI()),ACOS('OddsRatio_working_3-way'!V30/(2*'OddsRatio_working_3-way'!X30)))</f>
        <v>0.51672894039503814</v>
      </c>
      <c r="Z30" s="11">
        <f>'OddsRatio_working_3-way'!X30^(1/3)*COS('OddsRatio_working_3-way'!Y30/3)</f>
        <v>0.5237965770761176</v>
      </c>
      <c r="AA30" s="11">
        <f>'OddsRatio_working_3-way'!X30^(1/3)*COS(('OddsRatio_working_3-way'!Y30+2*PI())/3)</f>
        <v>-0.34081330131987014</v>
      </c>
      <c r="AB30" s="11">
        <f>'OddsRatio_working_3-way'!X30^(1/3)*COS(('OddsRatio_working_3-way'!Y30+4*PI())/3)</f>
        <v>-0.18298327575624757</v>
      </c>
      <c r="AC30" s="11">
        <f>'OddsRatio_working_3-way'!X30^(1/3)*SIN('OddsRatio_working_3-way'!Y30/3)</f>
        <v>9.1123207745363088E-2</v>
      </c>
      <c r="AD30" s="11">
        <f>'OddsRatio_working_3-way'!X30^(1/3)*SIN(('OddsRatio_working_3-way'!Y30+2*PI())/3)</f>
        <v>0.40805953829057007</v>
      </c>
      <c r="AE30" s="11">
        <f>'OddsRatio_working_3-way'!X30^(1/3)*SIN(('OddsRatio_working_3-way'!Y30+4*PI())/3)</f>
        <v>-0.49918274603593304</v>
      </c>
      <c r="AF30" s="11">
        <f>-'OddsRatio_working_3-way'!U30/(3*'OddsRatio_working_3-way'!X30^(1/3))*COS(('OddsRatio_working_3-way'!Y30)/3)</f>
        <v>0.5237965770761176</v>
      </c>
      <c r="AG30" s="11">
        <f>-'OddsRatio_working_3-way'!U30/(3*'OddsRatio_working_3-way'!X30^(1/3))*COS(('OddsRatio_working_3-way'!Y30+2*PI())/3)</f>
        <v>-0.34081330131987014</v>
      </c>
      <c r="AH30" s="11">
        <f>-'OddsRatio_working_3-way'!U30/(3*'OddsRatio_working_3-way'!X30^(1/3))*COS(('OddsRatio_working_3-way'!Y30+4*PI())/3)</f>
        <v>-0.18298327575624757</v>
      </c>
      <c r="AI30" s="11">
        <f>'OddsRatio_working_3-way'!U30/(3*'OddsRatio_working_3-way'!X30^(1/3))*SIN(('OddsRatio_working_3-way'!Y30)/3)</f>
        <v>-9.1123207745363088E-2</v>
      </c>
      <c r="AJ30" s="11">
        <f>'OddsRatio_working_3-way'!U30/(3*'OddsRatio_working_3-way'!X30^(1/3))*SIN(('OddsRatio_working_3-way'!Y30+2*PI())/3)</f>
        <v>-0.40805953829057007</v>
      </c>
      <c r="AK30" s="11">
        <f>'OddsRatio_working_3-way'!U30/(3*'OddsRatio_working_3-way'!X30^(1/3))*SIN(('OddsRatio_working_3-way'!Y30+4*PI())/3)</f>
        <v>0.49918274603593304</v>
      </c>
      <c r="AL30" s="11">
        <f>'OddsRatio_working_3-way'!Z30+'OddsRatio_working_3-way'!AF30</f>
        <v>1.0475931541522352</v>
      </c>
      <c r="AM30" s="11">
        <f>'OddsRatio_working_3-way'!AA30+'OddsRatio_working_3-way'!AG30</f>
        <v>-0.68162660263974029</v>
      </c>
      <c r="AN30" s="11">
        <f>'OddsRatio_working_3-way'!AB30+'OddsRatio_working_3-way'!AH30</f>
        <v>-0.36596655151249513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1.0475931541522352</v>
      </c>
      <c r="AS30" s="11">
        <f>IF(('OddsRatio_working_3-way'!X30=0),IF(Q30&gt;0,-Q30^(1/3),(-Q30)^(1/3)),'OddsRatio_working_3-way'!AM30-'OddsRatio_working_3-way'!R30/3)</f>
        <v>-0.68162660263974029</v>
      </c>
      <c r="AT30" s="11">
        <f>IF(('OddsRatio_working_3-way'!X30=0),IF(Q30&gt;0,-Q30^(1/3),(-Q30)^(1/3)),'OddsRatio_working_3-way'!AN30-'OddsRatio_working_3-way'!R30/3)</f>
        <v>-0.36596655151249513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9">
        <f t="shared" si="13"/>
        <v>0.30949150182484908</v>
      </c>
      <c r="E31" s="9">
        <f t="shared" si="14"/>
        <v>0.30063685385304106</v>
      </c>
      <c r="F31" s="9">
        <f t="shared" si="15"/>
        <v>0.3898716443221098</v>
      </c>
      <c r="G31" s="9">
        <f t="shared" si="16"/>
        <v>1.0573964405345408</v>
      </c>
      <c r="H31" s="9">
        <f t="shared" si="17"/>
        <v>3.2311064895278814</v>
      </c>
      <c r="I31" s="9">
        <f t="shared" si="18"/>
        <v>3.32627216917599</v>
      </c>
      <c r="J31" s="9">
        <f t="shared" si="19"/>
        <v>2.5649467319911206</v>
      </c>
      <c r="K31" s="11">
        <f t="shared" si="20"/>
        <v>0.32154340836012862</v>
      </c>
      <c r="L31" s="11">
        <f t="shared" si="21"/>
        <v>0.3125</v>
      </c>
      <c r="M31" s="11">
        <f t="shared" si="22"/>
        <v>0.40322580645161293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-0.27835870241676175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0.23459379213774506</v>
      </c>
      <c r="Q31" s="11">
        <f>2*'OddsRatio_working_3-way'!K31*'OddsRatio_working_3-way'!L31*'OddsRatio_working_3-way'!M31</f>
        <v>8.1034125090758219E-2</v>
      </c>
      <c r="R31" s="11">
        <f t="shared" si="23"/>
        <v>0</v>
      </c>
      <c r="S31" s="11">
        <f t="shared" si="24"/>
        <v>-0.84277513187465802</v>
      </c>
      <c r="T31" s="11">
        <f t="shared" si="25"/>
        <v>-0.29111403518986456</v>
      </c>
      <c r="U31" s="11">
        <f>'OddsRatio_working_3-way'!S31-'OddsRatio_working_3-way'!R31^2/3</f>
        <v>-0.84277513187465802</v>
      </c>
      <c r="V31" s="11">
        <f>'OddsRatio_working_3-way'!S31*'OddsRatio_working_3-way'!R31/3-2*'OddsRatio_working_3-way'!R31^3/27-'OddsRatio_working_3-way'!T31</f>
        <v>0.29111403518986456</v>
      </c>
      <c r="W31" s="11">
        <f>'OddsRatio_working_3-way'!V31^2+4*'OddsRatio_working_3-way'!U31^3/27</f>
        <v>-3.9337782108816999E-3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0.14889691039055125</v>
      </c>
      <c r="Y31" s="11">
        <f>IF('OddsRatio_working_3-way'!W31&gt;=0,IF('OddsRatio_working_3-way'!V31+SQRT('OddsRatio_working_3-way'!W31)&gt;0,0,PI()),ACOS('OddsRatio_working_3-way'!V31/(2*'OddsRatio_working_3-way'!X31)))</f>
        <v>0.21220400635214509</v>
      </c>
      <c r="Z31" s="11">
        <f>'OddsRatio_working_3-way'!X31^(1/3)*COS('OddsRatio_working_3-way'!Y31/3)</f>
        <v>0.52869822026727042</v>
      </c>
      <c r="AA31" s="11">
        <f>'OddsRatio_working_3-way'!X31^(1/3)*COS(('OddsRatio_working_3-way'!Y31+2*PI())/3)</f>
        <v>-0.29679023963508921</v>
      </c>
      <c r="AB31" s="11">
        <f>'OddsRatio_working_3-way'!X31^(1/3)*COS(('OddsRatio_working_3-way'!Y31+4*PI())/3)</f>
        <v>-0.23190798063218135</v>
      </c>
      <c r="AC31" s="11">
        <f>'OddsRatio_working_3-way'!X31^(1/3)*SIN('OddsRatio_working_3-way'!Y31/3)</f>
        <v>3.7459789700960006E-2</v>
      </c>
      <c r="AD31" s="11">
        <f>'OddsRatio_working_3-way'!X31^(1/3)*SIN(('OddsRatio_working_3-way'!Y31+2*PI())/3)</f>
        <v>0.43913619483659699</v>
      </c>
      <c r="AE31" s="11">
        <f>'OddsRatio_working_3-way'!X31^(1/3)*SIN(('OddsRatio_working_3-way'!Y31+4*PI())/3)</f>
        <v>-0.47659598453755686</v>
      </c>
      <c r="AF31" s="11">
        <f>-'OddsRatio_working_3-way'!U31/(3*'OddsRatio_working_3-way'!X31^(1/3))*COS(('OddsRatio_working_3-way'!Y31)/3)</f>
        <v>0.52869822026727042</v>
      </c>
      <c r="AG31" s="11">
        <f>-'OddsRatio_working_3-way'!U31/(3*'OddsRatio_working_3-way'!X31^(1/3))*COS(('OddsRatio_working_3-way'!Y31+2*PI())/3)</f>
        <v>-0.29679023963508921</v>
      </c>
      <c r="AH31" s="11">
        <f>-'OddsRatio_working_3-way'!U31/(3*'OddsRatio_working_3-way'!X31^(1/3))*COS(('OddsRatio_working_3-way'!Y31+4*PI())/3)</f>
        <v>-0.23190798063218135</v>
      </c>
      <c r="AI31" s="11">
        <f>'OddsRatio_working_3-way'!U31/(3*'OddsRatio_working_3-way'!X31^(1/3))*SIN(('OddsRatio_working_3-way'!Y31)/3)</f>
        <v>-3.7459789700960006E-2</v>
      </c>
      <c r="AJ31" s="11">
        <f>'OddsRatio_working_3-way'!U31/(3*'OddsRatio_working_3-way'!X31^(1/3))*SIN(('OddsRatio_working_3-way'!Y31+2*PI())/3)</f>
        <v>-0.43913619483659699</v>
      </c>
      <c r="AK31" s="11">
        <f>'OddsRatio_working_3-way'!U31/(3*'OddsRatio_working_3-way'!X31^(1/3))*SIN(('OddsRatio_working_3-way'!Y31+4*PI())/3)</f>
        <v>0.47659598453755686</v>
      </c>
      <c r="AL31" s="11">
        <f>'OddsRatio_working_3-way'!Z31+'OddsRatio_working_3-way'!AF31</f>
        <v>1.0573964405345408</v>
      </c>
      <c r="AM31" s="11">
        <f>'OddsRatio_working_3-way'!AA31+'OddsRatio_working_3-way'!AG31</f>
        <v>-0.59358047927017843</v>
      </c>
      <c r="AN31" s="11">
        <f>'OddsRatio_working_3-way'!AB31+'OddsRatio_working_3-way'!AH31</f>
        <v>-0.4638159612643627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1.0573964405345408</v>
      </c>
      <c r="AS31" s="11">
        <f>IF(('OddsRatio_working_3-way'!X31=0),IF(Q31&gt;0,-Q31^(1/3),(-Q31)^(1/3)),'OddsRatio_working_3-way'!AM31-'OddsRatio_working_3-way'!R31/3)</f>
        <v>-0.59358047927017843</v>
      </c>
      <c r="AT31" s="11">
        <f>IF(('OddsRatio_working_3-way'!X31=0),IF(Q31&gt;0,-Q31^(1/3),(-Q31)^(1/3)),'OddsRatio_working_3-way'!AN31-'OddsRatio_working_3-way'!R31/3)</f>
        <v>-0.4638159612643627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9">
        <f t="shared" si="13"/>
        <v>0.34899287682917546</v>
      </c>
      <c r="E32" s="9">
        <f t="shared" si="14"/>
        <v>0.28999614130389723</v>
      </c>
      <c r="F32" s="9">
        <f t="shared" si="15"/>
        <v>0.36101098186692748</v>
      </c>
      <c r="G32" s="9">
        <f t="shared" si="16"/>
        <v>1.0598795432537367</v>
      </c>
      <c r="H32" s="9">
        <f t="shared" si="17"/>
        <v>2.865387996126576</v>
      </c>
      <c r="I32" s="9">
        <f t="shared" si="18"/>
        <v>3.4483217449161319</v>
      </c>
      <c r="J32" s="9">
        <f t="shared" si="19"/>
        <v>2.7699988372337403</v>
      </c>
      <c r="K32" s="11">
        <f t="shared" si="20"/>
        <v>0.3623188405797102</v>
      </c>
      <c r="L32" s="11">
        <f t="shared" si="21"/>
        <v>0.30211480362537763</v>
      </c>
      <c r="M32" s="11">
        <f t="shared" si="22"/>
        <v>0.37453183520599254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-0.27835099728386936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0.23532255506834771</v>
      </c>
      <c r="Q32" s="11">
        <f>2*'OddsRatio_working_3-way'!K32*'OddsRatio_working_3-way'!L32*'OddsRatio_working_3-way'!M32</f>
        <v>8.199392162660199E-2</v>
      </c>
      <c r="R32" s="11">
        <f t="shared" si="23"/>
        <v>0</v>
      </c>
      <c r="S32" s="11">
        <f t="shared" si="24"/>
        <v>-0.84541660480691516</v>
      </c>
      <c r="T32" s="11">
        <f t="shared" si="25"/>
        <v>-0.29457024557732236</v>
      </c>
      <c r="U32" s="11">
        <f>'OddsRatio_working_3-way'!S32-'OddsRatio_working_3-way'!R32^2/3</f>
        <v>-0.84541660480691516</v>
      </c>
      <c r="V32" s="11">
        <f>'OddsRatio_working_3-way'!S32*'OddsRatio_working_3-way'!R32/3-2*'OddsRatio_working_3-way'!R32^3/27-'OddsRatio_working_3-way'!T32</f>
        <v>0.29457024557732236</v>
      </c>
      <c r="W32" s="11">
        <f>'OddsRatio_working_3-way'!V32^2+4*'OddsRatio_working_3-way'!U32^3/27</f>
        <v>-2.7459946853420902E-3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0.14959748014658042</v>
      </c>
      <c r="Y32" s="11">
        <f>IF('OddsRatio_working_3-way'!W32&gt;=0,IF('OddsRatio_working_3-way'!V32+SQRT('OddsRatio_working_3-way'!W32)&gt;0,0,PI()),ACOS('OddsRatio_working_3-way'!V32/(2*'OddsRatio_working_3-way'!X32)))</f>
        <v>0.17605215329306101</v>
      </c>
      <c r="Z32" s="11">
        <f>'OddsRatio_working_3-way'!X32^(1/3)*COS('OddsRatio_working_3-way'!Y32/3)</f>
        <v>0.52993977162686834</v>
      </c>
      <c r="AA32" s="11">
        <f>'OddsRatio_working_3-way'!X32^(1/3)*COS(('OddsRatio_working_3-way'!Y32+2*PI())/3)</f>
        <v>-0.29193338035282373</v>
      </c>
      <c r="AB32" s="11">
        <f>'OddsRatio_working_3-way'!X32^(1/3)*COS(('OddsRatio_working_3-way'!Y32+4*PI())/3)</f>
        <v>-0.23800639127404474</v>
      </c>
      <c r="AC32" s="11">
        <f>'OddsRatio_working_3-way'!X32^(1/3)*SIN('OddsRatio_working_3-way'!Y32/3)</f>
        <v>3.1134761661219038E-2</v>
      </c>
      <c r="AD32" s="11">
        <f>'OddsRatio_working_3-way'!X32^(1/3)*SIN(('OddsRatio_working_3-way'!Y32+2*PI())/3)</f>
        <v>0.44337392387398233</v>
      </c>
      <c r="AE32" s="11">
        <f>'OddsRatio_working_3-way'!X32^(1/3)*SIN(('OddsRatio_working_3-way'!Y32+4*PI())/3)</f>
        <v>-0.47450868553520137</v>
      </c>
      <c r="AF32" s="11">
        <f>-'OddsRatio_working_3-way'!U32/(3*'OddsRatio_working_3-way'!X32^(1/3))*COS(('OddsRatio_working_3-way'!Y32)/3)</f>
        <v>0.52993977162686845</v>
      </c>
      <c r="AG32" s="11">
        <f>-'OddsRatio_working_3-way'!U32/(3*'OddsRatio_working_3-way'!X32^(1/3))*COS(('OddsRatio_working_3-way'!Y32+2*PI())/3)</f>
        <v>-0.29193338035282379</v>
      </c>
      <c r="AH32" s="11">
        <f>-'OddsRatio_working_3-way'!U32/(3*'OddsRatio_working_3-way'!X32^(1/3))*COS(('OddsRatio_working_3-way'!Y32+4*PI())/3)</f>
        <v>-0.2380063912740448</v>
      </c>
      <c r="AI32" s="11">
        <f>'OddsRatio_working_3-way'!U32/(3*'OddsRatio_working_3-way'!X32^(1/3))*SIN(('OddsRatio_working_3-way'!Y32)/3)</f>
        <v>-3.1134761661219045E-2</v>
      </c>
      <c r="AJ32" s="11">
        <f>'OddsRatio_working_3-way'!U32/(3*'OddsRatio_working_3-way'!X32^(1/3))*SIN(('OddsRatio_working_3-way'!Y32+2*PI())/3)</f>
        <v>-0.44337392387398245</v>
      </c>
      <c r="AK32" s="11">
        <f>'OddsRatio_working_3-way'!U32/(3*'OddsRatio_working_3-way'!X32^(1/3))*SIN(('OddsRatio_working_3-way'!Y32+4*PI())/3)</f>
        <v>0.47450868553520148</v>
      </c>
      <c r="AL32" s="11">
        <f>'OddsRatio_working_3-way'!Z32+'OddsRatio_working_3-way'!AF32</f>
        <v>1.0598795432537367</v>
      </c>
      <c r="AM32" s="11">
        <f>'OddsRatio_working_3-way'!AA32+'OddsRatio_working_3-way'!AG32</f>
        <v>-0.58386676070564758</v>
      </c>
      <c r="AN32" s="11">
        <f>'OddsRatio_working_3-way'!AB32+'OddsRatio_working_3-way'!AH32</f>
        <v>-0.47601278254808954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1.0598795432537367</v>
      </c>
      <c r="AS32" s="11">
        <f>IF(('OddsRatio_working_3-way'!X32=0),IF(Q32&gt;0,-Q32^(1/3),(-Q32)^(1/3)),'OddsRatio_working_3-way'!AM32-'OddsRatio_working_3-way'!R32/3)</f>
        <v>-0.58386676070564758</v>
      </c>
      <c r="AT32" s="11">
        <f>IF(('OddsRatio_working_3-way'!X32=0),IF(Q32&gt;0,-Q32^(1/3),(-Q32)^(1/3)),'OddsRatio_working_3-way'!AN32-'OddsRatio_working_3-way'!R32/3)</f>
        <v>-0.47601278254808954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9">
        <f t="shared" si="13"/>
        <v>0.44591155670302013</v>
      </c>
      <c r="E33" s="9">
        <f t="shared" si="14"/>
        <v>0.29409771311362065</v>
      </c>
      <c r="F33" s="9">
        <f t="shared" si="15"/>
        <v>0.25999073018335916</v>
      </c>
      <c r="G33" s="9">
        <f t="shared" si="16"/>
        <v>1.0620488725776664</v>
      </c>
      <c r="H33" s="9">
        <f t="shared" si="17"/>
        <v>2.2425971809158698</v>
      </c>
      <c r="I33" s="9">
        <f t="shared" si="18"/>
        <v>3.4002304520255264</v>
      </c>
      <c r="J33" s="9">
        <f t="shared" si="19"/>
        <v>3.8462909785081463</v>
      </c>
      <c r="K33" s="11">
        <f t="shared" si="20"/>
        <v>0.46082949308755761</v>
      </c>
      <c r="L33" s="11">
        <f t="shared" si="21"/>
        <v>0.30674846625766872</v>
      </c>
      <c r="M33" s="11">
        <f t="shared" si="22"/>
        <v>0.27173913043478259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-0.27220991650000681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0.23470160399147913</v>
      </c>
      <c r="Q33" s="11">
        <f>2*'OddsRatio_working_3-way'!K33*'OddsRatio_working_3-way'!L33*'OddsRatio_working_3-way'!M33</f>
        <v>7.6825402288536543E-2</v>
      </c>
      <c r="R33" s="11">
        <f t="shared" si="23"/>
        <v>0</v>
      </c>
      <c r="S33" s="11">
        <f t="shared" si="24"/>
        <v>-0.86220813337442559</v>
      </c>
      <c r="T33" s="11">
        <f t="shared" si="25"/>
        <v>-0.28222852156282346</v>
      </c>
      <c r="U33" s="11">
        <f>'OddsRatio_working_3-way'!S33-'OddsRatio_working_3-way'!R33^2/3</f>
        <v>-0.86220813337442559</v>
      </c>
      <c r="V33" s="11">
        <f>'OddsRatio_working_3-way'!S33*'OddsRatio_working_3-way'!R33/3-2*'OddsRatio_working_3-way'!R33^3/27-'OddsRatio_working_3-way'!T33</f>
        <v>0.28222852156282346</v>
      </c>
      <c r="W33" s="11">
        <f>'OddsRatio_working_3-way'!V33^2+4*'OddsRatio_working_3-way'!U33^3/27</f>
        <v>-1.5305283364381E-2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0.15407645971068887</v>
      </c>
      <c r="Y33" s="11">
        <f>IF('OddsRatio_working_3-way'!W33&gt;=0,IF('OddsRatio_working_3-way'!V33+SQRT('OddsRatio_working_3-way'!W33)&gt;0,0,PI()),ACOS('OddsRatio_working_3-way'!V33/(2*'OddsRatio_working_3-way'!X33)))</f>
        <v>0.41312262489891083</v>
      </c>
      <c r="Z33" s="11">
        <f>'OddsRatio_working_3-way'!X33^(1/3)*COS('OddsRatio_working_3-way'!Y33/3)</f>
        <v>0.53102443628883322</v>
      </c>
      <c r="AA33" s="11">
        <f>'OddsRatio_working_3-way'!X33^(1/3)*COS(('OddsRatio_working_3-way'!Y33+2*PI())/3)</f>
        <v>-0.32924462270992461</v>
      </c>
      <c r="AB33" s="11">
        <f>'OddsRatio_working_3-way'!X33^(1/3)*COS(('OddsRatio_working_3-way'!Y33+4*PI())/3)</f>
        <v>-0.20177981357890876</v>
      </c>
      <c r="AC33" s="11">
        <f>'OddsRatio_working_3-way'!X33^(1/3)*SIN('OddsRatio_working_3-way'!Y33/3)</f>
        <v>7.3591841863996477E-2</v>
      </c>
      <c r="AD33" s="11">
        <f>'OddsRatio_working_3-way'!X33^(1/3)*SIN(('OddsRatio_working_3-way'!Y33+2*PI())/3)</f>
        <v>0.42308473092444254</v>
      </c>
      <c r="AE33" s="11">
        <f>'OddsRatio_working_3-way'!X33^(1/3)*SIN(('OddsRatio_working_3-way'!Y33+4*PI())/3)</f>
        <v>-0.49667657278843891</v>
      </c>
      <c r="AF33" s="11">
        <f>-'OddsRatio_working_3-way'!U33/(3*'OddsRatio_working_3-way'!X33^(1/3))*COS(('OddsRatio_working_3-way'!Y33)/3)</f>
        <v>0.53102443628883322</v>
      </c>
      <c r="AG33" s="11">
        <f>-'OddsRatio_working_3-way'!U33/(3*'OddsRatio_working_3-way'!X33^(1/3))*COS(('OddsRatio_working_3-way'!Y33+2*PI())/3)</f>
        <v>-0.32924462270992461</v>
      </c>
      <c r="AH33" s="11">
        <f>-'OddsRatio_working_3-way'!U33/(3*'OddsRatio_working_3-way'!X33^(1/3))*COS(('OddsRatio_working_3-way'!Y33+4*PI())/3)</f>
        <v>-0.20177981357890876</v>
      </c>
      <c r="AI33" s="11">
        <f>'OddsRatio_working_3-way'!U33/(3*'OddsRatio_working_3-way'!X33^(1/3))*SIN(('OddsRatio_working_3-way'!Y33)/3)</f>
        <v>-7.3591841863996477E-2</v>
      </c>
      <c r="AJ33" s="11">
        <f>'OddsRatio_working_3-way'!U33/(3*'OddsRatio_working_3-way'!X33^(1/3))*SIN(('OddsRatio_working_3-way'!Y33+2*PI())/3)</f>
        <v>-0.42308473092444254</v>
      </c>
      <c r="AK33" s="11">
        <f>'OddsRatio_working_3-way'!U33/(3*'OddsRatio_working_3-way'!X33^(1/3))*SIN(('OddsRatio_working_3-way'!Y33+4*PI())/3)</f>
        <v>0.49667657278843891</v>
      </c>
      <c r="AL33" s="11">
        <f>'OddsRatio_working_3-way'!Z33+'OddsRatio_working_3-way'!AF33</f>
        <v>1.0620488725776664</v>
      </c>
      <c r="AM33" s="11">
        <f>'OddsRatio_working_3-way'!AA33+'OddsRatio_working_3-way'!AG33</f>
        <v>-0.65848924541984921</v>
      </c>
      <c r="AN33" s="11">
        <f>'OddsRatio_working_3-way'!AB33+'OddsRatio_working_3-way'!AH33</f>
        <v>-0.40355962715781751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1.0620488725776664</v>
      </c>
      <c r="AS33" s="11">
        <f>IF(('OddsRatio_working_3-way'!X33=0),IF(Q33&gt;0,-Q33^(1/3),(-Q33)^(1/3)),'OddsRatio_working_3-way'!AM33-'OddsRatio_working_3-way'!R33/3)</f>
        <v>-0.65848924541984921</v>
      </c>
      <c r="AT33" s="11">
        <f>IF(('OddsRatio_working_3-way'!X33=0),IF(Q33&gt;0,-Q33^(1/3),(-Q33)^(1/3)),'OddsRatio_working_3-way'!AN33-'OddsRatio_working_3-way'!R33/3)</f>
        <v>-0.40355962715781751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9">
        <f t="shared" si="13"/>
        <v>0.34248348392381867</v>
      </c>
      <c r="E34" s="9">
        <f t="shared" si="14"/>
        <v>0.33394449424096861</v>
      </c>
      <c r="F34" s="9">
        <f t="shared" si="15"/>
        <v>0.32357202183521294</v>
      </c>
      <c r="G34" s="9">
        <f t="shared" si="16"/>
        <v>1.0665826836102554</v>
      </c>
      <c r="H34" s="9">
        <f t="shared" si="17"/>
        <v>2.9198488304984598</v>
      </c>
      <c r="I34" s="9">
        <f t="shared" si="18"/>
        <v>2.9945096183511777</v>
      </c>
      <c r="J34" s="9">
        <f t="shared" si="19"/>
        <v>3.0905020598760999</v>
      </c>
      <c r="K34" s="11">
        <f t="shared" si="20"/>
        <v>0.35714285714285715</v>
      </c>
      <c r="L34" s="11">
        <f t="shared" si="21"/>
        <v>0.34843205574912889</v>
      </c>
      <c r="M34" s="11">
        <f t="shared" si="22"/>
        <v>0.33783783783783783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-0.2773566249176006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0.23668828111336823</v>
      </c>
      <c r="Q34" s="11">
        <f>2*'OddsRatio_working_3-way'!K34*'OddsRatio_working_3-way'!L34*'OddsRatio_working_3-way'!M34</f>
        <v>8.4081094534056197E-2</v>
      </c>
      <c r="R34" s="11">
        <f t="shared" si="23"/>
        <v>0</v>
      </c>
      <c r="S34" s="11">
        <f t="shared" si="24"/>
        <v>-0.85337165169097928</v>
      </c>
      <c r="T34" s="11">
        <f t="shared" si="25"/>
        <v>-0.30315156365576523</v>
      </c>
      <c r="U34" s="11">
        <f>'OddsRatio_working_3-way'!S34-'OddsRatio_working_3-way'!R34^2/3</f>
        <v>-0.85337165169097928</v>
      </c>
      <c r="V34" s="11">
        <f>'OddsRatio_working_3-way'!S34*'OddsRatio_working_3-way'!R34/3-2*'OddsRatio_working_3-way'!R34^3/27-'OddsRatio_working_3-way'!T34</f>
        <v>0.30315156365576523</v>
      </c>
      <c r="W34" s="11">
        <f>'OddsRatio_working_3-way'!V34^2+4*'OddsRatio_working_3-way'!U34^3/27</f>
        <v>-1.6758602474184481E-4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0.15171392204711909</v>
      </c>
      <c r="Y34" s="11">
        <f>IF('OddsRatio_working_3-way'!W34&gt;=0,IF('OddsRatio_working_3-way'!V34+SQRT('OddsRatio_working_3-way'!W34)&gt;0,0,PI()),ACOS('OddsRatio_working_3-way'!V34/(2*'OddsRatio_working_3-way'!X34)))</f>
        <v>4.2677140155932936E-2</v>
      </c>
      <c r="Z34" s="11">
        <f>'OddsRatio_working_3-way'!X34^(1/3)*COS('OddsRatio_working_3-way'!Y34/3)</f>
        <v>0.53329134180512772</v>
      </c>
      <c r="AA34" s="11">
        <f>'OddsRatio_working_3-way'!X34^(1/3)*COS(('OddsRatio_working_3-way'!Y34+2*PI())/3)</f>
        <v>-0.27321617236817325</v>
      </c>
      <c r="AB34" s="11">
        <f>'OddsRatio_working_3-way'!X34^(1/3)*COS(('OddsRatio_working_3-way'!Y34+4*PI())/3)</f>
        <v>-0.26007516943695441</v>
      </c>
      <c r="AC34" s="11">
        <f>'OddsRatio_working_3-way'!X34^(1/3)*SIN('OddsRatio_working_3-way'!Y34/3)</f>
        <v>7.5869615797609065E-3</v>
      </c>
      <c r="AD34" s="11">
        <f>'OddsRatio_working_3-way'!X34^(1/3)*SIN(('OddsRatio_working_3-way'!Y34+2*PI())/3)</f>
        <v>0.45805036883165046</v>
      </c>
      <c r="AE34" s="11">
        <f>'OddsRatio_working_3-way'!X34^(1/3)*SIN(('OddsRatio_working_3-way'!Y34+4*PI())/3)</f>
        <v>-0.46563733041141131</v>
      </c>
      <c r="AF34" s="11">
        <f>-'OddsRatio_working_3-way'!U34/(3*'OddsRatio_working_3-way'!X34^(1/3))*COS(('OddsRatio_working_3-way'!Y34)/3)</f>
        <v>0.53329134180512772</v>
      </c>
      <c r="AG34" s="11">
        <f>-'OddsRatio_working_3-way'!U34/(3*'OddsRatio_working_3-way'!X34^(1/3))*COS(('OddsRatio_working_3-way'!Y34+2*PI())/3)</f>
        <v>-0.27321617236817325</v>
      </c>
      <c r="AH34" s="11">
        <f>-'OddsRatio_working_3-way'!U34/(3*'OddsRatio_working_3-way'!X34^(1/3))*COS(('OddsRatio_working_3-way'!Y34+4*PI())/3)</f>
        <v>-0.26007516943695441</v>
      </c>
      <c r="AI34" s="11">
        <f>'OddsRatio_working_3-way'!U34/(3*'OddsRatio_working_3-way'!X34^(1/3))*SIN(('OddsRatio_working_3-way'!Y34)/3)</f>
        <v>-7.5869615797609065E-3</v>
      </c>
      <c r="AJ34" s="11">
        <f>'OddsRatio_working_3-way'!U34/(3*'OddsRatio_working_3-way'!X34^(1/3))*SIN(('OddsRatio_working_3-way'!Y34+2*PI())/3)</f>
        <v>-0.45805036883165046</v>
      </c>
      <c r="AK34" s="11">
        <f>'OddsRatio_working_3-way'!U34/(3*'OddsRatio_working_3-way'!X34^(1/3))*SIN(('OddsRatio_working_3-way'!Y34+4*PI())/3)</f>
        <v>0.46563733041141131</v>
      </c>
      <c r="AL34" s="11">
        <f>'OddsRatio_working_3-way'!Z34+'OddsRatio_working_3-way'!AF34</f>
        <v>1.0665826836102554</v>
      </c>
      <c r="AM34" s="11">
        <f>'OddsRatio_working_3-way'!AA34+'OddsRatio_working_3-way'!AG34</f>
        <v>-0.5464323447363465</v>
      </c>
      <c r="AN34" s="11">
        <f>'OddsRatio_working_3-way'!AB34+'OddsRatio_working_3-way'!AH34</f>
        <v>-0.52015033887390882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1.0665826836102554</v>
      </c>
      <c r="AS34" s="11">
        <f>IF(('OddsRatio_working_3-way'!X34=0),IF(Q34&gt;0,-Q34^(1/3),(-Q34)^(1/3)),'OddsRatio_working_3-way'!AM34-'OddsRatio_working_3-way'!R34/3)</f>
        <v>-0.5464323447363465</v>
      </c>
      <c r="AT34" s="11">
        <f>IF(('OddsRatio_working_3-way'!X34=0),IF(Q34&gt;0,-Q34^(1/3),(-Q34)^(1/3)),'OddsRatio_working_3-way'!AN34-'OddsRatio_working_3-way'!R34/3)</f>
        <v>-0.52015033887390882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9">
        <f t="shared" si="13"/>
        <v>0.78403116360459046</v>
      </c>
      <c r="E35" s="9">
        <f t="shared" si="14"/>
        <v>0.14890292642518796</v>
      </c>
      <c r="F35" s="9">
        <f t="shared" si="15"/>
        <v>6.7065909970221618E-2</v>
      </c>
      <c r="G35" s="9">
        <f t="shared" si="16"/>
        <v>1.1477479383732381</v>
      </c>
      <c r="H35" s="9">
        <f t="shared" si="17"/>
        <v>1.2754595052095772</v>
      </c>
      <c r="I35" s="9">
        <f t="shared" si="18"/>
        <v>6.715784733098725</v>
      </c>
      <c r="J35" s="9">
        <f t="shared" si="19"/>
        <v>14.910705013083646</v>
      </c>
      <c r="K35" s="11">
        <f t="shared" si="20"/>
        <v>0.80645161290322587</v>
      </c>
      <c r="L35" s="11">
        <f t="shared" si="21"/>
        <v>0.16722408026755853</v>
      </c>
      <c r="M35" s="11">
        <f t="shared" si="22"/>
        <v>7.621951219512195E-2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-0.14889718942501762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0.17823475313726059</v>
      </c>
      <c r="Q35" s="11">
        <f>2*'OddsRatio_working_3-way'!K35*'OddsRatio_working_3-way'!L35*'OddsRatio_working_3-way'!M35</f>
        <v>2.0557641653663274E-2</v>
      </c>
      <c r="R35" s="11">
        <f t="shared" si="23"/>
        <v>0</v>
      </c>
      <c r="S35" s="11">
        <f t="shared" si="24"/>
        <v>-1.1970323538377932</v>
      </c>
      <c r="T35" s="11">
        <f t="shared" si="25"/>
        <v>-0.13806601543688501</v>
      </c>
      <c r="U35" s="11">
        <f>'OddsRatio_working_3-way'!S35-'OddsRatio_working_3-way'!R35^2/3</f>
        <v>-1.1970323538377932</v>
      </c>
      <c r="V35" s="11">
        <f>'OddsRatio_working_3-way'!S35*'OddsRatio_working_3-way'!R35/3-2*'OddsRatio_working_3-way'!R35^3/27-'OddsRatio_working_3-way'!T35</f>
        <v>0.13806601543688501</v>
      </c>
      <c r="W35" s="11">
        <f>'OddsRatio_working_3-way'!V35^2+4*'OddsRatio_working_3-way'!U35^3/27</f>
        <v>-0.235043174991591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0.25204434114368107</v>
      </c>
      <c r="Y35" s="11">
        <f>IF('OddsRatio_working_3-way'!W35&gt;=0,IF('OddsRatio_working_3-way'!V35+SQRT('OddsRatio_working_3-way'!W35)&gt;0,0,PI()),ACOS('OddsRatio_working_3-way'!V35/(2*'OddsRatio_working_3-way'!X35)))</f>
        <v>1.2933585416884559</v>
      </c>
      <c r="Z35" s="11">
        <f>'OddsRatio_working_3-way'!X35^(1/3)*COS('OddsRatio_working_3-way'!Y35/3)</f>
        <v>0.57387396918661904</v>
      </c>
      <c r="AA35" s="11">
        <f>'OddsRatio_working_3-way'!X35^(1/3)*COS(('OddsRatio_working_3-way'!Y35+2*PI())/3)</f>
        <v>-0.51554054772596247</v>
      </c>
      <c r="AB35" s="11">
        <f>'OddsRatio_working_3-way'!X35^(1/3)*COS(('OddsRatio_working_3-way'!Y35+4*PI())/3)</f>
        <v>-5.8333421460656759E-2</v>
      </c>
      <c r="AC35" s="11">
        <f>'OddsRatio_working_3-way'!X35^(1/3)*SIN('OddsRatio_working_3-way'!Y35/3)</f>
        <v>0.26396865742468961</v>
      </c>
      <c r="AD35" s="11">
        <f>'OddsRatio_working_3-way'!X35^(1/3)*SIN(('OddsRatio_working_3-way'!Y35+2*PI())/3)</f>
        <v>0.36500510717387552</v>
      </c>
      <c r="AE35" s="11">
        <f>'OddsRatio_working_3-way'!X35^(1/3)*SIN(('OddsRatio_working_3-way'!Y35+4*PI())/3)</f>
        <v>-0.62897376459856502</v>
      </c>
      <c r="AF35" s="11">
        <f>-'OddsRatio_working_3-way'!U35/(3*'OddsRatio_working_3-way'!X35^(1/3))*COS(('OddsRatio_working_3-way'!Y35)/3)</f>
        <v>0.57387396918661904</v>
      </c>
      <c r="AG35" s="11">
        <f>-'OddsRatio_working_3-way'!U35/(3*'OddsRatio_working_3-way'!X35^(1/3))*COS(('OddsRatio_working_3-way'!Y35+2*PI())/3)</f>
        <v>-0.51554054772596247</v>
      </c>
      <c r="AH35" s="11">
        <f>-'OddsRatio_working_3-way'!U35/(3*'OddsRatio_working_3-way'!X35^(1/3))*COS(('OddsRatio_working_3-way'!Y35+4*PI())/3)</f>
        <v>-5.8333421460656759E-2</v>
      </c>
      <c r="AI35" s="11">
        <f>'OddsRatio_working_3-way'!U35/(3*'OddsRatio_working_3-way'!X35^(1/3))*SIN(('OddsRatio_working_3-way'!Y35)/3)</f>
        <v>-0.26396865742468961</v>
      </c>
      <c r="AJ35" s="11">
        <f>'OddsRatio_working_3-way'!U35/(3*'OddsRatio_working_3-way'!X35^(1/3))*SIN(('OddsRatio_working_3-way'!Y35+2*PI())/3)</f>
        <v>-0.36500510717387552</v>
      </c>
      <c r="AK35" s="11">
        <f>'OddsRatio_working_3-way'!U35/(3*'OddsRatio_working_3-way'!X35^(1/3))*SIN(('OddsRatio_working_3-way'!Y35+4*PI())/3)</f>
        <v>0.62897376459856502</v>
      </c>
      <c r="AL35" s="11">
        <f>'OddsRatio_working_3-way'!Z35+'OddsRatio_working_3-way'!AF35</f>
        <v>1.1477479383732381</v>
      </c>
      <c r="AM35" s="11">
        <f>'OddsRatio_working_3-way'!AA35+'OddsRatio_working_3-way'!AG35</f>
        <v>-1.0310810954519249</v>
      </c>
      <c r="AN35" s="11">
        <f>'OddsRatio_working_3-way'!AB35+'OddsRatio_working_3-way'!AH35</f>
        <v>-0.11666684292131352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1.1477479383732381</v>
      </c>
      <c r="AS35" s="11">
        <f>IF(('OddsRatio_working_3-way'!X35=0),IF(Q35&gt;0,-Q35^(1/3),(-Q35)^(1/3)),'OddsRatio_working_3-way'!AM35-'OddsRatio_working_3-way'!R35/3)</f>
        <v>-1.0310810954519249</v>
      </c>
      <c r="AT35" s="11">
        <f>IF(('OddsRatio_working_3-way'!X35=0),IF(Q35&gt;0,-Q35^(1/3),(-Q35)^(1/3)),'OddsRatio_working_3-way'!AN35-'OddsRatio_working_3-way'!R35/3)</f>
        <v>-0.11666684292131352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9">
        <f t="shared" si="13"/>
        <v>0.25275995095257409</v>
      </c>
      <c r="E36" s="9">
        <f t="shared" si="14"/>
        <v>0.25142749214715626</v>
      </c>
      <c r="F36" s="9">
        <f t="shared" si="15"/>
        <v>0.49581255690026937</v>
      </c>
      <c r="G36" s="9">
        <f t="shared" si="16"/>
        <v>1.0483414789342085</v>
      </c>
      <c r="H36" s="9">
        <f t="shared" si="17"/>
        <v>3.956322970594468</v>
      </c>
      <c r="I36" s="9">
        <f t="shared" si="18"/>
        <v>3.9772898001731525</v>
      </c>
      <c r="J36" s="9">
        <f t="shared" si="19"/>
        <v>2.0168912345661827</v>
      </c>
      <c r="K36" s="11">
        <f t="shared" si="20"/>
        <v>0.26178010471204188</v>
      </c>
      <c r="L36" s="11">
        <f t="shared" si="21"/>
        <v>0.26041666666666669</v>
      </c>
      <c r="M36" s="11">
        <f t="shared" si="22"/>
        <v>0.50761421319796951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-0.26883039439764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0.2294313259095862</v>
      </c>
      <c r="Q36" s="11">
        <f>2*'OddsRatio_working_3-way'!K36*'OddsRatio_working_3-way'!L36*'OddsRatio_working_3-way'!M36</f>
        <v>6.921005306473188E-2</v>
      </c>
      <c r="R36" s="11">
        <f t="shared" si="23"/>
        <v>0</v>
      </c>
      <c r="S36" s="11">
        <f t="shared" si="24"/>
        <v>-0.85344265637695438</v>
      </c>
      <c r="T36" s="11">
        <f t="shared" si="25"/>
        <v>-0.2574487651212532</v>
      </c>
      <c r="U36" s="11">
        <f>'OddsRatio_working_3-way'!S36-'OddsRatio_working_3-way'!R36^2/3</f>
        <v>-0.85344265637695438</v>
      </c>
      <c r="V36" s="11">
        <f>'OddsRatio_working_3-way'!S36*'OddsRatio_working_3-way'!R36/3-2*'OddsRatio_working_3-way'!R36^3/27-'OddsRatio_working_3-way'!T36</f>
        <v>0.2574487651212532</v>
      </c>
      <c r="W36" s="11">
        <f>'OddsRatio_working_3-way'!V36^2+4*'OddsRatio_working_3-way'!U36^3/27</f>
        <v>-2.5811573456131415E-2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0.15173285744902915</v>
      </c>
      <c r="Y36" s="11">
        <f>IF('OddsRatio_working_3-way'!W36&gt;=0,IF('OddsRatio_working_3-way'!V36+SQRT('OddsRatio_working_3-way'!W36)&gt;0,0,PI()),ACOS('OddsRatio_working_3-way'!V36/(2*'OddsRatio_working_3-way'!X36)))</f>
        <v>0.55791281565488737</v>
      </c>
      <c r="Z36" s="11">
        <f>'OddsRatio_working_3-way'!X36^(1/3)*COS('OddsRatio_working_3-way'!Y36/3)</f>
        <v>0.52417073946710413</v>
      </c>
      <c r="AA36" s="11">
        <f>'OddsRatio_working_3-way'!X36^(1/3)*COS(('OddsRatio_working_3-way'!Y36+2*PI())/3)</f>
        <v>-0.34749286945764263</v>
      </c>
      <c r="AB36" s="11">
        <f>'OddsRatio_working_3-way'!X36^(1/3)*COS(('OddsRatio_working_3-way'!Y36+4*PI())/3)</f>
        <v>-0.17667787000946161</v>
      </c>
      <c r="AC36" s="11">
        <f>'OddsRatio_working_3-way'!X36^(1/3)*SIN('OddsRatio_working_3-way'!Y36/3)</f>
        <v>9.862008591303309E-2</v>
      </c>
      <c r="AD36" s="11">
        <f>'OddsRatio_working_3-way'!X36^(1/3)*SIN(('OddsRatio_working_3-way'!Y36+2*PI())/3)</f>
        <v>0.40463513334247003</v>
      </c>
      <c r="AE36" s="11">
        <f>'OddsRatio_working_3-way'!X36^(1/3)*SIN(('OddsRatio_working_3-way'!Y36+4*PI())/3)</f>
        <v>-0.50325521925550309</v>
      </c>
      <c r="AF36" s="11">
        <f>-'OddsRatio_working_3-way'!U36/(3*'OddsRatio_working_3-way'!X36^(1/3))*COS(('OddsRatio_working_3-way'!Y36)/3)</f>
        <v>0.52417073946710424</v>
      </c>
      <c r="AG36" s="11">
        <f>-'OddsRatio_working_3-way'!U36/(3*'OddsRatio_working_3-way'!X36^(1/3))*COS(('OddsRatio_working_3-way'!Y36+2*PI())/3)</f>
        <v>-0.34749286945764274</v>
      </c>
      <c r="AH36" s="11">
        <f>-'OddsRatio_working_3-way'!U36/(3*'OddsRatio_working_3-way'!X36^(1/3))*COS(('OddsRatio_working_3-way'!Y36+4*PI())/3)</f>
        <v>-0.17667787000946164</v>
      </c>
      <c r="AI36" s="11">
        <f>'OddsRatio_working_3-way'!U36/(3*'OddsRatio_working_3-way'!X36^(1/3))*SIN(('OddsRatio_working_3-way'!Y36)/3)</f>
        <v>-9.8620085913033104E-2</v>
      </c>
      <c r="AJ36" s="11">
        <f>'OddsRatio_working_3-way'!U36/(3*'OddsRatio_working_3-way'!X36^(1/3))*SIN(('OddsRatio_working_3-way'!Y36+2*PI())/3)</f>
        <v>-0.40463513334247014</v>
      </c>
      <c r="AK36" s="11">
        <f>'OddsRatio_working_3-way'!U36/(3*'OddsRatio_working_3-way'!X36^(1/3))*SIN(('OddsRatio_working_3-way'!Y36+4*PI())/3)</f>
        <v>0.50325521925550321</v>
      </c>
      <c r="AL36" s="11">
        <f>'OddsRatio_working_3-way'!Z36+'OddsRatio_working_3-way'!AF36</f>
        <v>1.0483414789342085</v>
      </c>
      <c r="AM36" s="11">
        <f>'OddsRatio_working_3-way'!AA36+'OddsRatio_working_3-way'!AG36</f>
        <v>-0.69498573891528537</v>
      </c>
      <c r="AN36" s="11">
        <f>'OddsRatio_working_3-way'!AB36+'OddsRatio_working_3-way'!AH36</f>
        <v>-0.35335574001892323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1.0483414789342085</v>
      </c>
      <c r="AS36" s="11">
        <f>IF(('OddsRatio_working_3-way'!X36=0),IF(Q36&gt;0,-Q36^(1/3),(-Q36)^(1/3)),'OddsRatio_working_3-way'!AM36-'OddsRatio_working_3-way'!R36/3)</f>
        <v>-0.69498573891528537</v>
      </c>
      <c r="AT36" s="11">
        <f>IF(('OddsRatio_working_3-way'!X36=0),IF(Q36&gt;0,-Q36^(1/3),(-Q36)^(1/3)),'OddsRatio_working_3-way'!AN36-'OddsRatio_working_3-way'!R36/3)</f>
        <v>-0.35335574001892323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9">
        <f t="shared" si="13"/>
        <v>0.72591317889195961</v>
      </c>
      <c r="E37" s="9">
        <f t="shared" si="14"/>
        <v>0.1665121295079792</v>
      </c>
      <c r="F37" s="9">
        <f t="shared" si="15"/>
        <v>0.10757469160006093</v>
      </c>
      <c r="G37" s="9">
        <f t="shared" si="16"/>
        <v>1.0787863148609147</v>
      </c>
      <c r="H37" s="9">
        <f t="shared" si="17"/>
        <v>1.3775752102013206</v>
      </c>
      <c r="I37" s="9">
        <f t="shared" si="18"/>
        <v>6.0055685009546433</v>
      </c>
      <c r="J37" s="9">
        <f t="shared" si="19"/>
        <v>9.2958667612804344</v>
      </c>
      <c r="K37" s="11">
        <f t="shared" si="20"/>
        <v>0.7407407407407407</v>
      </c>
      <c r="L37" s="11">
        <f t="shared" si="21"/>
        <v>0.1773049645390071</v>
      </c>
      <c r="M37" s="11">
        <f t="shared" si="22"/>
        <v>0.11507479861910243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-0.18874685146343284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0.19164019523118186</v>
      </c>
      <c r="Q37" s="11">
        <f>2*'OddsRatio_working_3-way'!K37*'OddsRatio_working_3-way'!L37*'OddsRatio_working_3-way'!M37</f>
        <v>3.0227160131101244E-2</v>
      </c>
      <c r="R37" s="11">
        <f t="shared" si="23"/>
        <v>0</v>
      </c>
      <c r="S37" s="11">
        <f t="shared" si="24"/>
        <v>-1.0153292293106653</v>
      </c>
      <c r="T37" s="11">
        <f t="shared" si="25"/>
        <v>-0.16014656613732892</v>
      </c>
      <c r="U37" s="11">
        <f>'OddsRatio_working_3-way'!S37-'OddsRatio_working_3-way'!R37^2/3</f>
        <v>-1.0153292293106653</v>
      </c>
      <c r="V37" s="11">
        <f>'OddsRatio_working_3-way'!S37*'OddsRatio_working_3-way'!R37/3-2*'OddsRatio_working_3-way'!R37^3/27-'OddsRatio_working_3-way'!T37</f>
        <v>0.16014656613732892</v>
      </c>
      <c r="W37" s="11">
        <f>'OddsRatio_working_3-way'!V37^2+4*'OddsRatio_working_3-way'!U37^3/27</f>
        <v>-0.12941918785647849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0.19689217258569242</v>
      </c>
      <c r="Y37" s="11">
        <f>IF('OddsRatio_working_3-way'!W37&gt;=0,IF('OddsRatio_working_3-way'!V37+SQRT('OddsRatio_working_3-way'!W37)&gt;0,0,PI()),ACOS('OddsRatio_working_3-way'!V37/(2*'OddsRatio_working_3-way'!X37)))</f>
        <v>1.1519727804714892</v>
      </c>
      <c r="Z37" s="11">
        <f>'OddsRatio_working_3-way'!X37^(1/3)*COS('OddsRatio_working_3-way'!Y37/3)</f>
        <v>0.53939315743045724</v>
      </c>
      <c r="AA37" s="11">
        <f>'OddsRatio_working_3-way'!X37^(1/3)*COS(('OddsRatio_working_3-way'!Y37+2*PI())/3)</f>
        <v>-0.45843866097450586</v>
      </c>
      <c r="AB37" s="11">
        <f>'OddsRatio_working_3-way'!X37^(1/3)*COS(('OddsRatio_working_3-way'!Y37+4*PI())/3)</f>
        <v>-8.0954496455951458E-2</v>
      </c>
      <c r="AC37" s="11">
        <f>'OddsRatio_working_3-way'!X37^(1/3)*SIN('OddsRatio_working_3-way'!Y37/3)</f>
        <v>0.21794058399960844</v>
      </c>
      <c r="AD37" s="11">
        <f>'OddsRatio_working_3-way'!X37^(1/3)*SIN(('OddsRatio_working_3-way'!Y37+2*PI())/3)</f>
        <v>0.35815788496247081</v>
      </c>
      <c r="AE37" s="11">
        <f>'OddsRatio_working_3-way'!X37^(1/3)*SIN(('OddsRatio_working_3-way'!Y37+4*PI())/3)</f>
        <v>-0.57609846896207917</v>
      </c>
      <c r="AF37" s="11">
        <f>-'OddsRatio_working_3-way'!U37/(3*'OddsRatio_working_3-way'!X37^(1/3))*COS(('OddsRatio_working_3-way'!Y37)/3)</f>
        <v>0.53939315743045735</v>
      </c>
      <c r="AG37" s="11">
        <f>-'OddsRatio_working_3-way'!U37/(3*'OddsRatio_working_3-way'!X37^(1/3))*COS(('OddsRatio_working_3-way'!Y37+2*PI())/3)</f>
        <v>-0.45843866097450597</v>
      </c>
      <c r="AH37" s="11">
        <f>-'OddsRatio_working_3-way'!U37/(3*'OddsRatio_working_3-way'!X37^(1/3))*COS(('OddsRatio_working_3-way'!Y37+4*PI())/3)</f>
        <v>-8.0954496455951486E-2</v>
      </c>
      <c r="AI37" s="11">
        <f>'OddsRatio_working_3-way'!U37/(3*'OddsRatio_working_3-way'!X37^(1/3))*SIN(('OddsRatio_working_3-way'!Y37)/3)</f>
        <v>-0.2179405839996085</v>
      </c>
      <c r="AJ37" s="11">
        <f>'OddsRatio_working_3-way'!U37/(3*'OddsRatio_working_3-way'!X37^(1/3))*SIN(('OddsRatio_working_3-way'!Y37+2*PI())/3)</f>
        <v>-0.35815788496247086</v>
      </c>
      <c r="AK37" s="11">
        <f>'OddsRatio_working_3-way'!U37/(3*'OddsRatio_working_3-way'!X37^(1/3))*SIN(('OddsRatio_working_3-way'!Y37+4*PI())/3)</f>
        <v>0.57609846896207928</v>
      </c>
      <c r="AL37" s="11">
        <f>'OddsRatio_working_3-way'!Z37+'OddsRatio_working_3-way'!AF37</f>
        <v>1.0787863148609147</v>
      </c>
      <c r="AM37" s="11">
        <f>'OddsRatio_working_3-way'!AA37+'OddsRatio_working_3-way'!AG37</f>
        <v>-0.91687732194901184</v>
      </c>
      <c r="AN37" s="11">
        <f>'OddsRatio_working_3-way'!AB37+'OddsRatio_working_3-way'!AH37</f>
        <v>-0.16190899291190294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1.0787863148609147</v>
      </c>
      <c r="AS37" s="11">
        <f>IF(('OddsRatio_working_3-way'!X37=0),IF(Q37&gt;0,-Q37^(1/3),(-Q37)^(1/3)),'OddsRatio_working_3-way'!AM37-'OddsRatio_working_3-way'!R37/3)</f>
        <v>-0.91687732194901184</v>
      </c>
      <c r="AT37" s="11">
        <f>IF(('OddsRatio_working_3-way'!X37=0),IF(Q37&gt;0,-Q37^(1/3),(-Q37)^(1/3)),'OddsRatio_working_3-way'!AN37-'OddsRatio_working_3-way'!R37/3)</f>
        <v>-0.16190899291190294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9">
        <f t="shared" si="13"/>
        <v>0.63111979576514832</v>
      </c>
      <c r="E40" s="9">
        <f t="shared" si="14"/>
        <v>0.20860101420079213</v>
      </c>
      <c r="F40" s="9">
        <f t="shared" si="15"/>
        <v>0.16027919003405955</v>
      </c>
      <c r="G40" s="9">
        <f t="shared" si="16"/>
        <v>1.0627004333050265</v>
      </c>
      <c r="H40" s="9">
        <f t="shared" si="17"/>
        <v>1.5844852383177648</v>
      </c>
      <c r="I40" s="9">
        <f t="shared" si="18"/>
        <v>4.7938405468989451</v>
      </c>
      <c r="J40" s="9">
        <f t="shared" si="19"/>
        <v>6.2391131361937795</v>
      </c>
      <c r="K40" s="11">
        <f t="shared" si="20"/>
        <v>0.64516129032258063</v>
      </c>
      <c r="L40" s="11">
        <f t="shared" si="21"/>
        <v>0.21881838074398249</v>
      </c>
      <c r="M40" s="11">
        <f t="shared" si="22"/>
        <v>0.16863406408094436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-0.23044921510228933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0.21544974658467517</v>
      </c>
      <c r="Q40" s="11">
        <f>2*'OddsRatio_working_3-way'!K40*'OddsRatio_working_3-way'!L40*'OddsRatio_working_3-way'!M40</f>
        <v>4.7613203665121583E-2</v>
      </c>
      <c r="R40" s="11">
        <f t="shared" si="23"/>
        <v>0</v>
      </c>
      <c r="S40" s="11">
        <f t="shared" si="24"/>
        <v>-0.93491204337165412</v>
      </c>
      <c r="T40" s="11">
        <f t="shared" si="25"/>
        <v>-0.20661039632522743</v>
      </c>
      <c r="U40" s="11">
        <f>'OddsRatio_working_3-way'!S40-'OddsRatio_working_3-way'!R40^2/3</f>
        <v>-0.93491204337165412</v>
      </c>
      <c r="V40" s="11">
        <f>'OddsRatio_working_3-way'!S40*'OddsRatio_working_3-way'!R40/3-2*'OddsRatio_working_3-way'!R40^3/27-'OddsRatio_working_3-way'!T40</f>
        <v>0.20661039632522743</v>
      </c>
      <c r="W40" s="11">
        <f>'OddsRatio_working_3-way'!V40^2+4*'OddsRatio_working_3-way'!U40^3/27</f>
        <v>-7.837432413767853E-2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0.17396995430773821</v>
      </c>
      <c r="Y40" s="11">
        <f>IF('OddsRatio_working_3-way'!W40&gt;=0,IF('OddsRatio_working_3-way'!V40+SQRT('OddsRatio_working_3-way'!W40)&gt;0,0,PI()),ACOS('OddsRatio_working_3-way'!V40/(2*'OddsRatio_working_3-way'!X40)))</f>
        <v>0.93500976121063994</v>
      </c>
      <c r="Z40" s="11">
        <f>'OddsRatio_working_3-way'!X40^(1/3)*COS('OddsRatio_working_3-way'!Y40/3)</f>
        <v>0.53135021665251325</v>
      </c>
      <c r="AA40" s="11">
        <f>'OddsRatio_working_3-way'!X40^(1/3)*COS(('OddsRatio_working_3-way'!Y40+2*PI())/3)</f>
        <v>-0.41392564387472935</v>
      </c>
      <c r="AB40" s="11">
        <f>'OddsRatio_working_3-way'!X40^(1/3)*COS(('OddsRatio_working_3-way'!Y40+4*PI())/3)</f>
        <v>-0.11742457277778373</v>
      </c>
      <c r="AC40" s="11">
        <f>'OddsRatio_working_3-way'!X40^(1/3)*SIN('OddsRatio_working_3-way'!Y40/3)</f>
        <v>0.17118497321283382</v>
      </c>
      <c r="AD40" s="11">
        <f>'OddsRatio_working_3-way'!X40^(1/3)*SIN(('OddsRatio_working_3-way'!Y40+2*PI())/3)</f>
        <v>0.37457029932102476</v>
      </c>
      <c r="AE40" s="11">
        <f>'OddsRatio_working_3-way'!X40^(1/3)*SIN(('OddsRatio_working_3-way'!Y40+4*PI())/3)</f>
        <v>-0.54575527253385858</v>
      </c>
      <c r="AF40" s="11">
        <f>-'OddsRatio_working_3-way'!U40/(3*'OddsRatio_working_3-way'!X40^(1/3))*COS(('OddsRatio_working_3-way'!Y40)/3)</f>
        <v>0.53135021665251325</v>
      </c>
      <c r="AG40" s="11">
        <f>-'OddsRatio_working_3-way'!U40/(3*'OddsRatio_working_3-way'!X40^(1/3))*COS(('OddsRatio_working_3-way'!Y40+2*PI())/3)</f>
        <v>-0.41392564387472935</v>
      </c>
      <c r="AH40" s="11">
        <f>-'OddsRatio_working_3-way'!U40/(3*'OddsRatio_working_3-way'!X40^(1/3))*COS(('OddsRatio_working_3-way'!Y40+4*PI())/3)</f>
        <v>-0.11742457277778373</v>
      </c>
      <c r="AI40" s="11">
        <f>'OddsRatio_working_3-way'!U40/(3*'OddsRatio_working_3-way'!X40^(1/3))*SIN(('OddsRatio_working_3-way'!Y40)/3)</f>
        <v>-0.17118497321283382</v>
      </c>
      <c r="AJ40" s="11">
        <f>'OddsRatio_working_3-way'!U40/(3*'OddsRatio_working_3-way'!X40^(1/3))*SIN(('OddsRatio_working_3-way'!Y40+2*PI())/3)</f>
        <v>-0.37457029932102476</v>
      </c>
      <c r="AK40" s="11">
        <f>'OddsRatio_working_3-way'!U40/(3*'OddsRatio_working_3-way'!X40^(1/3))*SIN(('OddsRatio_working_3-way'!Y40+4*PI())/3)</f>
        <v>0.54575527253385858</v>
      </c>
      <c r="AL40" s="11">
        <f>'OddsRatio_working_3-way'!Z40+'OddsRatio_working_3-way'!AF40</f>
        <v>1.0627004333050265</v>
      </c>
      <c r="AM40" s="11">
        <f>'OddsRatio_working_3-way'!AA40+'OddsRatio_working_3-way'!AG40</f>
        <v>-0.82785128774945871</v>
      </c>
      <c r="AN40" s="11">
        <f>'OddsRatio_working_3-way'!AB40+'OddsRatio_working_3-way'!AH40</f>
        <v>-0.23484914555556746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1.0627004333050265</v>
      </c>
      <c r="AS40" s="11">
        <f>IF(('OddsRatio_working_3-way'!X40=0),IF(Q40&gt;0,-Q40^(1/3),(-Q40)^(1/3)),'OddsRatio_working_3-way'!AM40-'OddsRatio_working_3-way'!R40/3)</f>
        <v>-0.82785128774945871</v>
      </c>
      <c r="AT40" s="11">
        <f>IF(('OddsRatio_working_3-way'!X40=0),IF(Q40&gt;0,-Q40^(1/3),(-Q40)^(1/3)),'OddsRatio_working_3-way'!AN40-'OddsRatio_working_3-way'!R40/3)</f>
        <v>-0.23484914555556746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9">
        <f t="shared" si="13"/>
        <v>0.81054698925871271</v>
      </c>
      <c r="E41" s="9">
        <f t="shared" si="14"/>
        <v>0.12586117973456817</v>
      </c>
      <c r="F41" s="9">
        <f t="shared" si="15"/>
        <v>6.3591831006719141E-2</v>
      </c>
      <c r="G41" s="9">
        <f t="shared" si="16"/>
        <v>1.1130226945031276</v>
      </c>
      <c r="H41" s="9">
        <f t="shared" si="17"/>
        <v>1.2337347658456568</v>
      </c>
      <c r="I41" s="9">
        <f t="shared" si="18"/>
        <v>7.9452616136995164</v>
      </c>
      <c r="J41" s="9">
        <f t="shared" si="19"/>
        <v>15.72529024827638</v>
      </c>
      <c r="K41" s="11">
        <f t="shared" si="20"/>
        <v>0.82644628099173556</v>
      </c>
      <c r="L41" s="11">
        <f t="shared" si="21"/>
        <v>0.13812154696132597</v>
      </c>
      <c r="M41" s="11">
        <f t="shared" si="22"/>
        <v>7.0274068868587489E-2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-0.13907046027060443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0.15786878171473928</v>
      </c>
      <c r="Q41" s="11">
        <f>2*'OddsRatio_working_3-way'!K41*'OddsRatio_working_3-way'!L41*'OddsRatio_working_3-way'!M41</f>
        <v>1.6043575377514153E-2</v>
      </c>
      <c r="R41" s="11">
        <f t="shared" si="23"/>
        <v>0</v>
      </c>
      <c r="S41" s="11">
        <f t="shared" si="24"/>
        <v>-1.135171203198414</v>
      </c>
      <c r="T41" s="11">
        <f t="shared" si="25"/>
        <v>-0.11536292715431036</v>
      </c>
      <c r="U41" s="11">
        <f>'OddsRatio_working_3-way'!S41-'OddsRatio_working_3-way'!R41^2/3</f>
        <v>-1.135171203198414</v>
      </c>
      <c r="V41" s="11">
        <f>'OddsRatio_working_3-way'!S41*'OddsRatio_working_3-way'!R41/3-2*'OddsRatio_working_3-way'!R41^3/27-'OddsRatio_working_3-way'!T41</f>
        <v>0.11536292715431036</v>
      </c>
      <c r="W41" s="11">
        <f>'OddsRatio_working_3-way'!V41^2+4*'OddsRatio_working_3-way'!U41^3/27</f>
        <v>-0.20340207941294056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0.23276097416370686</v>
      </c>
      <c r="Y41" s="11">
        <f>IF('OddsRatio_working_3-way'!W41&gt;=0,IF('OddsRatio_working_3-way'!V41+SQRT('OddsRatio_working_3-way'!W41)&gt;0,0,PI()),ACOS('OddsRatio_working_3-way'!V41/(2*'OddsRatio_working_3-way'!X41)))</f>
        <v>1.3203729494601404</v>
      </c>
      <c r="Z41" s="11">
        <f>'OddsRatio_working_3-way'!X41^(1/3)*COS('OddsRatio_working_3-way'!Y41/3)</f>
        <v>0.55651134725156381</v>
      </c>
      <c r="AA41" s="11">
        <f>'OddsRatio_working_3-way'!X41^(1/3)*COS(('OddsRatio_working_3-way'!Y41+2*PI())/3)</f>
        <v>-0.50522294237788756</v>
      </c>
      <c r="AB41" s="11">
        <f>'OddsRatio_working_3-way'!X41^(1/3)*COS(('OddsRatio_working_3-way'!Y41+4*PI())/3)</f>
        <v>-5.1288404873676745E-2</v>
      </c>
      <c r="AC41" s="11">
        <f>'OddsRatio_working_3-way'!X41^(1/3)*SIN('OddsRatio_working_3-way'!Y41/3)</f>
        <v>0.2620792274225246</v>
      </c>
      <c r="AD41" s="11">
        <f>'OddsRatio_working_3-way'!X41^(1/3)*SIN(('OddsRatio_working_3-way'!Y41+2*PI())/3)</f>
        <v>0.35091335050289518</v>
      </c>
      <c r="AE41" s="11">
        <f>'OddsRatio_working_3-way'!X41^(1/3)*SIN(('OddsRatio_working_3-way'!Y41+4*PI())/3)</f>
        <v>-0.61299257792541983</v>
      </c>
      <c r="AF41" s="11">
        <f>-'OddsRatio_working_3-way'!U41/(3*'OddsRatio_working_3-way'!X41^(1/3))*COS(('OddsRatio_working_3-way'!Y41)/3)</f>
        <v>0.55651134725156381</v>
      </c>
      <c r="AG41" s="11">
        <f>-'OddsRatio_working_3-way'!U41/(3*'OddsRatio_working_3-way'!X41^(1/3))*COS(('OddsRatio_working_3-way'!Y41+2*PI())/3)</f>
        <v>-0.50522294237788756</v>
      </c>
      <c r="AH41" s="11">
        <f>-'OddsRatio_working_3-way'!U41/(3*'OddsRatio_working_3-way'!X41^(1/3))*COS(('OddsRatio_working_3-way'!Y41+4*PI())/3)</f>
        <v>-5.1288404873676745E-2</v>
      </c>
      <c r="AI41" s="11">
        <f>'OddsRatio_working_3-way'!U41/(3*'OddsRatio_working_3-way'!X41^(1/3))*SIN(('OddsRatio_working_3-way'!Y41)/3)</f>
        <v>-0.2620792274225246</v>
      </c>
      <c r="AJ41" s="11">
        <f>'OddsRatio_working_3-way'!U41/(3*'OddsRatio_working_3-way'!X41^(1/3))*SIN(('OddsRatio_working_3-way'!Y41+2*PI())/3)</f>
        <v>-0.35091335050289518</v>
      </c>
      <c r="AK41" s="11">
        <f>'OddsRatio_working_3-way'!U41/(3*'OddsRatio_working_3-way'!X41^(1/3))*SIN(('OddsRatio_working_3-way'!Y41+4*PI())/3)</f>
        <v>0.61299257792541983</v>
      </c>
      <c r="AL41" s="11">
        <f>'OddsRatio_working_3-way'!Z41+'OddsRatio_working_3-way'!AF41</f>
        <v>1.1130226945031276</v>
      </c>
      <c r="AM41" s="11">
        <f>'OddsRatio_working_3-way'!AA41+'OddsRatio_working_3-way'!AG41</f>
        <v>-1.0104458847557751</v>
      </c>
      <c r="AN41" s="11">
        <f>'OddsRatio_working_3-way'!AB41+'OddsRatio_working_3-way'!AH41</f>
        <v>-0.10257680974735349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1.1130226945031276</v>
      </c>
      <c r="AS41" s="11">
        <f>IF(('OddsRatio_working_3-way'!X41=0),IF(Q41&gt;0,-Q41^(1/3),(-Q41)^(1/3)),'OddsRatio_working_3-way'!AM41-'OddsRatio_working_3-way'!R41/3)</f>
        <v>-1.0104458847557751</v>
      </c>
      <c r="AT41" s="11">
        <f>IF(('OddsRatio_working_3-way'!X41=0),IF(Q41&gt;0,-Q41^(1/3),(-Q41)^(1/3)),'OddsRatio_working_3-way'!AN41-'OddsRatio_working_3-way'!R41/3)</f>
        <v>-0.10257680974735349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9">
        <f t="shared" si="13"/>
        <v>0.69180997073350903</v>
      </c>
      <c r="E42" s="9">
        <f t="shared" si="14"/>
        <v>0.17858358940154817</v>
      </c>
      <c r="F42" s="9">
        <f t="shared" si="15"/>
        <v>0.12960643986494275</v>
      </c>
      <c r="G42" s="9">
        <f t="shared" si="16"/>
        <v>1.1137091192098771</v>
      </c>
      <c r="H42" s="9">
        <f t="shared" si="17"/>
        <v>1.445483647683951</v>
      </c>
      <c r="I42" s="9">
        <f t="shared" si="18"/>
        <v>5.5996186623367912</v>
      </c>
      <c r="J42" s="9">
        <f t="shared" si="19"/>
        <v>7.7156659888355597</v>
      </c>
      <c r="K42" s="11">
        <f t="shared" si="20"/>
        <v>0.7142857142857143</v>
      </c>
      <c r="L42" s="11">
        <f t="shared" si="21"/>
        <v>0.19493177387914232</v>
      </c>
      <c r="M42" s="11">
        <f t="shared" si="22"/>
        <v>0.14224751066856328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-0.19729979286765986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0.20915256372320087</v>
      </c>
      <c r="Q42" s="11">
        <f>2*'OddsRatio_working_3-way'!K42*'OddsRatio_working_3-way'!L42*'OddsRatio_working_3-way'!M42</f>
        <v>3.9612227977878951E-2</v>
      </c>
      <c r="R42" s="11">
        <f t="shared" si="23"/>
        <v>0</v>
      </c>
      <c r="S42" s="11">
        <f t="shared" si="24"/>
        <v>-1.0600749280233219</v>
      </c>
      <c r="T42" s="11">
        <f t="shared" si="25"/>
        <v>-0.20077176667108371</v>
      </c>
      <c r="U42" s="11">
        <f>'OddsRatio_working_3-way'!S42-'OddsRatio_working_3-way'!R42^2/3</f>
        <v>-1.0600749280233219</v>
      </c>
      <c r="V42" s="11">
        <f>'OddsRatio_working_3-way'!S42*'OddsRatio_working_3-way'!R42/3-2*'OddsRatio_working_3-way'!R42^3/27-'OddsRatio_working_3-way'!T42</f>
        <v>0.20077176667108371</v>
      </c>
      <c r="W42" s="11">
        <f>'OddsRatio_working_3-way'!V42^2+4*'OddsRatio_working_3-way'!U42^3/27</f>
        <v>-0.13617493255734492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0.21005013380713006</v>
      </c>
      <c r="Y42" s="11">
        <f>IF('OddsRatio_working_3-way'!W42&gt;=0,IF('OddsRatio_working_3-way'!V42+SQRT('OddsRatio_working_3-way'!W42)&gt;0,0,PI()),ACOS('OddsRatio_working_3-way'!V42/(2*'OddsRatio_working_3-way'!X42)))</f>
        <v>1.0725179955411619</v>
      </c>
      <c r="Z42" s="11">
        <f>'OddsRatio_working_3-way'!X42^(1/3)*COS('OddsRatio_working_3-way'!Y42/3)</f>
        <v>0.55685455960493868</v>
      </c>
      <c r="AA42" s="11">
        <f>'OddsRatio_working_3-way'!X42^(1/3)*COS(('OddsRatio_working_3-way'!Y42+2*PI())/3)</f>
        <v>-0.45857577852289405</v>
      </c>
      <c r="AB42" s="11">
        <f>'OddsRatio_working_3-way'!X42^(1/3)*COS(('OddsRatio_working_3-way'!Y42+4*PI())/3)</f>
        <v>-9.8278781082044492E-2</v>
      </c>
      <c r="AC42" s="11">
        <f>'OddsRatio_working_3-way'!X42^(1/3)*SIN('OddsRatio_working_3-way'!Y42/3)</f>
        <v>0.20801756846068839</v>
      </c>
      <c r="AD42" s="11">
        <f>'OddsRatio_working_3-way'!X42^(1/3)*SIN(('OddsRatio_working_3-way'!Y42+2*PI())/3)</f>
        <v>0.37824141060072858</v>
      </c>
      <c r="AE42" s="11">
        <f>'OddsRatio_working_3-way'!X42^(1/3)*SIN(('OddsRatio_working_3-way'!Y42+4*PI())/3)</f>
        <v>-0.586258979061417</v>
      </c>
      <c r="AF42" s="11">
        <f>-'OddsRatio_working_3-way'!U42/(3*'OddsRatio_working_3-way'!X42^(1/3))*COS(('OddsRatio_working_3-way'!Y42)/3)</f>
        <v>0.55685455960493857</v>
      </c>
      <c r="AG42" s="11">
        <f>-'OddsRatio_working_3-way'!U42/(3*'OddsRatio_working_3-way'!X42^(1/3))*COS(('OddsRatio_working_3-way'!Y42+2*PI())/3)</f>
        <v>-0.458575778522894</v>
      </c>
      <c r="AH42" s="11">
        <f>-'OddsRatio_working_3-way'!U42/(3*'OddsRatio_working_3-way'!X42^(1/3))*COS(('OddsRatio_working_3-way'!Y42+4*PI())/3)</f>
        <v>-9.8278781082044478E-2</v>
      </c>
      <c r="AI42" s="11">
        <f>'OddsRatio_working_3-way'!U42/(3*'OddsRatio_working_3-way'!X42^(1/3))*SIN(('OddsRatio_working_3-way'!Y42)/3)</f>
        <v>-0.20801756846068833</v>
      </c>
      <c r="AJ42" s="11">
        <f>'OddsRatio_working_3-way'!U42/(3*'OddsRatio_working_3-way'!X42^(1/3))*SIN(('OddsRatio_working_3-way'!Y42+2*PI())/3)</f>
        <v>-0.37824141060072852</v>
      </c>
      <c r="AK42" s="11">
        <f>'OddsRatio_working_3-way'!U42/(3*'OddsRatio_working_3-way'!X42^(1/3))*SIN(('OddsRatio_working_3-way'!Y42+4*PI())/3)</f>
        <v>0.58625897906141688</v>
      </c>
      <c r="AL42" s="11">
        <f>'OddsRatio_working_3-way'!Z42+'OddsRatio_working_3-way'!AF42</f>
        <v>1.1137091192098771</v>
      </c>
      <c r="AM42" s="11">
        <f>'OddsRatio_working_3-way'!AA42+'OddsRatio_working_3-way'!AG42</f>
        <v>-0.91715155704578799</v>
      </c>
      <c r="AN42" s="11">
        <f>'OddsRatio_working_3-way'!AB42+'OddsRatio_working_3-way'!AH42</f>
        <v>-0.19655756216408898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1.1137091192098771</v>
      </c>
      <c r="AS42" s="11">
        <f>IF(('OddsRatio_working_3-way'!X42=0),IF(Q42&gt;0,-Q42^(1/3),(-Q42)^(1/3)),'OddsRatio_working_3-way'!AM42-'OddsRatio_working_3-way'!R42/3)</f>
        <v>-0.91715155704578799</v>
      </c>
      <c r="AT42" s="11">
        <f>IF(('OddsRatio_working_3-way'!X42=0),IF(Q42&gt;0,-Q42^(1/3),(-Q42)^(1/3)),'OddsRatio_working_3-way'!AN42-'OddsRatio_working_3-way'!R42/3)</f>
        <v>-0.19655756216408898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9">
        <f t="shared" si="13"/>
        <v>0.61910342342268454</v>
      </c>
      <c r="E43" s="9">
        <f t="shared" si="14"/>
        <v>0.2126564410207436</v>
      </c>
      <c r="F43" s="9">
        <f t="shared" si="15"/>
        <v>0.16824013555657202</v>
      </c>
      <c r="G43" s="9">
        <f t="shared" si="16"/>
        <v>1.0986410871603258</v>
      </c>
      <c r="H43" s="9">
        <f t="shared" si="17"/>
        <v>1.6152390088097823</v>
      </c>
      <c r="I43" s="9">
        <f t="shared" si="18"/>
        <v>4.7024204637302986</v>
      </c>
      <c r="J43" s="9">
        <f t="shared" si="19"/>
        <v>5.9438848922214662</v>
      </c>
      <c r="K43" s="11">
        <f t="shared" si="20"/>
        <v>0.64102564102564097</v>
      </c>
      <c r="L43" s="11">
        <f t="shared" si="21"/>
        <v>0.22883295194508008</v>
      </c>
      <c r="M43" s="11">
        <f t="shared" si="22"/>
        <v>0.18181818181818182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-0.22649661551263389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0.22483237586212412</v>
      </c>
      <c r="Q43" s="11">
        <f>2*'OddsRatio_working_3-way'!K43*'OddsRatio_working_3-way'!L43*'OddsRatio_working_3-way'!M43</f>
        <v>5.3341014439412596E-2</v>
      </c>
      <c r="R43" s="11">
        <f t="shared" si="23"/>
        <v>0</v>
      </c>
      <c r="S43" s="11">
        <f t="shared" si="24"/>
        <v>-0.99265225377984978</v>
      </c>
      <c r="T43" s="11">
        <f t="shared" si="25"/>
        <v>-0.23550468654326207</v>
      </c>
      <c r="U43" s="11">
        <f>'OddsRatio_working_3-way'!S43-'OddsRatio_working_3-way'!R43^2/3</f>
        <v>-0.99265225377984978</v>
      </c>
      <c r="V43" s="11">
        <f>'OddsRatio_working_3-way'!S43*'OddsRatio_working_3-way'!R43/3-2*'OddsRatio_working_3-way'!R43^3/27-'OddsRatio_working_3-way'!T43</f>
        <v>0.23550468654326207</v>
      </c>
      <c r="W43" s="11">
        <f>'OddsRatio_working_3-way'!V43^2+4*'OddsRatio_working_3-way'!U43^3/27</f>
        <v>-8.9443962284733808E-2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0.19033287923305181</v>
      </c>
      <c r="Y43" s="11">
        <f>IF('OddsRatio_working_3-way'!W43&gt;=0,IF('OddsRatio_working_3-way'!V43+SQRT('OddsRatio_working_3-way'!W43)&gt;0,0,PI()),ACOS('OddsRatio_working_3-way'!V43/(2*'OddsRatio_working_3-way'!X43)))</f>
        <v>0.90375363074382531</v>
      </c>
      <c r="Z43" s="11">
        <f>'OddsRatio_working_3-way'!X43^(1/3)*COS('OddsRatio_working_3-way'!Y43/3)</f>
        <v>0.54932054358016302</v>
      </c>
      <c r="AA43" s="11">
        <f>'OddsRatio_working_3-way'!X43^(1/3)*COS(('OddsRatio_working_3-way'!Y43+2*PI())/3)</f>
        <v>-0.42247187060951835</v>
      </c>
      <c r="AB43" s="11">
        <f>'OddsRatio_working_3-way'!X43^(1/3)*COS(('OddsRatio_working_3-way'!Y43+4*PI())/3)</f>
        <v>-0.12684867297064456</v>
      </c>
      <c r="AC43" s="11">
        <f>'OddsRatio_working_3-way'!X43^(1/3)*SIN('OddsRatio_working_3-way'!Y43/3)</f>
        <v>0.17067813273550173</v>
      </c>
      <c r="AD43" s="11">
        <f>'OddsRatio_working_3-way'!X43^(1/3)*SIN(('OddsRatio_working_3-way'!Y43+2*PI())/3)</f>
        <v>0.39038647919334718</v>
      </c>
      <c r="AE43" s="11">
        <f>'OddsRatio_working_3-way'!X43^(1/3)*SIN(('OddsRatio_working_3-way'!Y43+4*PI())/3)</f>
        <v>-0.56106461192884882</v>
      </c>
      <c r="AF43" s="11">
        <f>-'OddsRatio_working_3-way'!U43/(3*'OddsRatio_working_3-way'!X43^(1/3))*COS(('OddsRatio_working_3-way'!Y43)/3)</f>
        <v>0.54932054358016291</v>
      </c>
      <c r="AG43" s="11">
        <f>-'OddsRatio_working_3-way'!U43/(3*'OddsRatio_working_3-way'!X43^(1/3))*COS(('OddsRatio_working_3-way'!Y43+2*PI())/3)</f>
        <v>-0.42247187060951824</v>
      </c>
      <c r="AH43" s="11">
        <f>-'OddsRatio_working_3-way'!U43/(3*'OddsRatio_working_3-way'!X43^(1/3))*COS(('OddsRatio_working_3-way'!Y43+4*PI())/3)</f>
        <v>-0.12684867297064453</v>
      </c>
      <c r="AI43" s="11">
        <f>'OddsRatio_working_3-way'!U43/(3*'OddsRatio_working_3-way'!X43^(1/3))*SIN(('OddsRatio_working_3-way'!Y43)/3)</f>
        <v>-0.1706781327355017</v>
      </c>
      <c r="AJ43" s="11">
        <f>'OddsRatio_working_3-way'!U43/(3*'OddsRatio_working_3-way'!X43^(1/3))*SIN(('OddsRatio_working_3-way'!Y43+2*PI())/3)</f>
        <v>-0.39038647919334707</v>
      </c>
      <c r="AK43" s="11">
        <f>'OddsRatio_working_3-way'!U43/(3*'OddsRatio_working_3-way'!X43^(1/3))*SIN(('OddsRatio_working_3-way'!Y43+4*PI())/3)</f>
        <v>0.56106461192884871</v>
      </c>
      <c r="AL43" s="11">
        <f>'OddsRatio_working_3-way'!Z43+'OddsRatio_working_3-way'!AF43</f>
        <v>1.0986410871603258</v>
      </c>
      <c r="AM43" s="11">
        <f>'OddsRatio_working_3-way'!AA43+'OddsRatio_working_3-way'!AG43</f>
        <v>-0.84494374121903659</v>
      </c>
      <c r="AN43" s="11">
        <f>'OddsRatio_working_3-way'!AB43+'OddsRatio_working_3-way'!AH43</f>
        <v>-0.25369734594128912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1.0986410871603258</v>
      </c>
      <c r="AS43" s="11">
        <f>IF(('OddsRatio_working_3-way'!X43=0),IF(Q43&gt;0,-Q43^(1/3),(-Q43)^(1/3)),'OddsRatio_working_3-way'!AM43-'OddsRatio_working_3-way'!R43/3)</f>
        <v>-0.84494374121903659</v>
      </c>
      <c r="AT43" s="11">
        <f>IF(('OddsRatio_working_3-way'!X43=0),IF(Q43&gt;0,-Q43^(1/3),(-Q43)^(1/3)),'OddsRatio_working_3-way'!AN43-'OddsRatio_working_3-way'!R43/3)</f>
        <v>-0.25369734594128912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9">
        <f t="shared" si="13"/>
        <v>0.48132097063490797</v>
      </c>
      <c r="E44" s="9">
        <f t="shared" si="14"/>
        <v>0.26145036068779465</v>
      </c>
      <c r="F44" s="9">
        <f t="shared" si="15"/>
        <v>0.25722866867729743</v>
      </c>
      <c r="G44" s="9">
        <f t="shared" si="16"/>
        <v>1.0462288241996465</v>
      </c>
      <c r="H44" s="9">
        <f t="shared" si="17"/>
        <v>2.0776156889256359</v>
      </c>
      <c r="I44" s="9">
        <f t="shared" si="18"/>
        <v>3.8248178253390464</v>
      </c>
      <c r="J44" s="9">
        <f t="shared" si="19"/>
        <v>3.8875915547910243</v>
      </c>
      <c r="K44" s="11">
        <f t="shared" si="20"/>
        <v>0.49261083743842371</v>
      </c>
      <c r="L44" s="11">
        <f t="shared" si="21"/>
        <v>0.27027027027027023</v>
      </c>
      <c r="M44" s="11">
        <f t="shared" si="22"/>
        <v>0.26595744680851063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-0.27178436165963682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0.22980479693612488</v>
      </c>
      <c r="Q44" s="11">
        <f>2*'OddsRatio_working_3-way'!K44*'OddsRatio_working_3-way'!L44*'OddsRatio_working_3-way'!M44</f>
        <v>7.0818119240716446E-2</v>
      </c>
      <c r="R44" s="11">
        <f t="shared" si="23"/>
        <v>0</v>
      </c>
      <c r="S44" s="11">
        <f t="shared" si="24"/>
        <v>-0.84554091167289414</v>
      </c>
      <c r="T44" s="11">
        <f t="shared" si="25"/>
        <v>-0.26056730714110754</v>
      </c>
      <c r="U44" s="11">
        <f>'OddsRatio_working_3-way'!S44-'OddsRatio_working_3-way'!R44^2/3</f>
        <v>-0.84554091167289414</v>
      </c>
      <c r="V44" s="11">
        <f>'OddsRatio_working_3-way'!S44*'OddsRatio_working_3-way'!R44/3-2*'OddsRatio_working_3-way'!R44^3/27-'OddsRatio_working_3-way'!T44</f>
        <v>0.26056730714110754</v>
      </c>
      <c r="W44" s="11">
        <f>'OddsRatio_working_3-way'!V44^2+4*'OddsRatio_working_3-way'!U44^3/27</f>
        <v>-2.1661795520944702E-2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0.14963047573247987</v>
      </c>
      <c r="Y44" s="11">
        <f>IF('OddsRatio_working_3-way'!W44&gt;=0,IF('OddsRatio_working_3-way'!V44+SQRT('OddsRatio_working_3-way'!W44)&gt;0,0,PI()),ACOS('OddsRatio_working_3-way'!V44/(2*'OddsRatio_working_3-way'!X44)))</f>
        <v>0.51416708053859739</v>
      </c>
      <c r="Z44" s="11">
        <f>'OddsRatio_working_3-way'!X44^(1/3)*COS('OddsRatio_working_3-way'!Y44/3)</f>
        <v>0.52311441209982323</v>
      </c>
      <c r="AA44" s="11">
        <f>'OddsRatio_working_3-way'!X44^(1/3)*COS(('OddsRatio_working_3-way'!Y44+2*PI())/3)</f>
        <v>-0.33997092811636986</v>
      </c>
      <c r="AB44" s="11">
        <f>'OddsRatio_working_3-way'!X44^(1/3)*COS(('OddsRatio_working_3-way'!Y44+4*PI())/3)</f>
        <v>-0.18314348398345354</v>
      </c>
      <c r="AC44" s="11">
        <f>'OddsRatio_working_3-way'!X44^(1/3)*SIN('OddsRatio_working_3-way'!Y44/3)</f>
        <v>9.0544367086460215E-2</v>
      </c>
      <c r="AD44" s="11">
        <f>'OddsRatio_working_3-way'!X44^(1/3)*SIN(('OddsRatio_working_3-way'!Y44+2*PI())/3)</f>
        <v>0.40775818642097855</v>
      </c>
      <c r="AE44" s="11">
        <f>'OddsRatio_working_3-way'!X44^(1/3)*SIN(('OddsRatio_working_3-way'!Y44+4*PI())/3)</f>
        <v>-0.49830255350743879</v>
      </c>
      <c r="AF44" s="11">
        <f>-'OddsRatio_working_3-way'!U44/(3*'OddsRatio_working_3-way'!X44^(1/3))*COS(('OddsRatio_working_3-way'!Y44)/3)</f>
        <v>0.52311441209982312</v>
      </c>
      <c r="AG44" s="11">
        <f>-'OddsRatio_working_3-way'!U44/(3*'OddsRatio_working_3-way'!X44^(1/3))*COS(('OddsRatio_working_3-way'!Y44+2*PI())/3)</f>
        <v>-0.33997092811636981</v>
      </c>
      <c r="AH44" s="11">
        <f>-'OddsRatio_working_3-way'!U44/(3*'OddsRatio_working_3-way'!X44^(1/3))*COS(('OddsRatio_working_3-way'!Y44+4*PI())/3)</f>
        <v>-0.18314348398345351</v>
      </c>
      <c r="AI44" s="11">
        <f>'OddsRatio_working_3-way'!U44/(3*'OddsRatio_working_3-way'!X44^(1/3))*SIN(('OddsRatio_working_3-way'!Y44)/3)</f>
        <v>-9.0544367086460201E-2</v>
      </c>
      <c r="AJ44" s="11">
        <f>'OddsRatio_working_3-way'!U44/(3*'OddsRatio_working_3-way'!X44^(1/3))*SIN(('OddsRatio_working_3-way'!Y44+2*PI())/3)</f>
        <v>-0.4077581864209785</v>
      </c>
      <c r="AK44" s="11">
        <f>'OddsRatio_working_3-way'!U44/(3*'OddsRatio_working_3-way'!X44^(1/3))*SIN(('OddsRatio_working_3-way'!Y44+4*PI())/3)</f>
        <v>0.49830255350743874</v>
      </c>
      <c r="AL44" s="11">
        <f>'OddsRatio_working_3-way'!Z44+'OddsRatio_working_3-way'!AF44</f>
        <v>1.0462288241996465</v>
      </c>
      <c r="AM44" s="11">
        <f>'OddsRatio_working_3-way'!AA44+'OddsRatio_working_3-way'!AG44</f>
        <v>-0.67994185623273973</v>
      </c>
      <c r="AN44" s="11">
        <f>'OddsRatio_working_3-way'!AB44+'OddsRatio_working_3-way'!AH44</f>
        <v>-0.36628696796690707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1.0462288241996465</v>
      </c>
      <c r="AS44" s="11">
        <f>IF(('OddsRatio_working_3-way'!X44=0),IF(Q44&gt;0,-Q44^(1/3),(-Q44)^(1/3)),'OddsRatio_working_3-way'!AM44-'OddsRatio_working_3-way'!R44/3)</f>
        <v>-0.67994185623273973</v>
      </c>
      <c r="AT44" s="11">
        <f>IF(('OddsRatio_working_3-way'!X44=0),IF(Q44&gt;0,-Q44^(1/3),(-Q44)^(1/3)),'OddsRatio_working_3-way'!AN44-'OddsRatio_working_3-way'!R44/3)</f>
        <v>-0.36628696796690707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9">
        <f t="shared" si="13"/>
        <v>0.17320156759532737</v>
      </c>
      <c r="E45" s="9">
        <f t="shared" si="14"/>
        <v>0.22613260484983153</v>
      </c>
      <c r="F45" s="9">
        <f t="shared" si="15"/>
        <v>0.60066582755484144</v>
      </c>
      <c r="G45" s="9">
        <f t="shared" si="16"/>
        <v>1.0898675341682487</v>
      </c>
      <c r="H45" s="9">
        <f t="shared" si="17"/>
        <v>5.7736197996569283</v>
      </c>
      <c r="I45" s="9">
        <f t="shared" si="18"/>
        <v>4.4221840572883009</v>
      </c>
      <c r="J45" s="9">
        <f t="shared" si="19"/>
        <v>1.6648191958426317</v>
      </c>
      <c r="K45" s="11">
        <f t="shared" si="20"/>
        <v>0.18587360594795541</v>
      </c>
      <c r="L45" s="11">
        <f t="shared" si="21"/>
        <v>0.24154589371980678</v>
      </c>
      <c r="M45" s="11">
        <f t="shared" si="22"/>
        <v>0.6211180124223602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-0.23395110498504035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0.22671593848184318</v>
      </c>
      <c r="Q45" s="11">
        <f>2*'OddsRatio_working_3-way'!K45*'OddsRatio_working_3-way'!L45*'OddsRatio_working_3-way'!M45</f>
        <v>5.5772678593319351E-2</v>
      </c>
      <c r="R45" s="11">
        <f t="shared" si="23"/>
        <v>0</v>
      </c>
      <c r="S45" s="11">
        <f t="shared" si="24"/>
        <v>-0.96907402295167699</v>
      </c>
      <c r="T45" s="11">
        <f t="shared" si="25"/>
        <v>-0.23839459359204843</v>
      </c>
      <c r="U45" s="11">
        <f>'OddsRatio_working_3-way'!S45-'OddsRatio_working_3-way'!R45^2/3</f>
        <v>-0.96907402295167699</v>
      </c>
      <c r="V45" s="11">
        <f>'OddsRatio_working_3-way'!S45*'OddsRatio_working_3-way'!R45/3-2*'OddsRatio_working_3-way'!R45^3/27-'OddsRatio_working_3-way'!T45</f>
        <v>0.23839459359204843</v>
      </c>
      <c r="W45" s="11">
        <f>'OddsRatio_working_3-way'!V45^2+4*'OddsRatio_working_3-way'!U45^3/27</f>
        <v>-7.7991979068037981E-2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0.18359191248660434</v>
      </c>
      <c r="Y45" s="11">
        <f>IF('OddsRatio_working_3-way'!W45&gt;=0,IF('OddsRatio_working_3-way'!V45+SQRT('OddsRatio_working_3-way'!W45)&gt;0,0,PI()),ACOS('OddsRatio_working_3-way'!V45/(2*'OddsRatio_working_3-way'!X45)))</f>
        <v>0.86419662827162702</v>
      </c>
      <c r="Z45" s="11">
        <f>'OddsRatio_working_3-way'!X45^(1/3)*COS('OddsRatio_working_3-way'!Y45/3)</f>
        <v>0.54493376708412444</v>
      </c>
      <c r="AA45" s="11">
        <f>'OddsRatio_working_3-way'!X45^(1/3)*COS(('OddsRatio_working_3-way'!Y45+2*PI())/3)</f>
        <v>-0.41230213609501548</v>
      </c>
      <c r="AB45" s="11">
        <f>'OddsRatio_working_3-way'!X45^(1/3)*COS(('OddsRatio_working_3-way'!Y45+4*PI())/3)</f>
        <v>-0.13263163098910905</v>
      </c>
      <c r="AC45" s="11">
        <f>'OddsRatio_working_3-way'!X45^(1/3)*SIN('OddsRatio_working_3-way'!Y45/3)</f>
        <v>0.16146784140729367</v>
      </c>
      <c r="AD45" s="11">
        <f>'OddsRatio_working_3-way'!X45^(1/3)*SIN(('OddsRatio_working_3-way'!Y45+2*PI())/3)</f>
        <v>0.39119256497115723</v>
      </c>
      <c r="AE45" s="11">
        <f>'OddsRatio_working_3-way'!X45^(1/3)*SIN(('OddsRatio_working_3-way'!Y45+4*PI())/3)</f>
        <v>-0.55266040637845093</v>
      </c>
      <c r="AF45" s="11">
        <f>-'OddsRatio_working_3-way'!U45/(3*'OddsRatio_working_3-way'!X45^(1/3))*COS(('OddsRatio_working_3-way'!Y45)/3)</f>
        <v>0.54493376708412433</v>
      </c>
      <c r="AG45" s="11">
        <f>-'OddsRatio_working_3-way'!U45/(3*'OddsRatio_working_3-way'!X45^(1/3))*COS(('OddsRatio_working_3-way'!Y45+2*PI())/3)</f>
        <v>-0.41230213609501543</v>
      </c>
      <c r="AH45" s="11">
        <f>-'OddsRatio_working_3-way'!U45/(3*'OddsRatio_working_3-way'!X45^(1/3))*COS(('OddsRatio_working_3-way'!Y45+4*PI())/3)</f>
        <v>-0.13263163098910902</v>
      </c>
      <c r="AI45" s="11">
        <f>'OddsRatio_working_3-way'!U45/(3*'OddsRatio_working_3-way'!X45^(1/3))*SIN(('OddsRatio_working_3-way'!Y45)/3)</f>
        <v>-0.16146784140729364</v>
      </c>
      <c r="AJ45" s="11">
        <f>'OddsRatio_working_3-way'!U45/(3*'OddsRatio_working_3-way'!X45^(1/3))*SIN(('OddsRatio_working_3-way'!Y45+2*PI())/3)</f>
        <v>-0.39119256497115718</v>
      </c>
      <c r="AK45" s="11">
        <f>'OddsRatio_working_3-way'!U45/(3*'OddsRatio_working_3-way'!X45^(1/3))*SIN(('OddsRatio_working_3-way'!Y45+4*PI())/3)</f>
        <v>0.55266040637845082</v>
      </c>
      <c r="AL45" s="11">
        <f>'OddsRatio_working_3-way'!Z45+'OddsRatio_working_3-way'!AF45</f>
        <v>1.0898675341682487</v>
      </c>
      <c r="AM45" s="11">
        <f>'OddsRatio_working_3-way'!AA45+'OddsRatio_working_3-way'!AG45</f>
        <v>-0.82460427219003085</v>
      </c>
      <c r="AN45" s="11">
        <f>'OddsRatio_working_3-way'!AB45+'OddsRatio_working_3-way'!AH45</f>
        <v>-0.26526326197821803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1.0898675341682487</v>
      </c>
      <c r="AS45" s="11">
        <f>IF(('OddsRatio_working_3-way'!X45=0),IF(Q45&gt;0,-Q45^(1/3),(-Q45)^(1/3)),'OddsRatio_working_3-way'!AM45-'OddsRatio_working_3-way'!R45/3)</f>
        <v>-0.82460427219003085</v>
      </c>
      <c r="AT45" s="11">
        <f>IF(('OddsRatio_working_3-way'!X45=0),IF(Q45&gt;0,-Q45^(1/3),(-Q45)^(1/3)),'OddsRatio_working_3-way'!AN45-'OddsRatio_working_3-way'!R45/3)</f>
        <v>-0.26526326197821803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9">
        <f t="shared" si="13"/>
        <v>0.43761775277872289</v>
      </c>
      <c r="E46" s="9">
        <f t="shared" si="14"/>
        <v>0.30182495542101645</v>
      </c>
      <c r="F46" s="9">
        <f t="shared" si="15"/>
        <v>0.26055729180026049</v>
      </c>
      <c r="G46" s="9">
        <f t="shared" si="16"/>
        <v>1.0709160442157994</v>
      </c>
      <c r="H46" s="9">
        <f t="shared" si="17"/>
        <v>2.2850992530589593</v>
      </c>
      <c r="I46" s="9">
        <f t="shared" si="18"/>
        <v>3.3131786555061269</v>
      </c>
      <c r="J46" s="9">
        <f t="shared" si="19"/>
        <v>3.8379275171718694</v>
      </c>
      <c r="K46" s="11">
        <f t="shared" si="20"/>
        <v>0.45454545454545453</v>
      </c>
      <c r="L46" s="11">
        <f t="shared" si="21"/>
        <v>0.31645569620253161</v>
      </c>
      <c r="M46" s="11">
        <f t="shared" si="22"/>
        <v>0.27397260273972601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-0.27069375916263372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0.2368491574317827</v>
      </c>
      <c r="Q46" s="11">
        <f>2*'OddsRatio_working_3-way'!K46*'OddsRatio_working_3-way'!L46*'OddsRatio_working_3-way'!M46</f>
        <v>7.8818355218563271E-2</v>
      </c>
      <c r="R46" s="11">
        <f t="shared" si="23"/>
        <v>0</v>
      </c>
      <c r="S46" s="11">
        <f t="shared" si="24"/>
        <v>-0.87497088283251823</v>
      </c>
      <c r="T46" s="11">
        <f t="shared" si="25"/>
        <v>-0.29117167481947354</v>
      </c>
      <c r="U46" s="11">
        <f>'OddsRatio_working_3-way'!S46-'OddsRatio_working_3-way'!R46^2/3</f>
        <v>-0.87497088283251823</v>
      </c>
      <c r="V46" s="11">
        <f>'OddsRatio_working_3-way'!S46*'OddsRatio_working_3-way'!R46/3-2*'OddsRatio_working_3-way'!R46^3/27-'OddsRatio_working_3-way'!T46</f>
        <v>0.29117167481947354</v>
      </c>
      <c r="W46" s="11">
        <f>'OddsRatio_working_3-way'!V46^2+4*'OddsRatio_working_3-way'!U46^3/27</f>
        <v>-1.445683337266207E-2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0.1575101406178657</v>
      </c>
      <c r="Y46" s="11">
        <f>IF('OddsRatio_working_3-way'!W46&gt;=0,IF('OddsRatio_working_3-way'!V46+SQRT('OddsRatio_working_3-way'!W46)&gt;0,0,PI()),ACOS('OddsRatio_working_3-way'!V46/(2*'OddsRatio_working_3-way'!X46)))</f>
        <v>0.39161195302887508</v>
      </c>
      <c r="Z46" s="11">
        <f>'OddsRatio_working_3-way'!X46^(1/3)*COS('OddsRatio_working_3-way'!Y46/3)</f>
        <v>0.53545802210789961</v>
      </c>
      <c r="AA46" s="11">
        <f>'OddsRatio_working_3-way'!X46^(1/3)*COS(('OddsRatio_working_3-way'!Y46+2*PI())/3)</f>
        <v>-0.32860799452404038</v>
      </c>
      <c r="AB46" s="11">
        <f>'OddsRatio_working_3-way'!X46^(1/3)*COS(('OddsRatio_working_3-way'!Y46+4*PI())/3)</f>
        <v>-0.20685002758385931</v>
      </c>
      <c r="AC46" s="11">
        <f>'OddsRatio_working_3-way'!X46^(1/3)*SIN('OddsRatio_working_3-way'!Y46/3)</f>
        <v>7.0296994988895245E-2</v>
      </c>
      <c r="AD46" s="11">
        <f>'OddsRatio_working_3-way'!X46^(1/3)*SIN(('OddsRatio_working_3-way'!Y46+2*PI())/3)</f>
        <v>0.42857175231116301</v>
      </c>
      <c r="AE46" s="11">
        <f>'OddsRatio_working_3-way'!X46^(1/3)*SIN(('OddsRatio_working_3-way'!Y46+4*PI())/3)</f>
        <v>-0.4988687473000582</v>
      </c>
      <c r="AF46" s="11">
        <f>-'OddsRatio_working_3-way'!U46/(3*'OddsRatio_working_3-way'!X46^(1/3))*COS(('OddsRatio_working_3-way'!Y46)/3)</f>
        <v>0.53545802210789972</v>
      </c>
      <c r="AG46" s="11">
        <f>-'OddsRatio_working_3-way'!U46/(3*'OddsRatio_working_3-way'!X46^(1/3))*COS(('OddsRatio_working_3-way'!Y46+2*PI())/3)</f>
        <v>-0.32860799452404049</v>
      </c>
      <c r="AH46" s="11">
        <f>-'OddsRatio_working_3-way'!U46/(3*'OddsRatio_working_3-way'!X46^(1/3))*COS(('OddsRatio_working_3-way'!Y46+4*PI())/3)</f>
        <v>-0.20685002758385937</v>
      </c>
      <c r="AI46" s="11">
        <f>'OddsRatio_working_3-way'!U46/(3*'OddsRatio_working_3-way'!X46^(1/3))*SIN(('OddsRatio_working_3-way'!Y46)/3)</f>
        <v>-7.0296994988895259E-2</v>
      </c>
      <c r="AJ46" s="11">
        <f>'OddsRatio_working_3-way'!U46/(3*'OddsRatio_working_3-way'!X46^(1/3))*SIN(('OddsRatio_working_3-way'!Y46+2*PI())/3)</f>
        <v>-0.42857175231116312</v>
      </c>
      <c r="AK46" s="11">
        <f>'OddsRatio_working_3-way'!U46/(3*'OddsRatio_working_3-way'!X46^(1/3))*SIN(('OddsRatio_working_3-way'!Y46+4*PI())/3)</f>
        <v>0.49886874730005831</v>
      </c>
      <c r="AL46" s="11">
        <f>'OddsRatio_working_3-way'!Z46+'OddsRatio_working_3-way'!AF46</f>
        <v>1.0709160442157994</v>
      </c>
      <c r="AM46" s="11">
        <f>'OddsRatio_working_3-way'!AA46+'OddsRatio_working_3-way'!AG46</f>
        <v>-0.65721598904808087</v>
      </c>
      <c r="AN46" s="11">
        <f>'OddsRatio_working_3-way'!AB46+'OddsRatio_working_3-way'!AH46</f>
        <v>-0.41370005516771868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1.0709160442157994</v>
      </c>
      <c r="AS46" s="11">
        <f>IF(('OddsRatio_working_3-way'!X46=0),IF(Q46&gt;0,-Q46^(1/3),(-Q46)^(1/3)),'OddsRatio_working_3-way'!AM46-'OddsRatio_working_3-way'!R46/3)</f>
        <v>-0.65721598904808087</v>
      </c>
      <c r="AT46" s="11">
        <f>IF(('OddsRatio_working_3-way'!X46=0),IF(Q46&gt;0,-Q46^(1/3),(-Q46)^(1/3)),'OddsRatio_working_3-way'!AN46-'OddsRatio_working_3-way'!R46/3)</f>
        <v>-0.41370005516771868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9">
        <f t="shared" si="13"/>
        <v>0.31574135304604473</v>
      </c>
      <c r="E47" s="9">
        <f t="shared" si="14"/>
        <v>0.31788435916912744</v>
      </c>
      <c r="F47" s="9">
        <f t="shared" si="15"/>
        <v>0.36637428778482778</v>
      </c>
      <c r="G47" s="9">
        <f t="shared" si="16"/>
        <v>1.0675612232880849</v>
      </c>
      <c r="H47" s="9">
        <f t="shared" si="17"/>
        <v>3.1671492832748123</v>
      </c>
      <c r="I47" s="9">
        <f t="shared" si="18"/>
        <v>3.1457980588090502</v>
      </c>
      <c r="J47" s="9">
        <f t="shared" si="19"/>
        <v>2.7294491817266979</v>
      </c>
      <c r="K47" s="11">
        <f t="shared" si="20"/>
        <v>0.33003300330033003</v>
      </c>
      <c r="L47" s="11">
        <f t="shared" si="21"/>
        <v>0.33222591362126247</v>
      </c>
      <c r="M47" s="11">
        <f t="shared" si="22"/>
        <v>0.38167938931297707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-0.27662835518417817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0.23686779420758644</v>
      </c>
      <c r="Q47" s="11">
        <f>2*'OddsRatio_working_3-way'!K47*'OddsRatio_working_3-way'!L47*'OddsRatio_working_3-way'!M47</f>
        <v>8.3698867211161265E-2</v>
      </c>
      <c r="R47" s="11">
        <f t="shared" si="23"/>
        <v>0</v>
      </c>
      <c r="S47" s="11">
        <f t="shared" si="24"/>
        <v>-0.85626722557013624</v>
      </c>
      <c r="T47" s="11">
        <f t="shared" si="25"/>
        <v>-0.30256792422973006</v>
      </c>
      <c r="U47" s="11">
        <f>'OddsRatio_working_3-way'!S47-'OddsRatio_working_3-way'!R47^2/3</f>
        <v>-0.85626722557013624</v>
      </c>
      <c r="V47" s="11">
        <f>'OddsRatio_working_3-way'!S47*'OddsRatio_working_3-way'!R47/3-2*'OddsRatio_working_3-way'!R47^3/27-'OddsRatio_working_3-way'!T47</f>
        <v>0.30256792422973006</v>
      </c>
      <c r="W47" s="11">
        <f>'OddsRatio_working_3-way'!V47^2+4*'OddsRatio_working_3-way'!U47^3/27</f>
        <v>-1.461483343574585E-3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0.15248674706041035</v>
      </c>
      <c r="Y47" s="11">
        <f>IF('OddsRatio_working_3-way'!W47&gt;=0,IF('OddsRatio_working_3-way'!V47+SQRT('OddsRatio_working_3-way'!W47)&gt;0,0,PI()),ACOS('OddsRatio_working_3-way'!V47/(2*'OddsRatio_working_3-way'!X47)))</f>
        <v>0.12568366094229844</v>
      </c>
      <c r="Z47" s="11">
        <f>'OddsRatio_working_3-way'!X47^(1/3)*COS('OddsRatio_working_3-way'!Y47/3)</f>
        <v>0.53378061164404245</v>
      </c>
      <c r="AA47" s="11">
        <f>'OddsRatio_working_3-way'!X47^(1/3)*COS(('OddsRatio_working_3-way'!Y47+2*PI())/3)</f>
        <v>-0.28626813767230957</v>
      </c>
      <c r="AB47" s="11">
        <f>'OddsRatio_working_3-way'!X47^(1/3)*COS(('OddsRatio_working_3-way'!Y47+4*PI())/3)</f>
        <v>-0.24751247397173287</v>
      </c>
      <c r="AC47" s="11">
        <f>'OddsRatio_working_3-way'!X47^(1/3)*SIN('OddsRatio_working_3-way'!Y47/3)</f>
        <v>2.2375592870150736E-2</v>
      </c>
      <c r="AD47" s="11">
        <f>'OddsRatio_working_3-way'!X47^(1/3)*SIN(('OddsRatio_working_3-way'!Y47+2*PI())/3)</f>
        <v>0.45107977329626109</v>
      </c>
      <c r="AE47" s="11">
        <f>'OddsRatio_working_3-way'!X47^(1/3)*SIN(('OddsRatio_working_3-way'!Y47+4*PI())/3)</f>
        <v>-0.47345536616641171</v>
      </c>
      <c r="AF47" s="11">
        <f>-'OddsRatio_working_3-way'!U47/(3*'OddsRatio_working_3-way'!X47^(1/3))*COS(('OddsRatio_working_3-way'!Y47)/3)</f>
        <v>0.53378061164404245</v>
      </c>
      <c r="AG47" s="11">
        <f>-'OddsRatio_working_3-way'!U47/(3*'OddsRatio_working_3-way'!X47^(1/3))*COS(('OddsRatio_working_3-way'!Y47+2*PI())/3)</f>
        <v>-0.28626813767230957</v>
      </c>
      <c r="AH47" s="11">
        <f>-'OddsRatio_working_3-way'!U47/(3*'OddsRatio_working_3-way'!X47^(1/3))*COS(('OddsRatio_working_3-way'!Y47+4*PI())/3)</f>
        <v>-0.24751247397173287</v>
      </c>
      <c r="AI47" s="11">
        <f>'OddsRatio_working_3-way'!U47/(3*'OddsRatio_working_3-way'!X47^(1/3))*SIN(('OddsRatio_working_3-way'!Y47)/3)</f>
        <v>-2.2375592870150736E-2</v>
      </c>
      <c r="AJ47" s="11">
        <f>'OddsRatio_working_3-way'!U47/(3*'OddsRatio_working_3-way'!X47^(1/3))*SIN(('OddsRatio_working_3-way'!Y47+2*PI())/3)</f>
        <v>-0.45107977329626109</v>
      </c>
      <c r="AK47" s="11">
        <f>'OddsRatio_working_3-way'!U47/(3*'OddsRatio_working_3-way'!X47^(1/3))*SIN(('OddsRatio_working_3-way'!Y47+4*PI())/3)</f>
        <v>0.47345536616641171</v>
      </c>
      <c r="AL47" s="11">
        <f>'OddsRatio_working_3-way'!Z47+'OddsRatio_working_3-way'!AF47</f>
        <v>1.0675612232880849</v>
      </c>
      <c r="AM47" s="11">
        <f>'OddsRatio_working_3-way'!AA47+'OddsRatio_working_3-way'!AG47</f>
        <v>-0.57253627534461915</v>
      </c>
      <c r="AN47" s="11">
        <f>'OddsRatio_working_3-way'!AB47+'OddsRatio_working_3-way'!AH47</f>
        <v>-0.49502494794346574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1.0675612232880849</v>
      </c>
      <c r="AS47" s="11">
        <f>IF(('OddsRatio_working_3-way'!X47=0),IF(Q47&gt;0,-Q47^(1/3),(-Q47)^(1/3)),'OddsRatio_working_3-way'!AM47-'OddsRatio_working_3-way'!R47/3)</f>
        <v>-0.57253627534461915</v>
      </c>
      <c r="AT47" s="11">
        <f>IF(('OddsRatio_working_3-way'!X47=0),IF(Q47&gt;0,-Q47^(1/3),(-Q47)^(1/3)),'OddsRatio_working_3-way'!AN47-'OddsRatio_working_3-way'!R47/3)</f>
        <v>-0.49502494794346574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9">
        <f t="shared" si="13"/>
        <v>0.53027398771839529</v>
      </c>
      <c r="E48" s="9">
        <f t="shared" si="14"/>
        <v>0.2596121090441908</v>
      </c>
      <c r="F48" s="9">
        <f t="shared" si="15"/>
        <v>0.21011390323741391</v>
      </c>
      <c r="G48" s="9">
        <f t="shared" si="16"/>
        <v>1.0802653224763272</v>
      </c>
      <c r="H48" s="9">
        <f t="shared" si="17"/>
        <v>1.8858175644305886</v>
      </c>
      <c r="I48" s="9">
        <f t="shared" si="18"/>
        <v>3.8519004513375048</v>
      </c>
      <c r="J48" s="9">
        <f t="shared" si="19"/>
        <v>4.7593233222176181</v>
      </c>
      <c r="K48" s="11">
        <f t="shared" si="20"/>
        <v>0.54945054945054939</v>
      </c>
      <c r="L48" s="11">
        <f t="shared" si="21"/>
        <v>0.27472527472527469</v>
      </c>
      <c r="M48" s="11">
        <f t="shared" si="22"/>
        <v>0.2232142857142857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-0.25383192161057144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0.23383455241775486</v>
      </c>
      <c r="Q48" s="11">
        <f>2*'OddsRatio_working_3-way'!K48*'OddsRatio_working_3-way'!L48*'OddsRatio_working_3-way'!M48</f>
        <v>6.7387479082926471E-2</v>
      </c>
      <c r="R48" s="11">
        <f t="shared" si="23"/>
        <v>0</v>
      </c>
      <c r="S48" s="11">
        <f t="shared" si="24"/>
        <v>-0.9212180679800529</v>
      </c>
      <c r="T48" s="11">
        <f t="shared" si="25"/>
        <v>-0.26548071123344463</v>
      </c>
      <c r="U48" s="11">
        <f>'OddsRatio_working_3-way'!S48-'OddsRatio_working_3-way'!R48^2/3</f>
        <v>-0.9212180679800529</v>
      </c>
      <c r="V48" s="11">
        <f>'OddsRatio_working_3-way'!S48*'OddsRatio_working_3-way'!R48/3-2*'OddsRatio_working_3-way'!R48^3/27-'OddsRatio_working_3-way'!T48</f>
        <v>0.26548071123344463</v>
      </c>
      <c r="W48" s="11">
        <f>'OddsRatio_working_3-way'!V48^2+4*'OddsRatio_working_3-way'!U48^3/27</f>
        <v>-4.5339994186020277E-2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0.17016168944788651</v>
      </c>
      <c r="Y48" s="11">
        <f>IF('OddsRatio_working_3-way'!W48&gt;=0,IF('OddsRatio_working_3-way'!V48+SQRT('OddsRatio_working_3-way'!W48)&gt;0,0,PI()),ACOS('OddsRatio_working_3-way'!V48/(2*'OddsRatio_working_3-way'!X48)))</f>
        <v>0.67599678924335205</v>
      </c>
      <c r="Z48" s="11">
        <f>'OddsRatio_working_3-way'!X48^(1/3)*COS('OddsRatio_working_3-way'!Y48/3)</f>
        <v>0.54013266123816372</v>
      </c>
      <c r="AA48" s="11">
        <f>'OddsRatio_working_3-way'!X48^(1/3)*COS(('OddsRatio_working_3-way'!Y48+2*PI())/3)</f>
        <v>-0.37729061981163164</v>
      </c>
      <c r="AB48" s="11">
        <f>'OddsRatio_working_3-way'!X48^(1/3)*COS(('OddsRatio_working_3-way'!Y48+4*PI())/3)</f>
        <v>-0.16284204142653219</v>
      </c>
      <c r="AC48" s="11">
        <f>'OddsRatio_working_3-way'!X48^(1/3)*SIN('OddsRatio_working_3-way'!Y48/3)</f>
        <v>0.12381194445796975</v>
      </c>
      <c r="AD48" s="11">
        <f>'OddsRatio_working_3-way'!X48^(1/3)*SIN(('OddsRatio_working_3-way'!Y48+2*PI())/3)</f>
        <v>0.40586263381695925</v>
      </c>
      <c r="AE48" s="11">
        <f>'OddsRatio_working_3-way'!X48^(1/3)*SIN(('OddsRatio_working_3-way'!Y48+4*PI())/3)</f>
        <v>-0.52967457827492903</v>
      </c>
      <c r="AF48" s="11">
        <f>-'OddsRatio_working_3-way'!U48/(3*'OddsRatio_working_3-way'!X48^(1/3))*COS(('OddsRatio_working_3-way'!Y48)/3)</f>
        <v>0.54013266123816361</v>
      </c>
      <c r="AG48" s="11">
        <f>-'OddsRatio_working_3-way'!U48/(3*'OddsRatio_working_3-way'!X48^(1/3))*COS(('OddsRatio_working_3-way'!Y48+2*PI())/3)</f>
        <v>-0.37729061981163159</v>
      </c>
      <c r="AH48" s="11">
        <f>-'OddsRatio_working_3-way'!U48/(3*'OddsRatio_working_3-way'!X48^(1/3))*COS(('OddsRatio_working_3-way'!Y48+4*PI())/3)</f>
        <v>-0.16284204142653216</v>
      </c>
      <c r="AI48" s="11">
        <f>'OddsRatio_working_3-way'!U48/(3*'OddsRatio_working_3-way'!X48^(1/3))*SIN(('OddsRatio_working_3-way'!Y48)/3)</f>
        <v>-0.12381194445796972</v>
      </c>
      <c r="AJ48" s="11">
        <f>'OddsRatio_working_3-way'!U48/(3*'OddsRatio_working_3-way'!X48^(1/3))*SIN(('OddsRatio_working_3-way'!Y48+2*PI())/3)</f>
        <v>-0.40586263381695914</v>
      </c>
      <c r="AK48" s="11">
        <f>'OddsRatio_working_3-way'!U48/(3*'OddsRatio_working_3-way'!X48^(1/3))*SIN(('OddsRatio_working_3-way'!Y48+4*PI())/3)</f>
        <v>0.52967457827492892</v>
      </c>
      <c r="AL48" s="11">
        <f>'OddsRatio_working_3-way'!Z48+'OddsRatio_working_3-way'!AF48</f>
        <v>1.0802653224763272</v>
      </c>
      <c r="AM48" s="11">
        <f>'OddsRatio_working_3-way'!AA48+'OddsRatio_working_3-way'!AG48</f>
        <v>-0.75458123962326318</v>
      </c>
      <c r="AN48" s="11">
        <f>'OddsRatio_working_3-way'!AB48+'OddsRatio_working_3-way'!AH48</f>
        <v>-0.32568408285306438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1.0802653224763272</v>
      </c>
      <c r="AS48" s="11">
        <f>IF(('OddsRatio_working_3-way'!X48=0),IF(Q48&gt;0,-Q48^(1/3),(-Q48)^(1/3)),'OddsRatio_working_3-way'!AM48-'OddsRatio_working_3-way'!R48/3)</f>
        <v>-0.75458123962326318</v>
      </c>
      <c r="AT48" s="11">
        <f>IF(('OddsRatio_working_3-way'!X48=0),IF(Q48&gt;0,-Q48^(1/3),(-Q48)^(1/3)),'OddsRatio_working_3-way'!AN48-'OddsRatio_working_3-way'!R48/3)</f>
        <v>-0.32568408285306438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9">
        <f t="shared" si="13"/>
        <v>0.33812083509712554</v>
      </c>
      <c r="E49" s="9">
        <f t="shared" si="14"/>
        <v>0.26764289468631697</v>
      </c>
      <c r="F49" s="9">
        <f t="shared" si="15"/>
        <v>0.39423627021655749</v>
      </c>
      <c r="G49" s="9">
        <f t="shared" si="16"/>
        <v>1.0524314873599088</v>
      </c>
      <c r="H49" s="9">
        <f t="shared" si="17"/>
        <v>2.95752256648943</v>
      </c>
      <c r="I49" s="9">
        <f t="shared" si="18"/>
        <v>3.7363218671357621</v>
      </c>
      <c r="J49" s="9">
        <f t="shared" si="19"/>
        <v>2.5365499715454671</v>
      </c>
      <c r="K49" s="11">
        <f t="shared" si="20"/>
        <v>0.34965034965034969</v>
      </c>
      <c r="L49" s="11">
        <f t="shared" si="21"/>
        <v>0.27777777777777779</v>
      </c>
      <c r="M49" s="11">
        <f t="shared" si="22"/>
        <v>0.4065040650406504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-0.27876324217787629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0.23373194104901424</v>
      </c>
      <c r="Q49" s="11">
        <f>2*'OddsRatio_working_3-way'!K49*'OddsRatio_working_3-way'!L49*'OddsRatio_working_3-way'!M49</f>
        <v>7.8963493597639947E-2</v>
      </c>
      <c r="R49" s="11">
        <f t="shared" si="23"/>
        <v>0</v>
      </c>
      <c r="S49" s="11">
        <f t="shared" si="24"/>
        <v>-0.83846040540693667</v>
      </c>
      <c r="T49" s="11">
        <f t="shared" si="25"/>
        <v>-0.28326365047531649</v>
      </c>
      <c r="U49" s="11">
        <f>'OddsRatio_working_3-way'!S49-'OddsRatio_working_3-way'!R49^2/3</f>
        <v>-0.83846040540693667</v>
      </c>
      <c r="V49" s="11">
        <f>'OddsRatio_working_3-way'!S49*'OddsRatio_working_3-way'!R49/3-2*'OddsRatio_working_3-way'!R49^3/27-'OddsRatio_working_3-way'!T49</f>
        <v>0.28326365047531649</v>
      </c>
      <c r="W49" s="11">
        <f>'OddsRatio_working_3-way'!V49^2+4*'OddsRatio_working_3-way'!U49^3/27</f>
        <v>-7.0877718455949063E-3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0.14775492168299942</v>
      </c>
      <c r="Y49" s="11">
        <f>IF('OddsRatio_working_3-way'!W49&gt;=0,IF('OddsRatio_working_3-way'!V49+SQRT('OddsRatio_working_3-way'!W49)&gt;0,0,PI()),ACOS('OddsRatio_working_3-way'!V49/(2*'OddsRatio_working_3-way'!X49)))</f>
        <v>0.28889557681311318</v>
      </c>
      <c r="Z49" s="11">
        <f>'OddsRatio_working_3-way'!X49^(1/3)*COS('OddsRatio_working_3-way'!Y49/3)</f>
        <v>0.5262157436799545</v>
      </c>
      <c r="AA49" s="11">
        <f>'OddsRatio_working_3-way'!X49^(1/3)*COS(('OddsRatio_working_3-way'!Y49+2*PI())/3)</f>
        <v>-0.30712882911317341</v>
      </c>
      <c r="AB49" s="11">
        <f>'OddsRatio_working_3-way'!X49^(1/3)*COS(('OddsRatio_working_3-way'!Y49+4*PI())/3)</f>
        <v>-0.21908691456678092</v>
      </c>
      <c r="AC49" s="11">
        <f>'OddsRatio_working_3-way'!X49^(1/3)*SIN('OddsRatio_working_3-way'!Y49/3)</f>
        <v>5.0831023063329768E-2</v>
      </c>
      <c r="AD49" s="11">
        <f>'OddsRatio_working_3-way'!X49^(1/3)*SIN(('OddsRatio_working_3-way'!Y49+2*PI())/3)</f>
        <v>0.43030069036649637</v>
      </c>
      <c r="AE49" s="11">
        <f>'OddsRatio_working_3-way'!X49^(1/3)*SIN(('OddsRatio_working_3-way'!Y49+4*PI())/3)</f>
        <v>-0.48113171342982614</v>
      </c>
      <c r="AF49" s="11">
        <f>-'OddsRatio_working_3-way'!U49/(3*'OddsRatio_working_3-way'!X49^(1/3))*COS(('OddsRatio_working_3-way'!Y49)/3)</f>
        <v>0.52621574367995438</v>
      </c>
      <c r="AG49" s="11">
        <f>-'OddsRatio_working_3-way'!U49/(3*'OddsRatio_working_3-way'!X49^(1/3))*COS(('OddsRatio_working_3-way'!Y49+2*PI())/3)</f>
        <v>-0.30712882911317335</v>
      </c>
      <c r="AH49" s="11">
        <f>-'OddsRatio_working_3-way'!U49/(3*'OddsRatio_working_3-way'!X49^(1/3))*COS(('OddsRatio_working_3-way'!Y49+4*PI())/3)</f>
        <v>-0.21908691456678089</v>
      </c>
      <c r="AI49" s="11">
        <f>'OddsRatio_working_3-way'!U49/(3*'OddsRatio_working_3-way'!X49^(1/3))*SIN(('OddsRatio_working_3-way'!Y49)/3)</f>
        <v>-5.0831023063329754E-2</v>
      </c>
      <c r="AJ49" s="11">
        <f>'OddsRatio_working_3-way'!U49/(3*'OddsRatio_working_3-way'!X49^(1/3))*SIN(('OddsRatio_working_3-way'!Y49+2*PI())/3)</f>
        <v>-0.43030069036649626</v>
      </c>
      <c r="AK49" s="11">
        <f>'OddsRatio_working_3-way'!U49/(3*'OddsRatio_working_3-way'!X49^(1/3))*SIN(('OddsRatio_working_3-way'!Y49+4*PI())/3)</f>
        <v>0.48113171342982602</v>
      </c>
      <c r="AL49" s="11">
        <f>'OddsRatio_working_3-way'!Z49+'OddsRatio_working_3-way'!AF49</f>
        <v>1.0524314873599088</v>
      </c>
      <c r="AM49" s="11">
        <f>'OddsRatio_working_3-way'!AA49+'OddsRatio_working_3-way'!AG49</f>
        <v>-0.61425765822634681</v>
      </c>
      <c r="AN49" s="11">
        <f>'OddsRatio_working_3-way'!AB49+'OddsRatio_working_3-way'!AH49</f>
        <v>-0.43817382913356184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1.0524314873599088</v>
      </c>
      <c r="AS49" s="11">
        <f>IF(('OddsRatio_working_3-way'!X49=0),IF(Q49&gt;0,-Q49^(1/3),(-Q49)^(1/3)),'OddsRatio_working_3-way'!AM49-'OddsRatio_working_3-way'!R49/3)</f>
        <v>-0.61425765822634681</v>
      </c>
      <c r="AT49" s="11">
        <f>IF(('OddsRatio_working_3-way'!X49=0),IF(Q49&gt;0,-Q49^(1/3),(-Q49)^(1/3)),'OddsRatio_working_3-way'!AN49-'OddsRatio_working_3-way'!R49/3)</f>
        <v>-0.43817382913356184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9">
        <f t="shared" si="13"/>
        <v>0.6852156258453086</v>
      </c>
      <c r="E50" s="9">
        <f t="shared" si="14"/>
        <v>0.18924620011862645</v>
      </c>
      <c r="F50" s="9">
        <f t="shared" si="15"/>
        <v>0.12553817403606499</v>
      </c>
      <c r="G50" s="9">
        <f t="shared" si="16"/>
        <v>1.0683595885274573</v>
      </c>
      <c r="H50" s="9">
        <f t="shared" si="17"/>
        <v>1.4593946230668065</v>
      </c>
      <c r="I50" s="9">
        <f t="shared" si="18"/>
        <v>5.2841219499951038</v>
      </c>
      <c r="J50" s="9">
        <f t="shared" si="19"/>
        <v>7.9657045171990228</v>
      </c>
      <c r="K50" s="11">
        <f t="shared" si="20"/>
        <v>0.69930069930069938</v>
      </c>
      <c r="L50" s="11">
        <f t="shared" si="21"/>
        <v>0.19960079840319361</v>
      </c>
      <c r="M50" s="11">
        <f t="shared" si="22"/>
        <v>0.13297872340425532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-0.20867423017378417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0.20343185077546141</v>
      </c>
      <c r="Q50" s="11">
        <f>2*'OddsRatio_working_3-way'!K50*'OddsRatio_working_3-way'!L50*'OddsRatio_working_3-way'!M50</f>
        <v>3.7122600506471065E-2</v>
      </c>
      <c r="R50" s="11">
        <f t="shared" si="23"/>
        <v>0</v>
      </c>
      <c r="S50" s="11">
        <f t="shared" si="24"/>
        <v>-0.97487768665082941</v>
      </c>
      <c r="T50" s="11">
        <f t="shared" si="25"/>
        <v>-0.17789738807496888</v>
      </c>
      <c r="U50" s="11">
        <f>'OddsRatio_working_3-way'!S50-'OddsRatio_working_3-way'!R50^2/3</f>
        <v>-0.97487768665082941</v>
      </c>
      <c r="V50" s="11">
        <f>'OddsRatio_working_3-way'!S50*'OddsRatio_working_3-way'!R50/3-2*'OddsRatio_working_3-way'!R50^3/27-'OddsRatio_working_3-way'!T50</f>
        <v>0.17789738807496888</v>
      </c>
      <c r="W50" s="11">
        <f>'OddsRatio_working_3-way'!V50^2+4*'OddsRatio_working_3-way'!U50^3/27</f>
        <v>-0.10561334840871558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0.18524364300335092</v>
      </c>
      <c r="Y50" s="11">
        <f>IF('OddsRatio_working_3-way'!W50&gt;=0,IF('OddsRatio_working_3-way'!V50+SQRT('OddsRatio_working_3-way'!W50)&gt;0,0,PI()),ACOS('OddsRatio_working_3-way'!V50/(2*'OddsRatio_working_3-way'!X50)))</f>
        <v>1.069946257776567</v>
      </c>
      <c r="Z50" s="11">
        <f>'OddsRatio_working_3-way'!X50^(1/3)*COS('OddsRatio_working_3-way'!Y50/3)</f>
        <v>0.53417979426372864</v>
      </c>
      <c r="AA50" s="11">
        <f>'OddsRatio_working_3-way'!X50^(1/3)*COS(('OddsRatio_working_3-way'!Y50+2*PI())/3)</f>
        <v>-0.43945109407879246</v>
      </c>
      <c r="AB50" s="11">
        <f>'OddsRatio_working_3-way'!X50^(1/3)*COS(('OddsRatio_working_3-way'!Y50+4*PI())/3)</f>
        <v>-9.4728700184936371E-2</v>
      </c>
      <c r="AC50" s="11">
        <f>'OddsRatio_working_3-way'!X50^(1/3)*SIN('OddsRatio_working_3-way'!Y50/3)</f>
        <v>0.19902556691031004</v>
      </c>
      <c r="AD50" s="11">
        <f>'OddsRatio_working_3-way'!X50^(1/3)*SIN(('OddsRatio_working_3-way'!Y50+2*PI())/3)</f>
        <v>0.36310048856557897</v>
      </c>
      <c r="AE50" s="11">
        <f>'OddsRatio_working_3-way'!X50^(1/3)*SIN(('OddsRatio_working_3-way'!Y50+4*PI())/3)</f>
        <v>-0.56212605547588901</v>
      </c>
      <c r="AF50" s="11">
        <f>-'OddsRatio_working_3-way'!U50/(3*'OddsRatio_working_3-way'!X50^(1/3))*COS(('OddsRatio_working_3-way'!Y50)/3)</f>
        <v>0.53417979426372864</v>
      </c>
      <c r="AG50" s="11">
        <f>-'OddsRatio_working_3-way'!U50/(3*'OddsRatio_working_3-way'!X50^(1/3))*COS(('OddsRatio_working_3-way'!Y50+2*PI())/3)</f>
        <v>-0.43945109407879246</v>
      </c>
      <c r="AH50" s="11">
        <f>-'OddsRatio_working_3-way'!U50/(3*'OddsRatio_working_3-way'!X50^(1/3))*COS(('OddsRatio_working_3-way'!Y50+4*PI())/3)</f>
        <v>-9.4728700184936371E-2</v>
      </c>
      <c r="AI50" s="11">
        <f>'OddsRatio_working_3-way'!U50/(3*'OddsRatio_working_3-way'!X50^(1/3))*SIN(('OddsRatio_working_3-way'!Y50)/3)</f>
        <v>-0.19902556691031004</v>
      </c>
      <c r="AJ50" s="11">
        <f>'OddsRatio_working_3-way'!U50/(3*'OddsRatio_working_3-way'!X50^(1/3))*SIN(('OddsRatio_working_3-way'!Y50+2*PI())/3)</f>
        <v>-0.36310048856557897</v>
      </c>
      <c r="AK50" s="11">
        <f>'OddsRatio_working_3-way'!U50/(3*'OddsRatio_working_3-way'!X50^(1/3))*SIN(('OddsRatio_working_3-way'!Y50+4*PI())/3)</f>
        <v>0.56212605547588901</v>
      </c>
      <c r="AL50" s="11">
        <f>'OddsRatio_working_3-way'!Z50+'OddsRatio_working_3-way'!AF50</f>
        <v>1.0683595885274573</v>
      </c>
      <c r="AM50" s="11">
        <f>'OddsRatio_working_3-way'!AA50+'OddsRatio_working_3-way'!AG50</f>
        <v>-0.87890218815758492</v>
      </c>
      <c r="AN50" s="11">
        <f>'OddsRatio_working_3-way'!AB50+'OddsRatio_working_3-way'!AH50</f>
        <v>-0.18945740036987274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1.0683595885274573</v>
      </c>
      <c r="AS50" s="11">
        <f>IF(('OddsRatio_working_3-way'!X50=0),IF(Q50&gt;0,-Q50^(1/3),(-Q50)^(1/3)),'OddsRatio_working_3-way'!AM50-'OddsRatio_working_3-way'!R50/3)</f>
        <v>-0.87890218815758492</v>
      </c>
      <c r="AT50" s="11">
        <f>IF(('OddsRatio_working_3-way'!X50=0),IF(Q50&gt;0,-Q50^(1/3),(-Q50)^(1/3)),'OddsRatio_working_3-way'!AN50-'OddsRatio_working_3-way'!R50/3)</f>
        <v>-0.18945740036987274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9">
        <f t="shared" si="13"/>
        <v>0.37756384780452423</v>
      </c>
      <c r="E51" s="9">
        <f t="shared" si="14"/>
        <v>0.25500469894597327</v>
      </c>
      <c r="F51" s="9">
        <f t="shared" si="15"/>
        <v>0.36743145324950233</v>
      </c>
      <c r="G51" s="9">
        <f t="shared" si="16"/>
        <v>1.0433915589642102</v>
      </c>
      <c r="H51" s="9">
        <f t="shared" si="17"/>
        <v>2.6485586631634526</v>
      </c>
      <c r="I51" s="9">
        <f t="shared" si="18"/>
        <v>3.9214963650997881</v>
      </c>
      <c r="J51" s="9">
        <f t="shared" si="19"/>
        <v>2.7215960722909465</v>
      </c>
      <c r="K51" s="11">
        <f t="shared" si="20"/>
        <v>0.38759689922480617</v>
      </c>
      <c r="L51" s="11">
        <f t="shared" si="21"/>
        <v>0.26315789473684209</v>
      </c>
      <c r="M51" s="11">
        <f t="shared" si="22"/>
        <v>0.37735849056603776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-0.28096348814115135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0.23209625643749565</v>
      </c>
      <c r="Q51" s="11">
        <f>2*'OddsRatio_working_3-way'!K51*'OddsRatio_working_3-way'!L51*'OddsRatio_working_3-way'!M51</f>
        <v>7.6980516231341847E-2</v>
      </c>
      <c r="R51" s="11">
        <f t="shared" si="23"/>
        <v>0</v>
      </c>
      <c r="S51" s="11">
        <f t="shared" si="24"/>
        <v>-0.8260726615156998</v>
      </c>
      <c r="T51" s="11">
        <f t="shared" si="25"/>
        <v>-0.27398761575976777</v>
      </c>
      <c r="U51" s="11">
        <f>'OddsRatio_working_3-way'!S51-'OddsRatio_working_3-way'!R51^2/3</f>
        <v>-0.8260726615156998</v>
      </c>
      <c r="V51" s="11">
        <f>'OddsRatio_working_3-way'!S51*'OddsRatio_working_3-way'!R51/3-2*'OddsRatio_working_3-way'!R51^3/27-'OddsRatio_working_3-way'!T51</f>
        <v>0.27398761575976777</v>
      </c>
      <c r="W51" s="11">
        <f>'OddsRatio_working_3-way'!V51^2+4*'OddsRatio_working_3-way'!U51^3/27</f>
        <v>-8.4431885892892189E-3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0.14449256224717189</v>
      </c>
      <c r="Y51" s="11">
        <f>IF('OddsRatio_working_3-way'!W51&gt;=0,IF('OddsRatio_working_3-way'!V51+SQRT('OddsRatio_working_3-way'!W51)&gt;0,0,PI()),ACOS('OddsRatio_working_3-way'!V51/(2*'OddsRatio_working_3-way'!X51)))</f>
        <v>0.32358111483529073</v>
      </c>
      <c r="Z51" s="11">
        <f>'OddsRatio_working_3-way'!X51^(1/3)*COS('OddsRatio_working_3-way'!Y51/3)</f>
        <v>0.5216957794821051</v>
      </c>
      <c r="AA51" s="11">
        <f>'OddsRatio_working_3-way'!X51^(1/3)*COS(('OddsRatio_working_3-way'!Y51+2*PI())/3)</f>
        <v>-0.30976926167443208</v>
      </c>
      <c r="AB51" s="11">
        <f>'OddsRatio_working_3-way'!X51^(1/3)*COS(('OddsRatio_working_3-way'!Y51+4*PI())/3)</f>
        <v>-0.21192651780767288</v>
      </c>
      <c r="AC51" s="11">
        <f>'OddsRatio_working_3-way'!X51^(1/3)*SIN('OddsRatio_working_3-way'!Y51/3)</f>
        <v>5.6489534509725062E-2</v>
      </c>
      <c r="AD51" s="11">
        <f>'OddsRatio_working_3-way'!X51^(1/3)*SIN(('OddsRatio_working_3-way'!Y51+2*PI())/3)</f>
        <v>0.42355703082376506</v>
      </c>
      <c r="AE51" s="11">
        <f>'OddsRatio_working_3-way'!X51^(1/3)*SIN(('OddsRatio_working_3-way'!Y51+4*PI())/3)</f>
        <v>-0.48004656533349005</v>
      </c>
      <c r="AF51" s="11">
        <f>-'OddsRatio_working_3-way'!U51/(3*'OddsRatio_working_3-way'!X51^(1/3))*COS(('OddsRatio_working_3-way'!Y51)/3)</f>
        <v>0.5216957794821051</v>
      </c>
      <c r="AG51" s="11">
        <f>-'OddsRatio_working_3-way'!U51/(3*'OddsRatio_working_3-way'!X51^(1/3))*COS(('OddsRatio_working_3-way'!Y51+2*PI())/3)</f>
        <v>-0.30976926167443208</v>
      </c>
      <c r="AH51" s="11">
        <f>-'OddsRatio_working_3-way'!U51/(3*'OddsRatio_working_3-way'!X51^(1/3))*COS(('OddsRatio_working_3-way'!Y51+4*PI())/3)</f>
        <v>-0.21192651780767288</v>
      </c>
      <c r="AI51" s="11">
        <f>'OddsRatio_working_3-way'!U51/(3*'OddsRatio_working_3-way'!X51^(1/3))*SIN(('OddsRatio_working_3-way'!Y51)/3)</f>
        <v>-5.6489534509725062E-2</v>
      </c>
      <c r="AJ51" s="11">
        <f>'OddsRatio_working_3-way'!U51/(3*'OddsRatio_working_3-way'!X51^(1/3))*SIN(('OddsRatio_working_3-way'!Y51+2*PI())/3)</f>
        <v>-0.42355703082376506</v>
      </c>
      <c r="AK51" s="11">
        <f>'OddsRatio_working_3-way'!U51/(3*'OddsRatio_working_3-way'!X51^(1/3))*SIN(('OddsRatio_working_3-way'!Y51+4*PI())/3)</f>
        <v>0.48004656533349005</v>
      </c>
      <c r="AL51" s="11">
        <f>'OddsRatio_working_3-way'!Z51+'OddsRatio_working_3-way'!AF51</f>
        <v>1.0433915589642102</v>
      </c>
      <c r="AM51" s="11">
        <f>'OddsRatio_working_3-way'!AA51+'OddsRatio_working_3-way'!AG51</f>
        <v>-0.61953852334886417</v>
      </c>
      <c r="AN51" s="11">
        <f>'OddsRatio_working_3-way'!AB51+'OddsRatio_working_3-way'!AH51</f>
        <v>-0.42385303561534576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1.0433915589642102</v>
      </c>
      <c r="AS51" s="11">
        <f>IF(('OddsRatio_working_3-way'!X51=0),IF(Q51&gt;0,-Q51^(1/3),(-Q51)^(1/3)),'OddsRatio_working_3-way'!AM51-'OddsRatio_working_3-way'!R51/3)</f>
        <v>-0.61953852334886417</v>
      </c>
      <c r="AT51" s="11">
        <f>IF(('OddsRatio_working_3-way'!X51=0),IF(Q51&gt;0,-Q51^(1/3),(-Q51)^(1/3)),'OddsRatio_working_3-way'!AN51-'OddsRatio_working_3-way'!R51/3)</f>
        <v>-0.42385303561534576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9">
        <f t="shared" si="13"/>
        <v>0.34806335263122001</v>
      </c>
      <c r="E52" s="9">
        <f t="shared" si="14"/>
        <v>0.31257386355031513</v>
      </c>
      <c r="F52" s="9">
        <f t="shared" si="15"/>
        <v>0.33936278381846474</v>
      </c>
      <c r="G52" s="9">
        <f t="shared" si="16"/>
        <v>1.0522697684109905</v>
      </c>
      <c r="H52" s="9">
        <f t="shared" si="17"/>
        <v>2.8730401877715628</v>
      </c>
      <c r="I52" s="9">
        <f t="shared" si="18"/>
        <v>3.1992438159789698</v>
      </c>
      <c r="J52" s="9">
        <f t="shared" si="19"/>
        <v>2.9466990715603329</v>
      </c>
      <c r="K52" s="11">
        <f t="shared" si="20"/>
        <v>0.35971223021582738</v>
      </c>
      <c r="L52" s="11">
        <f t="shared" si="21"/>
        <v>0.3236245954692557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-0.28111879428496023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0.23364037436376905</v>
      </c>
      <c r="Q52" s="11">
        <f>2*'OddsRatio_working_3-way'!K52*'OddsRatio_working_3-way'!L52*'OddsRatio_working_3-way'!M52</f>
        <v>8.1692438588730459E-2</v>
      </c>
      <c r="R52" s="11">
        <f t="shared" si="23"/>
        <v>0</v>
      </c>
      <c r="S52" s="11">
        <f t="shared" si="24"/>
        <v>-0.83110905109722411</v>
      </c>
      <c r="T52" s="11">
        <f t="shared" si="25"/>
        <v>-0.2905975703137148</v>
      </c>
      <c r="U52" s="11">
        <f>'OddsRatio_working_3-way'!S52-'OddsRatio_working_3-way'!R52^2/3</f>
        <v>-0.83110905109722411</v>
      </c>
      <c r="V52" s="11">
        <f>'OddsRatio_working_3-way'!S52*'OddsRatio_working_3-way'!R52/3-2*'OddsRatio_working_3-way'!R52^3/27-'OddsRatio_working_3-way'!T52</f>
        <v>0.2905975703137148</v>
      </c>
      <c r="W52" s="11">
        <f>'OddsRatio_working_3-way'!V52^2+4*'OddsRatio_working_3-way'!U52^3/27</f>
        <v>-6.0225804667771166E-4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0.14581598499385462</v>
      </c>
      <c r="Y52" s="11">
        <f>IF('OddsRatio_working_3-way'!W52&gt;=0,IF('OddsRatio_working_3-way'!V52+SQRT('OddsRatio_working_3-way'!W52)&gt;0,0,PI()),ACOS('OddsRatio_working_3-way'!V52/(2*'OddsRatio_working_3-way'!X52)))</f>
        <v>8.4250031317401941E-2</v>
      </c>
      <c r="Z52" s="11">
        <f>'OddsRatio_working_3-way'!X52^(1/3)*COS('OddsRatio_working_3-way'!Y52/3)</f>
        <v>0.52613488420549526</v>
      </c>
      <c r="AA52" s="11">
        <f>'OddsRatio_working_3-way'!X52^(1/3)*COS(('OddsRatio_working_3-way'!Y52+2*PI())/3)</f>
        <v>-0.27586687532686383</v>
      </c>
      <c r="AB52" s="11">
        <f>'OddsRatio_working_3-way'!X52^(1/3)*COS(('OddsRatio_working_3-way'!Y52+4*PI())/3)</f>
        <v>-0.25026800887863138</v>
      </c>
      <c r="AC52" s="11">
        <f>'OddsRatio_working_3-way'!X52^(1/3)*SIN('OddsRatio_working_3-way'!Y52/3)</f>
        <v>1.4779512434836264E-2</v>
      </c>
      <c r="AD52" s="11">
        <f>'OddsRatio_working_3-way'!X52^(1/3)*SIN(('OddsRatio_working_3-way'!Y52+2*PI())/3)</f>
        <v>0.44825641932172477</v>
      </c>
      <c r="AE52" s="11">
        <f>'OddsRatio_working_3-way'!X52^(1/3)*SIN(('OddsRatio_working_3-way'!Y52+4*PI())/3)</f>
        <v>-0.46303593175656105</v>
      </c>
      <c r="AF52" s="11">
        <f>-'OddsRatio_working_3-way'!U52/(3*'OddsRatio_working_3-way'!X52^(1/3))*COS(('OddsRatio_working_3-way'!Y52)/3)</f>
        <v>0.52613488420549526</v>
      </c>
      <c r="AG52" s="11">
        <f>-'OddsRatio_working_3-way'!U52/(3*'OddsRatio_working_3-way'!X52^(1/3))*COS(('OddsRatio_working_3-way'!Y52+2*PI())/3)</f>
        <v>-0.27586687532686383</v>
      </c>
      <c r="AH52" s="11">
        <f>-'OddsRatio_working_3-way'!U52/(3*'OddsRatio_working_3-way'!X52^(1/3))*COS(('OddsRatio_working_3-way'!Y52+4*PI())/3)</f>
        <v>-0.25026800887863138</v>
      </c>
      <c r="AI52" s="11">
        <f>'OddsRatio_working_3-way'!U52/(3*'OddsRatio_working_3-way'!X52^(1/3))*SIN(('OddsRatio_working_3-way'!Y52)/3)</f>
        <v>-1.4779512434836264E-2</v>
      </c>
      <c r="AJ52" s="11">
        <f>'OddsRatio_working_3-way'!U52/(3*'OddsRatio_working_3-way'!X52^(1/3))*SIN(('OddsRatio_working_3-way'!Y52+2*PI())/3)</f>
        <v>-0.44825641932172477</v>
      </c>
      <c r="AK52" s="11">
        <f>'OddsRatio_working_3-way'!U52/(3*'OddsRatio_working_3-way'!X52^(1/3))*SIN(('OddsRatio_working_3-way'!Y52+4*PI())/3)</f>
        <v>0.46303593175656105</v>
      </c>
      <c r="AL52" s="11">
        <f>'OddsRatio_working_3-way'!Z52+'OddsRatio_working_3-way'!AF52</f>
        <v>1.0522697684109905</v>
      </c>
      <c r="AM52" s="11">
        <f>'OddsRatio_working_3-way'!AA52+'OddsRatio_working_3-way'!AG52</f>
        <v>-0.55173375065372765</v>
      </c>
      <c r="AN52" s="11">
        <f>'OddsRatio_working_3-way'!AB52+'OddsRatio_working_3-way'!AH52</f>
        <v>-0.50053601775726275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1.0522697684109905</v>
      </c>
      <c r="AS52" s="11">
        <f>IF(('OddsRatio_working_3-way'!X52=0),IF(Q52&gt;0,-Q52^(1/3),(-Q52)^(1/3)),'OddsRatio_working_3-way'!AM52-'OddsRatio_working_3-way'!R52/3)</f>
        <v>-0.55173375065372765</v>
      </c>
      <c r="AT52" s="11">
        <f>IF(('OddsRatio_working_3-way'!X52=0),IF(Q52&gt;0,-Q52^(1/3),(-Q52)^(1/3)),'OddsRatio_working_3-way'!AN52-'OddsRatio_working_3-way'!R52/3)</f>
        <v>-0.50053601775726275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9">
        <f t="shared" si="13"/>
        <v>0.18095962680120176</v>
      </c>
      <c r="E53" s="9">
        <f t="shared" si="14"/>
        <v>0.25919985737032203</v>
      </c>
      <c r="F53" s="9">
        <f t="shared" si="15"/>
        <v>0.55984051582847627</v>
      </c>
      <c r="G53" s="9">
        <f t="shared" si="16"/>
        <v>1.0624634997434519</v>
      </c>
      <c r="H53" s="9">
        <f t="shared" si="17"/>
        <v>5.5260945089071045</v>
      </c>
      <c r="I53" s="9">
        <f t="shared" si="18"/>
        <v>3.8580268143098846</v>
      </c>
      <c r="J53" s="9">
        <f t="shared" si="19"/>
        <v>1.7862229898101545</v>
      </c>
      <c r="K53" s="11">
        <f t="shared" si="20"/>
        <v>0.19011406844106465</v>
      </c>
      <c r="L53" s="11">
        <f t="shared" si="21"/>
        <v>0.2710027100271003</v>
      </c>
      <c r="M53" s="11">
        <f t="shared" si="22"/>
        <v>0.57471264367816088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-0.25109163245821531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0.22770102269441905</v>
      </c>
      <c r="Q53" s="11">
        <f>2*'OddsRatio_working_3-way'!K53*'OddsRatio_working_3-way'!L53*'OddsRatio_working_3-way'!M53</f>
        <v>5.9220031910122005E-2</v>
      </c>
      <c r="R53" s="11">
        <f t="shared" si="23"/>
        <v>0</v>
      </c>
      <c r="S53" s="11">
        <f t="shared" si="24"/>
        <v>-0.90684432796585235</v>
      </c>
      <c r="T53" s="11">
        <f t="shared" si="25"/>
        <v>-0.23585028035522823</v>
      </c>
      <c r="U53" s="11">
        <f>'OddsRatio_working_3-way'!S53-'OddsRatio_working_3-way'!R53^2/3</f>
        <v>-0.90684432796585235</v>
      </c>
      <c r="V53" s="11">
        <f>'OddsRatio_working_3-way'!S53*'OddsRatio_working_3-way'!R53/3-2*'OddsRatio_working_3-way'!R53^3/27-'OddsRatio_working_3-way'!T53</f>
        <v>0.23585028035522823</v>
      </c>
      <c r="W53" s="11">
        <f>'OddsRatio_working_3-way'!V53^2+4*'OddsRatio_working_3-way'!U53^3/27</f>
        <v>-5.48573887536477E-2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0.16619472276315475</v>
      </c>
      <c r="Y53" s="11">
        <f>IF('OddsRatio_working_3-way'!W53&gt;=0,IF('OddsRatio_working_3-way'!V53+SQRT('OddsRatio_working_3-way'!W53)&gt;0,0,PI()),ACOS('OddsRatio_working_3-way'!V53/(2*'OddsRatio_working_3-way'!X53)))</f>
        <v>0.78192263341851576</v>
      </c>
      <c r="Z53" s="11">
        <f>'OddsRatio_working_3-way'!X53^(1/3)*COS('OddsRatio_working_3-way'!Y53/3)</f>
        <v>0.53123174987172594</v>
      </c>
      <c r="AA53" s="11">
        <f>'OddsRatio_working_3-way'!X53^(1/3)*COS(('OddsRatio_working_3-way'!Y53+2*PI())/3)</f>
        <v>-0.38831755763675802</v>
      </c>
      <c r="AB53" s="11">
        <f>'OddsRatio_working_3-way'!X53^(1/3)*COS(('OddsRatio_working_3-way'!Y53+4*PI())/3)</f>
        <v>-0.14291419223496801</v>
      </c>
      <c r="AC53" s="11">
        <f>'OddsRatio_working_3-way'!X53^(1/3)*SIN('OddsRatio_working_3-way'!Y53/3)</f>
        <v>0.14168369907476361</v>
      </c>
      <c r="AD53" s="11">
        <f>'OddsRatio_working_3-way'!X53^(1/3)*SIN(('OddsRatio_working_3-way'!Y53+2*PI())/3)</f>
        <v>0.38921834114839349</v>
      </c>
      <c r="AE53" s="11">
        <f>'OddsRatio_working_3-way'!X53^(1/3)*SIN(('OddsRatio_working_3-way'!Y53+4*PI())/3)</f>
        <v>-0.53090204022315712</v>
      </c>
      <c r="AF53" s="11">
        <f>-'OddsRatio_working_3-way'!U53/(3*'OddsRatio_working_3-way'!X53^(1/3))*COS(('OddsRatio_working_3-way'!Y53)/3)</f>
        <v>0.53123174987172594</v>
      </c>
      <c r="AG53" s="11">
        <f>-'OddsRatio_working_3-way'!U53/(3*'OddsRatio_working_3-way'!X53^(1/3))*COS(('OddsRatio_working_3-way'!Y53+2*PI())/3)</f>
        <v>-0.38831755763675802</v>
      </c>
      <c r="AH53" s="11">
        <f>-'OddsRatio_working_3-way'!U53/(3*'OddsRatio_working_3-way'!X53^(1/3))*COS(('OddsRatio_working_3-way'!Y53+4*PI())/3)</f>
        <v>-0.14291419223496801</v>
      </c>
      <c r="AI53" s="11">
        <f>'OddsRatio_working_3-way'!U53/(3*'OddsRatio_working_3-way'!X53^(1/3))*SIN(('OddsRatio_working_3-way'!Y53)/3)</f>
        <v>-0.14168369907476361</v>
      </c>
      <c r="AJ53" s="11">
        <f>'OddsRatio_working_3-way'!U53/(3*'OddsRatio_working_3-way'!X53^(1/3))*SIN(('OddsRatio_working_3-way'!Y53+2*PI())/3)</f>
        <v>-0.38921834114839349</v>
      </c>
      <c r="AK53" s="11">
        <f>'OddsRatio_working_3-way'!U53/(3*'OddsRatio_working_3-way'!X53^(1/3))*SIN(('OddsRatio_working_3-way'!Y53+4*PI())/3)</f>
        <v>0.53090204022315712</v>
      </c>
      <c r="AL53" s="11">
        <f>'OddsRatio_working_3-way'!Z53+'OddsRatio_working_3-way'!AF53</f>
        <v>1.0624634997434519</v>
      </c>
      <c r="AM53" s="11">
        <f>'OddsRatio_working_3-way'!AA53+'OddsRatio_working_3-way'!AG53</f>
        <v>-0.77663511527351603</v>
      </c>
      <c r="AN53" s="11">
        <f>'OddsRatio_working_3-way'!AB53+'OddsRatio_working_3-way'!AH53</f>
        <v>-0.28582838446993603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1.0624634997434519</v>
      </c>
      <c r="AS53" s="11">
        <f>IF(('OddsRatio_working_3-way'!X53=0),IF(Q53&gt;0,-Q53^(1/3),(-Q53)^(1/3)),'OddsRatio_working_3-way'!AM53-'OddsRatio_working_3-way'!R53/3)</f>
        <v>-0.77663511527351603</v>
      </c>
      <c r="AT53" s="11">
        <f>IF(('OddsRatio_working_3-way'!X53=0),IF(Q53&gt;0,-Q53^(1/3),(-Q53)^(1/3)),'OddsRatio_working_3-way'!AN53-'OddsRatio_working_3-way'!R53/3)</f>
        <v>-0.28582838446993603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9">
        <f t="shared" si="13"/>
        <v>0.42765186667387939</v>
      </c>
      <c r="E54" s="9">
        <f t="shared" si="14"/>
        <v>0.29479654841091185</v>
      </c>
      <c r="F54" s="9">
        <f t="shared" si="15"/>
        <v>0.27755158491520904</v>
      </c>
      <c r="G54" s="9">
        <f t="shared" si="16"/>
        <v>1.0538193718684328</v>
      </c>
      <c r="H54" s="9">
        <f t="shared" si="17"/>
        <v>2.3383506022729099</v>
      </c>
      <c r="I54" s="9">
        <f t="shared" si="18"/>
        <v>3.3921699741413427</v>
      </c>
      <c r="J54" s="9">
        <f t="shared" si="19"/>
        <v>3.6029338485150291</v>
      </c>
      <c r="K54" s="11">
        <f t="shared" si="20"/>
        <v>0.44052863436123346</v>
      </c>
      <c r="L54" s="11">
        <f t="shared" si="21"/>
        <v>0.3058103975535168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-0.27645436198433071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0.23333043320299046</v>
      </c>
      <c r="Q54" s="11">
        <f>2*'OddsRatio_working_3-way'!K54*'OddsRatio_working_3-way'!L54*'OddsRatio_working_3-way'!M54</f>
        <v>7.7647398736436099E-2</v>
      </c>
      <c r="R54" s="11">
        <f t="shared" si="23"/>
        <v>0</v>
      </c>
      <c r="S54" s="11">
        <f t="shared" si="24"/>
        <v>-0.84401067694571419</v>
      </c>
      <c r="T54" s="11">
        <f t="shared" si="25"/>
        <v>-0.28086877768576179</v>
      </c>
      <c r="U54" s="11">
        <f>'OddsRatio_working_3-way'!S54-'OddsRatio_working_3-way'!R54^2/3</f>
        <v>-0.84401067694571419</v>
      </c>
      <c r="V54" s="11">
        <f>'OddsRatio_working_3-way'!S54*'OddsRatio_working_3-way'!R54/3-2*'OddsRatio_working_3-way'!R54^3/27-'OddsRatio_working_3-way'!T54</f>
        <v>0.28086877768576179</v>
      </c>
      <c r="W54" s="11">
        <f>'OddsRatio_working_3-way'!V54^2+4*'OddsRatio_working_3-way'!U54^3/27</f>
        <v>-1.0184492833461498E-2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0.14922446440861781</v>
      </c>
      <c r="Y54" s="11">
        <f>IF('OddsRatio_working_3-way'!W54&gt;=0,IF('OddsRatio_working_3-way'!V54+SQRT('OddsRatio_working_3-way'!W54)&gt;0,0,PI()),ACOS('OddsRatio_working_3-way'!V54/(2*'OddsRatio_working_3-way'!X54)))</f>
        <v>0.34494236470849282</v>
      </c>
      <c r="Z54" s="11">
        <f>'OddsRatio_working_3-way'!X54^(1/3)*COS('OddsRatio_working_3-way'!Y54/3)</f>
        <v>0.5269096859342165</v>
      </c>
      <c r="AA54" s="11">
        <f>'OddsRatio_working_3-way'!X54^(1/3)*COS(('OddsRatio_working_3-way'!Y54+2*PI())/3)</f>
        <v>-0.31615499845034717</v>
      </c>
      <c r="AB54" s="11">
        <f>'OddsRatio_working_3-way'!X54^(1/3)*COS(('OddsRatio_working_3-way'!Y54+4*PI())/3)</f>
        <v>-0.21075468748386947</v>
      </c>
      <c r="AC54" s="11">
        <f>'OddsRatio_working_3-way'!X54^(1/3)*SIN('OddsRatio_working_3-way'!Y54/3)</f>
        <v>6.085289790916628E-2</v>
      </c>
      <c r="AD54" s="11">
        <f>'OddsRatio_working_3-way'!X54^(1/3)*SIN(('OddsRatio_working_3-way'!Y54+2*PI())/3)</f>
        <v>0.42589072456452853</v>
      </c>
      <c r="AE54" s="11">
        <f>'OddsRatio_working_3-way'!X54^(1/3)*SIN(('OddsRatio_working_3-way'!Y54+4*PI())/3)</f>
        <v>-0.48674362247369474</v>
      </c>
      <c r="AF54" s="11">
        <f>-'OddsRatio_working_3-way'!U54/(3*'OddsRatio_working_3-way'!X54^(1/3))*COS(('OddsRatio_working_3-way'!Y54)/3)</f>
        <v>0.52690968593421639</v>
      </c>
      <c r="AG54" s="11">
        <f>-'OddsRatio_working_3-way'!U54/(3*'OddsRatio_working_3-way'!X54^(1/3))*COS(('OddsRatio_working_3-way'!Y54+2*PI())/3)</f>
        <v>-0.31615499845034711</v>
      </c>
      <c r="AH54" s="11">
        <f>-'OddsRatio_working_3-way'!U54/(3*'OddsRatio_working_3-way'!X54^(1/3))*COS(('OddsRatio_working_3-way'!Y54+4*PI())/3)</f>
        <v>-0.21075468748386941</v>
      </c>
      <c r="AI54" s="11">
        <f>'OddsRatio_working_3-way'!U54/(3*'OddsRatio_working_3-way'!X54^(1/3))*SIN(('OddsRatio_working_3-way'!Y54)/3)</f>
        <v>-6.0852897909166266E-2</v>
      </c>
      <c r="AJ54" s="11">
        <f>'OddsRatio_working_3-way'!U54/(3*'OddsRatio_working_3-way'!X54^(1/3))*SIN(('OddsRatio_working_3-way'!Y54+2*PI())/3)</f>
        <v>-0.42589072456452842</v>
      </c>
      <c r="AK54" s="11">
        <f>'OddsRatio_working_3-way'!U54/(3*'OddsRatio_working_3-way'!X54^(1/3))*SIN(('OddsRatio_working_3-way'!Y54+4*PI())/3)</f>
        <v>0.48674362247369463</v>
      </c>
      <c r="AL54" s="11">
        <f>'OddsRatio_working_3-way'!Z54+'OddsRatio_working_3-way'!AF54</f>
        <v>1.0538193718684328</v>
      </c>
      <c r="AM54" s="11">
        <f>'OddsRatio_working_3-way'!AA54+'OddsRatio_working_3-way'!AG54</f>
        <v>-0.63230999690069423</v>
      </c>
      <c r="AN54" s="11">
        <f>'OddsRatio_working_3-way'!AB54+'OddsRatio_working_3-way'!AH54</f>
        <v>-0.42150937496773888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1.0538193718684328</v>
      </c>
      <c r="AS54" s="11">
        <f>IF(('OddsRatio_working_3-way'!X54=0),IF(Q54&gt;0,-Q54^(1/3),(-Q54)^(1/3)),'OddsRatio_working_3-way'!AM54-'OddsRatio_working_3-way'!R54/3)</f>
        <v>-0.63230999690069423</v>
      </c>
      <c r="AT54" s="11">
        <f>IF(('OddsRatio_working_3-way'!X54=0),IF(Q54&gt;0,-Q54^(1/3),(-Q54)^(1/3)),'OddsRatio_working_3-way'!AN54-'OddsRatio_working_3-way'!R54/3)</f>
        <v>-0.42150937496773888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9">
        <f t="shared" si="13"/>
        <v>0.52340329417115905</v>
      </c>
      <c r="E55" s="9">
        <f t="shared" si="14"/>
        <v>0.25564236217272818</v>
      </c>
      <c r="F55" s="9">
        <f t="shared" si="15"/>
        <v>0.22095434365611263</v>
      </c>
      <c r="G55" s="9">
        <f t="shared" si="16"/>
        <v>1.058805365292224</v>
      </c>
      <c r="H55" s="9">
        <f t="shared" si="17"/>
        <v>1.9105726141513129</v>
      </c>
      <c r="I55" s="9">
        <f t="shared" si="18"/>
        <v>3.9117147545536159</v>
      </c>
      <c r="J55" s="9">
        <f t="shared" si="19"/>
        <v>4.5258218664231054</v>
      </c>
      <c r="K55" s="11">
        <f t="shared" si="20"/>
        <v>0.5376344086021505</v>
      </c>
      <c r="L55" s="11">
        <f t="shared" si="21"/>
        <v>0.26666666666666666</v>
      </c>
      <c r="M55" s="11">
        <f t="shared" si="22"/>
        <v>0.23094688221709006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-0.2607613797213737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0.22978800897298995</v>
      </c>
      <c r="Q55" s="11">
        <f>2*'OddsRatio_working_3-way'!K55*'OddsRatio_working_3-way'!L55*'OddsRatio_working_3-way'!M55</f>
        <v>6.6221328234291055E-2</v>
      </c>
      <c r="R55" s="11">
        <f t="shared" si="23"/>
        <v>0</v>
      </c>
      <c r="S55" s="11">
        <f t="shared" si="24"/>
        <v>-0.8812194858706488</v>
      </c>
      <c r="T55" s="11">
        <f t="shared" si="25"/>
        <v>-0.2539537423258354</v>
      </c>
      <c r="U55" s="11">
        <f>'OddsRatio_working_3-way'!S55-'OddsRatio_working_3-way'!R55^2/3</f>
        <v>-0.8812194858706488</v>
      </c>
      <c r="V55" s="11">
        <f>'OddsRatio_working_3-way'!S55*'OddsRatio_working_3-way'!R55/3-2*'OddsRatio_working_3-way'!R55^3/27-'OddsRatio_working_3-way'!T55</f>
        <v>0.2539537423258354</v>
      </c>
      <c r="W55" s="11">
        <f>'OddsRatio_working_3-way'!V55^2+4*'OddsRatio_working_3-way'!U55^3/27</f>
        <v>-3.6886613418425696E-2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0.15920043707518713</v>
      </c>
      <c r="Y55" s="11">
        <f>IF('OddsRatio_working_3-way'!W55&gt;=0,IF('OddsRatio_working_3-way'!V55+SQRT('OddsRatio_working_3-way'!W55)&gt;0,0,PI()),ACOS('OddsRatio_working_3-way'!V55/(2*'OddsRatio_working_3-way'!X55)))</f>
        <v>0.64750506160907295</v>
      </c>
      <c r="Z55" s="11">
        <f>'OddsRatio_working_3-way'!X55^(1/3)*COS('OddsRatio_working_3-way'!Y55/3)</f>
        <v>0.52940268264611201</v>
      </c>
      <c r="AA55" s="11">
        <f>'OddsRatio_working_3-way'!X55^(1/3)*COS(('OddsRatio_working_3-way'!Y55+2*PI())/3)</f>
        <v>-0.36522233998993764</v>
      </c>
      <c r="AB55" s="11">
        <f>'OddsRatio_working_3-way'!X55^(1/3)*COS(('OddsRatio_working_3-way'!Y55+4*PI())/3)</f>
        <v>-0.16418034265617451</v>
      </c>
      <c r="AC55" s="11">
        <f>'OddsRatio_working_3-way'!X55^(1/3)*SIN('OddsRatio_working_3-way'!Y55/3)</f>
        <v>0.11607165127906831</v>
      </c>
      <c r="AD55" s="11">
        <f>'OddsRatio_working_3-way'!X55^(1/3)*SIN(('OddsRatio_working_3-way'!Y55+2*PI())/3)</f>
        <v>0.40044034636363007</v>
      </c>
      <c r="AE55" s="11">
        <f>'OddsRatio_working_3-way'!X55^(1/3)*SIN(('OddsRatio_working_3-way'!Y55+4*PI())/3)</f>
        <v>-0.51651199764269828</v>
      </c>
      <c r="AF55" s="11">
        <f>-'OddsRatio_working_3-way'!U55/(3*'OddsRatio_working_3-way'!X55^(1/3))*COS(('OddsRatio_working_3-way'!Y55)/3)</f>
        <v>0.52940268264611201</v>
      </c>
      <c r="AG55" s="11">
        <f>-'OddsRatio_working_3-way'!U55/(3*'OddsRatio_working_3-way'!X55^(1/3))*COS(('OddsRatio_working_3-way'!Y55+2*PI())/3)</f>
        <v>-0.36522233998993764</v>
      </c>
      <c r="AH55" s="11">
        <f>-'OddsRatio_working_3-way'!U55/(3*'OddsRatio_working_3-way'!X55^(1/3))*COS(('OddsRatio_working_3-way'!Y55+4*PI())/3)</f>
        <v>-0.16418034265617451</v>
      </c>
      <c r="AI55" s="11">
        <f>'OddsRatio_working_3-way'!U55/(3*'OddsRatio_working_3-way'!X55^(1/3))*SIN(('OddsRatio_working_3-way'!Y55)/3)</f>
        <v>-0.11607165127906831</v>
      </c>
      <c r="AJ55" s="11">
        <f>'OddsRatio_working_3-way'!U55/(3*'OddsRatio_working_3-way'!X55^(1/3))*SIN(('OddsRatio_working_3-way'!Y55+2*PI())/3)</f>
        <v>-0.40044034636363007</v>
      </c>
      <c r="AK55" s="11">
        <f>'OddsRatio_working_3-way'!U55/(3*'OddsRatio_working_3-way'!X55^(1/3))*SIN(('OddsRatio_working_3-way'!Y55+4*PI())/3)</f>
        <v>0.51651199764269828</v>
      </c>
      <c r="AL55" s="11">
        <f>'OddsRatio_working_3-way'!Z55+'OddsRatio_working_3-way'!AF55</f>
        <v>1.058805365292224</v>
      </c>
      <c r="AM55" s="11">
        <f>'OddsRatio_working_3-way'!AA55+'OddsRatio_working_3-way'!AG55</f>
        <v>-0.73044467997987528</v>
      </c>
      <c r="AN55" s="11">
        <f>'OddsRatio_working_3-way'!AB55+'OddsRatio_working_3-way'!AH55</f>
        <v>-0.32836068531234902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1.058805365292224</v>
      </c>
      <c r="AS55" s="11">
        <f>IF(('OddsRatio_working_3-way'!X55=0),IF(Q55&gt;0,-Q55^(1/3),(-Q55)^(1/3)),'OddsRatio_working_3-way'!AM55-'OddsRatio_working_3-way'!R55/3)</f>
        <v>-0.73044467997987528</v>
      </c>
      <c r="AT55" s="11">
        <f>IF(('OddsRatio_working_3-way'!X55=0),IF(Q55&gt;0,-Q55^(1/3),(-Q55)^(1/3)),'OddsRatio_working_3-way'!AN55-'OddsRatio_working_3-way'!R55/3)</f>
        <v>-0.32836068531234902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9">
        <f t="shared" si="13"/>
        <v>0.303965420517195</v>
      </c>
      <c r="E56" s="9">
        <f t="shared" si="14"/>
        <v>0.31091427185321269</v>
      </c>
      <c r="F56" s="9">
        <f t="shared" si="15"/>
        <v>0.38512030762959232</v>
      </c>
      <c r="G56" s="9">
        <f t="shared" si="16"/>
        <v>1.0503889444091745</v>
      </c>
      <c r="H56" s="9">
        <f t="shared" si="17"/>
        <v>3.2898478988120003</v>
      </c>
      <c r="I56" s="9">
        <f t="shared" si="18"/>
        <v>3.2163206727033589</v>
      </c>
      <c r="J56" s="9">
        <f t="shared" si="19"/>
        <v>2.5965911955019449</v>
      </c>
      <c r="K56" s="11">
        <f t="shared" si="20"/>
        <v>0.31446540880503143</v>
      </c>
      <c r="L56" s="11">
        <f t="shared" si="21"/>
        <v>0.32154340836012862</v>
      </c>
      <c r="M56" s="11">
        <f t="shared" si="22"/>
        <v>0.3968253968253968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-0.28053980259282696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0.23312458852105755</v>
      </c>
      <c r="Q56" s="11">
        <f>2*'OddsRatio_working_3-way'!K56*'OddsRatio_working_3-way'!L56*'OddsRatio_working_3-way'!M56</f>
        <v>8.0249428062326197E-2</v>
      </c>
      <c r="R56" s="11">
        <f t="shared" si="23"/>
        <v>0</v>
      </c>
      <c r="S56" s="11">
        <f t="shared" si="24"/>
        <v>-0.83098578656737909</v>
      </c>
      <c r="T56" s="11">
        <f t="shared" si="25"/>
        <v>-0.28605362704556941</v>
      </c>
      <c r="U56" s="11">
        <f>'OddsRatio_working_3-way'!S56-'OddsRatio_working_3-way'!R56^2/3</f>
        <v>-0.83098578656737909</v>
      </c>
      <c r="V56" s="11">
        <f>'OddsRatio_working_3-way'!S56*'OddsRatio_working_3-way'!R56/3-2*'OddsRatio_working_3-way'!R56^3/27-'OddsRatio_working_3-way'!T56</f>
        <v>0.28605362704556941</v>
      </c>
      <c r="W56" s="11">
        <f>'OddsRatio_working_3-way'!V56^2+4*'OddsRatio_working_3-way'!U56^3/27</f>
        <v>-3.1846921988009091E-3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0.14578354652079795</v>
      </c>
      <c r="Y56" s="11">
        <f>IF('OddsRatio_working_3-way'!W56&gt;=0,IF('OddsRatio_working_3-way'!V56+SQRT('OddsRatio_working_3-way'!W56)&gt;0,0,PI()),ACOS('OddsRatio_working_3-way'!V56/(2*'OddsRatio_working_3-way'!X56)))</f>
        <v>0.19478021770767806</v>
      </c>
      <c r="Z56" s="11">
        <f>'OddsRatio_working_3-way'!X56^(1/3)*COS('OddsRatio_working_3-way'!Y56/3)</f>
        <v>0.52519447220458726</v>
      </c>
      <c r="AA56" s="11">
        <f>'OddsRatio_working_3-way'!X56^(1/3)*COS(('OddsRatio_working_3-way'!Y56+2*PI())/3)</f>
        <v>-0.29216954436785836</v>
      </c>
      <c r="AB56" s="11">
        <f>'OddsRatio_working_3-way'!X56^(1/3)*COS(('OddsRatio_working_3-way'!Y56+4*PI())/3)</f>
        <v>-0.23302492783672898</v>
      </c>
      <c r="AC56" s="11">
        <f>'OddsRatio_working_3-way'!X56^(1/3)*SIN('OddsRatio_working_3-way'!Y56/3)</f>
        <v>3.4147160275364866E-2</v>
      </c>
      <c r="AD56" s="11">
        <f>'OddsRatio_working_3-way'!X56^(1/3)*SIN(('OddsRatio_working_3-way'!Y56+2*PI())/3)</f>
        <v>0.43775817471865036</v>
      </c>
      <c r="AE56" s="11">
        <f>'OddsRatio_working_3-way'!X56^(1/3)*SIN(('OddsRatio_working_3-way'!Y56+4*PI())/3)</f>
        <v>-0.4719053349940151</v>
      </c>
      <c r="AF56" s="11">
        <f>-'OddsRatio_working_3-way'!U56/(3*'OddsRatio_working_3-way'!X56^(1/3))*COS(('OddsRatio_working_3-way'!Y56)/3)</f>
        <v>0.52519447220458726</v>
      </c>
      <c r="AG56" s="11">
        <f>-'OddsRatio_working_3-way'!U56/(3*'OddsRatio_working_3-way'!X56^(1/3))*COS(('OddsRatio_working_3-way'!Y56+2*PI())/3)</f>
        <v>-0.29216954436785836</v>
      </c>
      <c r="AH56" s="11">
        <f>-'OddsRatio_working_3-way'!U56/(3*'OddsRatio_working_3-way'!X56^(1/3))*COS(('OddsRatio_working_3-way'!Y56+4*PI())/3)</f>
        <v>-0.23302492783672898</v>
      </c>
      <c r="AI56" s="11">
        <f>'OddsRatio_working_3-way'!U56/(3*'OddsRatio_working_3-way'!X56^(1/3))*SIN(('OddsRatio_working_3-way'!Y56)/3)</f>
        <v>-3.4147160275364866E-2</v>
      </c>
      <c r="AJ56" s="11">
        <f>'OddsRatio_working_3-way'!U56/(3*'OddsRatio_working_3-way'!X56^(1/3))*SIN(('OddsRatio_working_3-way'!Y56+2*PI())/3)</f>
        <v>-0.43775817471865036</v>
      </c>
      <c r="AK56" s="11">
        <f>'OddsRatio_working_3-way'!U56/(3*'OddsRatio_working_3-way'!X56^(1/3))*SIN(('OddsRatio_working_3-way'!Y56+4*PI())/3)</f>
        <v>0.4719053349940151</v>
      </c>
      <c r="AL56" s="11">
        <f>'OddsRatio_working_3-way'!Z56+'OddsRatio_working_3-way'!AF56</f>
        <v>1.0503889444091745</v>
      </c>
      <c r="AM56" s="11">
        <f>'OddsRatio_working_3-way'!AA56+'OddsRatio_working_3-way'!AG56</f>
        <v>-0.58433908873571672</v>
      </c>
      <c r="AN56" s="11">
        <f>'OddsRatio_working_3-way'!AB56+'OddsRatio_working_3-way'!AH56</f>
        <v>-0.46604985567345797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1.0503889444091745</v>
      </c>
      <c r="AS56" s="11">
        <f>IF(('OddsRatio_working_3-way'!X56=0),IF(Q56&gt;0,-Q56^(1/3),(-Q56)^(1/3)),'OddsRatio_working_3-way'!AM56-'OddsRatio_working_3-way'!R56/3)</f>
        <v>-0.58433908873571672</v>
      </c>
      <c r="AT56" s="11">
        <f>IF(('OddsRatio_working_3-way'!X56=0),IF(Q56&gt;0,-Q56^(1/3),(-Q56)^(1/3)),'OddsRatio_working_3-way'!AN56-'OddsRatio_working_3-way'!R56/3)</f>
        <v>-0.46604985567345797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9">
        <f t="shared" si="13"/>
        <v>0.29606866792638631</v>
      </c>
      <c r="E57" s="9">
        <f t="shared" si="14"/>
        <v>0.29606866792638631</v>
      </c>
      <c r="F57" s="9">
        <f t="shared" si="15"/>
        <v>0.40786266414722727</v>
      </c>
      <c r="G57" s="9">
        <f t="shared" si="16"/>
        <v>1.0520331074613443</v>
      </c>
      <c r="H57" s="9">
        <f t="shared" si="17"/>
        <v>3.3775948228626382</v>
      </c>
      <c r="I57" s="9">
        <f t="shared" si="18"/>
        <v>3.3775948228626382</v>
      </c>
      <c r="J57" s="9">
        <f t="shared" si="19"/>
        <v>2.451805688296655</v>
      </c>
      <c r="K57" s="11">
        <f t="shared" si="20"/>
        <v>0.30674846625766872</v>
      </c>
      <c r="L57" s="11">
        <f t="shared" si="21"/>
        <v>0.30674846625766872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-0.27866588692008842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0.23325977611489473</v>
      </c>
      <c r="Q57" s="11">
        <f>2*'OddsRatio_working_3-way'!K57*'OddsRatio_working_3-way'!L57*'OddsRatio_working_3-way'!M57</f>
        <v>7.9071110547421955E-2</v>
      </c>
      <c r="R57" s="11">
        <f t="shared" si="23"/>
        <v>0</v>
      </c>
      <c r="S57" s="11">
        <f t="shared" si="24"/>
        <v>-0.83705895505532557</v>
      </c>
      <c r="T57" s="11">
        <f t="shared" si="25"/>
        <v>-0.2837487983238392</v>
      </c>
      <c r="U57" s="11">
        <f>'OddsRatio_working_3-way'!S57-'OddsRatio_working_3-way'!R57^2/3</f>
        <v>-0.83705895505532557</v>
      </c>
      <c r="V57" s="11">
        <f>'OddsRatio_working_3-way'!S57*'OddsRatio_working_3-way'!R57/3-2*'OddsRatio_working_3-way'!R57^3/27-'OddsRatio_working_3-way'!T57</f>
        <v>0.2837487983238392</v>
      </c>
      <c r="W57" s="11">
        <f>'OddsRatio_working_3-way'!V57^2+4*'OddsRatio_working_3-way'!U57^3/27</f>
        <v>-6.3755332246138302E-3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0.14738462756919105</v>
      </c>
      <c r="Y57" s="11">
        <f>IF('OddsRatio_working_3-way'!W57&gt;=0,IF('OddsRatio_working_3-way'!V57+SQRT('OddsRatio_working_3-way'!W57)&gt;0,0,PI()),ACOS('OddsRatio_working_3-way'!V57/(2*'OddsRatio_working_3-way'!X57)))</f>
        <v>0.27430652981709658</v>
      </c>
      <c r="Z57" s="11">
        <f>'OddsRatio_working_3-way'!X57^(1/3)*COS('OddsRatio_working_3-way'!Y57/3)</f>
        <v>0.52601655373067213</v>
      </c>
      <c r="AA57" s="11">
        <f>'OddsRatio_working_3-way'!X57^(1/3)*COS(('OddsRatio_working_3-way'!Y57+2*PI())/3)</f>
        <v>-0.30477761567757455</v>
      </c>
      <c r="AB57" s="11">
        <f>'OddsRatio_working_3-way'!X57^(1/3)*COS(('OddsRatio_working_3-way'!Y57+4*PI())/3)</f>
        <v>-0.22123893805309772</v>
      </c>
      <c r="AC57" s="11">
        <f>'OddsRatio_working_3-way'!X57^(1/3)*SIN('OddsRatio_working_3-way'!Y57/3)</f>
        <v>4.8231078014237316E-2</v>
      </c>
      <c r="AD57" s="11">
        <f>'OddsRatio_working_3-way'!X57^(1/3)*SIN(('OddsRatio_working_3-way'!Y57+2*PI())/3)</f>
        <v>0.43142815933478568</v>
      </c>
      <c r="AE57" s="11">
        <f>'OddsRatio_working_3-way'!X57^(1/3)*SIN(('OddsRatio_working_3-way'!Y57+4*PI())/3)</f>
        <v>-0.47965923734902272</v>
      </c>
      <c r="AF57" s="11">
        <f>-'OddsRatio_working_3-way'!U57/(3*'OddsRatio_working_3-way'!X57^(1/3))*COS(('OddsRatio_working_3-way'!Y57)/3)</f>
        <v>0.52601655373067213</v>
      </c>
      <c r="AG57" s="11">
        <f>-'OddsRatio_working_3-way'!U57/(3*'OddsRatio_working_3-way'!X57^(1/3))*COS(('OddsRatio_working_3-way'!Y57+2*PI())/3)</f>
        <v>-0.30477761567757455</v>
      </c>
      <c r="AH57" s="11">
        <f>-'OddsRatio_working_3-way'!U57/(3*'OddsRatio_working_3-way'!X57^(1/3))*COS(('OddsRatio_working_3-way'!Y57+4*PI())/3)</f>
        <v>-0.22123893805309772</v>
      </c>
      <c r="AI57" s="11">
        <f>'OddsRatio_working_3-way'!U57/(3*'OddsRatio_working_3-way'!X57^(1/3))*SIN(('OddsRatio_working_3-way'!Y57)/3)</f>
        <v>-4.8231078014237316E-2</v>
      </c>
      <c r="AJ57" s="11">
        <f>'OddsRatio_working_3-way'!U57/(3*'OddsRatio_working_3-way'!X57^(1/3))*SIN(('OddsRatio_working_3-way'!Y57+2*PI())/3)</f>
        <v>-0.43142815933478568</v>
      </c>
      <c r="AK57" s="11">
        <f>'OddsRatio_working_3-way'!U57/(3*'OddsRatio_working_3-way'!X57^(1/3))*SIN(('OddsRatio_working_3-way'!Y57+4*PI())/3)</f>
        <v>0.47965923734902272</v>
      </c>
      <c r="AL57" s="11">
        <f>'OddsRatio_working_3-way'!Z57+'OddsRatio_working_3-way'!AF57</f>
        <v>1.0520331074613443</v>
      </c>
      <c r="AM57" s="11">
        <f>'OddsRatio_working_3-way'!AA57+'OddsRatio_working_3-way'!AG57</f>
        <v>-0.60955523135514911</v>
      </c>
      <c r="AN57" s="11">
        <f>'OddsRatio_working_3-way'!AB57+'OddsRatio_working_3-way'!AH57</f>
        <v>-0.44247787610619543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1.0520331074613443</v>
      </c>
      <c r="AS57" s="11">
        <f>IF(('OddsRatio_working_3-way'!X57=0),IF(Q57&gt;0,-Q57^(1/3),(-Q57)^(1/3)),'OddsRatio_working_3-way'!AM57-'OddsRatio_working_3-way'!R57/3)</f>
        <v>-0.60955523135514911</v>
      </c>
      <c r="AT57" s="11">
        <f>IF(('OddsRatio_working_3-way'!X57=0),IF(Q57&gt;0,-Q57^(1/3),(-Q57)^(1/3)),'OddsRatio_working_3-way'!AN57-'OddsRatio_working_3-way'!R57/3)</f>
        <v>-0.44247787610619543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9">
        <f t="shared" si="13"/>
        <v>0.24071447859076792</v>
      </c>
      <c r="E58" s="9">
        <f t="shared" si="14"/>
        <v>0.29185285949819828</v>
      </c>
      <c r="F58" s="9">
        <f t="shared" si="15"/>
        <v>0.46743266191103372</v>
      </c>
      <c r="G58" s="9">
        <f t="shared" si="16"/>
        <v>1.0549496126819364</v>
      </c>
      <c r="H58" s="9">
        <f t="shared" si="17"/>
        <v>4.15429934191899</v>
      </c>
      <c r="I58" s="9">
        <f t="shared" si="18"/>
        <v>3.4263841091684539</v>
      </c>
      <c r="J58" s="9">
        <f t="shared" si="19"/>
        <v>2.1393455816964919</v>
      </c>
      <c r="K58" s="11">
        <f t="shared" si="20"/>
        <v>0.25062656641604009</v>
      </c>
      <c r="L58" s="11">
        <f t="shared" si="21"/>
        <v>0.30303030303030304</v>
      </c>
      <c r="M58" s="11">
        <f t="shared" si="22"/>
        <v>0.48076923076923073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-0.27118933697881065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0.23258904837852204</v>
      </c>
      <c r="Q58" s="11">
        <f>2*'OddsRatio_working_3-way'!K58*'OddsRatio_working_3-way'!L58*'OddsRatio_working_3-way'!M58</f>
        <v>7.3026388815862486E-2</v>
      </c>
      <c r="R58" s="11">
        <f t="shared" si="23"/>
        <v>0</v>
      </c>
      <c r="S58" s="11">
        <f t="shared" si="24"/>
        <v>-0.85766295596163267</v>
      </c>
      <c r="T58" s="11">
        <f t="shared" si="25"/>
        <v>-0.26928193279800083</v>
      </c>
      <c r="U58" s="11">
        <f>'OddsRatio_working_3-way'!S58-'OddsRatio_working_3-way'!R58^2/3</f>
        <v>-0.85766295596163267</v>
      </c>
      <c r="V58" s="11">
        <f>'OddsRatio_working_3-way'!S58*'OddsRatio_working_3-way'!R58/3-2*'OddsRatio_working_3-way'!R58^3/27-'OddsRatio_working_3-way'!T58</f>
        <v>0.26928193279800083</v>
      </c>
      <c r="W58" s="11">
        <f>'OddsRatio_working_3-way'!V58^2+4*'OddsRatio_working_3-way'!U58^3/27</f>
        <v>-2.0951632565216274E-2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0.15285973300434888</v>
      </c>
      <c r="Y58" s="11">
        <f>IF('OddsRatio_working_3-way'!W58&gt;=0,IF('OddsRatio_working_3-way'!V58+SQRT('OddsRatio_working_3-way'!W58)&gt;0,0,PI()),ACOS('OddsRatio_working_3-way'!V58/(2*'OddsRatio_working_3-way'!X58)))</f>
        <v>0.49321798259446514</v>
      </c>
      <c r="Z58" s="11">
        <f>'OddsRatio_working_3-way'!X58^(1/3)*COS('OddsRatio_working_3-way'!Y58/3)</f>
        <v>0.52747480634096822</v>
      </c>
      <c r="AA58" s="11">
        <f>'OddsRatio_working_3-way'!X58^(1/3)*COS(('OddsRatio_working_3-way'!Y58+2*PI())/3)</f>
        <v>-0.33952319007724335</v>
      </c>
      <c r="AB58" s="11">
        <f>'OddsRatio_working_3-way'!X58^(1/3)*COS(('OddsRatio_working_3-way'!Y58+4*PI())/3)</f>
        <v>-0.18795161626372497</v>
      </c>
      <c r="AC58" s="11">
        <f>'OddsRatio_working_3-way'!X58^(1/3)*SIN('OddsRatio_working_3-way'!Y58/3)</f>
        <v>8.7509888942730124E-2</v>
      </c>
      <c r="AD58" s="11">
        <f>'OddsRatio_working_3-way'!X58^(1/3)*SIN(('OddsRatio_working_3-way'!Y58+2*PI())/3)</f>
        <v>0.41305163767619052</v>
      </c>
      <c r="AE58" s="11">
        <f>'OddsRatio_working_3-way'!X58^(1/3)*SIN(('OddsRatio_working_3-way'!Y58+4*PI())/3)</f>
        <v>-0.50056152661892062</v>
      </c>
      <c r="AF58" s="11">
        <f>-'OddsRatio_working_3-way'!U58/(3*'OddsRatio_working_3-way'!X58^(1/3))*COS(('OddsRatio_working_3-way'!Y58)/3)</f>
        <v>0.52747480634096822</v>
      </c>
      <c r="AG58" s="11">
        <f>-'OddsRatio_working_3-way'!U58/(3*'OddsRatio_working_3-way'!X58^(1/3))*COS(('OddsRatio_working_3-way'!Y58+2*PI())/3)</f>
        <v>-0.33952319007724335</v>
      </c>
      <c r="AH58" s="11">
        <f>-'OddsRatio_working_3-way'!U58/(3*'OddsRatio_working_3-way'!X58^(1/3))*COS(('OddsRatio_working_3-way'!Y58+4*PI())/3)</f>
        <v>-0.18795161626372497</v>
      </c>
      <c r="AI58" s="11">
        <f>'OddsRatio_working_3-way'!U58/(3*'OddsRatio_working_3-way'!X58^(1/3))*SIN(('OddsRatio_working_3-way'!Y58)/3)</f>
        <v>-8.7509888942730124E-2</v>
      </c>
      <c r="AJ58" s="11">
        <f>'OddsRatio_working_3-way'!U58/(3*'OddsRatio_working_3-way'!X58^(1/3))*SIN(('OddsRatio_working_3-way'!Y58+2*PI())/3)</f>
        <v>-0.41305163767619052</v>
      </c>
      <c r="AK58" s="11">
        <f>'OddsRatio_working_3-way'!U58/(3*'OddsRatio_working_3-way'!X58^(1/3))*SIN(('OddsRatio_working_3-way'!Y58+4*PI())/3)</f>
        <v>0.50056152661892062</v>
      </c>
      <c r="AL58" s="11">
        <f>'OddsRatio_working_3-way'!Z58+'OddsRatio_working_3-way'!AF58</f>
        <v>1.0549496126819364</v>
      </c>
      <c r="AM58" s="11">
        <f>'OddsRatio_working_3-way'!AA58+'OddsRatio_working_3-way'!AG58</f>
        <v>-0.67904638015448671</v>
      </c>
      <c r="AN58" s="11">
        <f>'OddsRatio_working_3-way'!AB58+'OddsRatio_working_3-way'!AH58</f>
        <v>-0.37590323252744995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1.0549496126819364</v>
      </c>
      <c r="AS58" s="11">
        <f>IF(('OddsRatio_working_3-way'!X58=0),IF(Q58&gt;0,-Q58^(1/3),(-Q58)^(1/3)),'OddsRatio_working_3-way'!AM58-'OddsRatio_working_3-way'!R58/3)</f>
        <v>-0.67904638015448671</v>
      </c>
      <c r="AT58" s="11">
        <f>IF(('OddsRatio_working_3-way'!X58=0),IF(Q58&gt;0,-Q58^(1/3),(-Q58)^(1/3)),'OddsRatio_working_3-way'!AN58-'OddsRatio_working_3-way'!R58/3)</f>
        <v>-0.37590323252744995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9">
        <f t="shared" si="13"/>
        <v>0.60266361326916251</v>
      </c>
      <c r="E59" s="9">
        <f t="shared" si="14"/>
        <v>0.22648043413040214</v>
      </c>
      <c r="F59" s="9">
        <f t="shared" si="15"/>
        <v>0.17085595260043546</v>
      </c>
      <c r="G59" s="9">
        <f t="shared" si="16"/>
        <v>1.0808203970617714</v>
      </c>
      <c r="H59" s="9">
        <f t="shared" si="17"/>
        <v>1.6593004422076807</v>
      </c>
      <c r="I59" s="9">
        <f t="shared" si="18"/>
        <v>4.4153924547151977</v>
      </c>
      <c r="J59" s="9">
        <f t="shared" si="19"/>
        <v>5.8528835828073529</v>
      </c>
      <c r="K59" s="11">
        <f t="shared" si="20"/>
        <v>0.6211180124223602</v>
      </c>
      <c r="L59" s="11">
        <f t="shared" si="21"/>
        <v>0.24038461538461536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-0.23538116472899095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0.22464072713538141</v>
      </c>
      <c r="Q59" s="11">
        <f>2*'OddsRatio_working_3-way'!K59*'OddsRatio_working_3-way'!L59*'OddsRatio_working_3-way'!M59</f>
        <v>5.4392427877816313E-2</v>
      </c>
      <c r="R59" s="11">
        <f t="shared" si="23"/>
        <v>0</v>
      </c>
      <c r="S59" s="11">
        <f t="shared" si="24"/>
        <v>-0.95437002104235624</v>
      </c>
      <c r="T59" s="11">
        <f t="shared" si="25"/>
        <v>-0.23108232955020727</v>
      </c>
      <c r="U59" s="11">
        <f>'OddsRatio_working_3-way'!S59-'OddsRatio_working_3-way'!R59^2/3</f>
        <v>-0.95437002104235624</v>
      </c>
      <c r="V59" s="11">
        <f>'OddsRatio_working_3-way'!S59*'OddsRatio_working_3-way'!R59/3-2*'OddsRatio_working_3-way'!R59^3/27-'OddsRatio_working_3-way'!T59</f>
        <v>0.23108232955020727</v>
      </c>
      <c r="W59" s="11">
        <f>'OddsRatio_working_3-way'!V59^2+4*'OddsRatio_working_3-way'!U59^3/27</f>
        <v>-7.5380415060906203E-2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0.17942927443094173</v>
      </c>
      <c r="Y59" s="11">
        <f>IF('OddsRatio_working_3-way'!W59&gt;=0,IF('OddsRatio_working_3-way'!V59+SQRT('OddsRatio_working_3-way'!W59)&gt;0,0,PI()),ACOS('OddsRatio_working_3-way'!V59/(2*'OddsRatio_working_3-way'!X59)))</f>
        <v>0.87116314005139805</v>
      </c>
      <c r="Z59" s="11">
        <f>'OddsRatio_working_3-way'!X59^(1/3)*COS('OddsRatio_working_3-way'!Y59/3)</f>
        <v>0.54041019853088568</v>
      </c>
      <c r="AA59" s="11">
        <f>'OddsRatio_working_3-way'!X59^(1/3)*COS(('OddsRatio_working_3-way'!Y59+2*PI())/3)</f>
        <v>-0.41006259192652844</v>
      </c>
      <c r="AB59" s="11">
        <f>'OddsRatio_working_3-way'!X59^(1/3)*COS(('OddsRatio_working_3-way'!Y59+4*PI())/3)</f>
        <v>-0.13034760660435762</v>
      </c>
      <c r="AC59" s="11">
        <f>'OddsRatio_working_3-way'!X59^(1/3)*SIN('OddsRatio_working_3-way'!Y59/3)</f>
        <v>0.16149352207212778</v>
      </c>
      <c r="AD59" s="11">
        <f>'OddsRatio_working_3-way'!X59^(1/3)*SIN(('OddsRatio_working_3-way'!Y59+2*PI())/3)</f>
        <v>0.38726219935587503</v>
      </c>
      <c r="AE59" s="11">
        <f>'OddsRatio_working_3-way'!X59^(1/3)*SIN(('OddsRatio_working_3-way'!Y59+4*PI())/3)</f>
        <v>-0.54875572142800266</v>
      </c>
      <c r="AF59" s="11">
        <f>-'OddsRatio_working_3-way'!U59/(3*'OddsRatio_working_3-way'!X59^(1/3))*COS(('OddsRatio_working_3-way'!Y59)/3)</f>
        <v>0.54041019853088568</v>
      </c>
      <c r="AG59" s="11">
        <f>-'OddsRatio_working_3-way'!U59/(3*'OddsRatio_working_3-way'!X59^(1/3))*COS(('OddsRatio_working_3-way'!Y59+2*PI())/3)</f>
        <v>-0.41006259192652844</v>
      </c>
      <c r="AH59" s="11">
        <f>-'OddsRatio_working_3-way'!U59/(3*'OddsRatio_working_3-way'!X59^(1/3))*COS(('OddsRatio_working_3-way'!Y59+4*PI())/3)</f>
        <v>-0.13034760660435762</v>
      </c>
      <c r="AI59" s="11">
        <f>'OddsRatio_working_3-way'!U59/(3*'OddsRatio_working_3-way'!X59^(1/3))*SIN(('OddsRatio_working_3-way'!Y59)/3)</f>
        <v>-0.16149352207212778</v>
      </c>
      <c r="AJ59" s="11">
        <f>'OddsRatio_working_3-way'!U59/(3*'OddsRatio_working_3-way'!X59^(1/3))*SIN(('OddsRatio_working_3-way'!Y59+2*PI())/3)</f>
        <v>-0.38726219935587503</v>
      </c>
      <c r="AK59" s="11">
        <f>'OddsRatio_working_3-way'!U59/(3*'OddsRatio_working_3-way'!X59^(1/3))*SIN(('OddsRatio_working_3-way'!Y59+4*PI())/3)</f>
        <v>0.54875572142800266</v>
      </c>
      <c r="AL59" s="11">
        <f>'OddsRatio_working_3-way'!Z59+'OddsRatio_working_3-way'!AF59</f>
        <v>1.0808203970617714</v>
      </c>
      <c r="AM59" s="11">
        <f>'OddsRatio_working_3-way'!AA59+'OddsRatio_working_3-way'!AG59</f>
        <v>-0.82012518385305688</v>
      </c>
      <c r="AN59" s="11">
        <f>'OddsRatio_working_3-way'!AB59+'OddsRatio_working_3-way'!AH59</f>
        <v>-0.26069521320871525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1.0808203970617714</v>
      </c>
      <c r="AS59" s="11">
        <f>IF(('OddsRatio_working_3-way'!X59=0),IF(Q59&gt;0,-Q59^(1/3),(-Q59)^(1/3)),'OddsRatio_working_3-way'!AM59-'OddsRatio_working_3-way'!R59/3)</f>
        <v>-0.82012518385305688</v>
      </c>
      <c r="AT59" s="11">
        <f>IF(('OddsRatio_working_3-way'!X59=0),IF(Q59&gt;0,-Q59^(1/3),(-Q59)^(1/3)),'OddsRatio_working_3-way'!AN59-'OddsRatio_working_3-way'!R59/3)</f>
        <v>-0.26069521320871525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9">
        <f t="shared" si="13"/>
        <v>0.42233476833479938</v>
      </c>
      <c r="E60" s="9">
        <f t="shared" si="14"/>
        <v>0.27077026474046795</v>
      </c>
      <c r="F60" s="9">
        <f t="shared" si="15"/>
        <v>0.30689496692473267</v>
      </c>
      <c r="G60" s="9">
        <f t="shared" si="16"/>
        <v>1.0603022501141406</v>
      </c>
      <c r="H60" s="9">
        <f t="shared" si="17"/>
        <v>2.3677899026472415</v>
      </c>
      <c r="I60" s="9">
        <f t="shared" si="18"/>
        <v>3.6931677152899169</v>
      </c>
      <c r="J60" s="9">
        <f t="shared" si="19"/>
        <v>3.2584437927431189</v>
      </c>
      <c r="K60" s="11">
        <f t="shared" si="20"/>
        <v>0.4366812227074236</v>
      </c>
      <c r="L60" s="11">
        <f t="shared" si="21"/>
        <v>0.2824858757062147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-0.27505525612428461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0.23488926980887029</v>
      </c>
      <c r="Q60" s="11">
        <f>2*'OddsRatio_working_3-way'!K60*'OddsRatio_working_3-way'!L60*'OddsRatio_working_3-way'!M60</f>
        <v>7.8821902620426279E-2</v>
      </c>
      <c r="R60" s="11">
        <f t="shared" si="23"/>
        <v>0</v>
      </c>
      <c r="S60" s="11">
        <f t="shared" si="24"/>
        <v>-0.85397120970753171</v>
      </c>
      <c r="T60" s="11">
        <f t="shared" si="25"/>
        <v>-0.28656752003608449</v>
      </c>
      <c r="U60" s="11">
        <f>'OddsRatio_working_3-way'!S60-'OddsRatio_working_3-way'!R60^2/3</f>
        <v>-0.85397120970753171</v>
      </c>
      <c r="V60" s="11">
        <f>'OddsRatio_working_3-way'!S60*'OddsRatio_working_3-way'!R60/3-2*'OddsRatio_working_3-way'!R60^3/27-'OddsRatio_working_3-way'!T60</f>
        <v>0.28656752003608449</v>
      </c>
      <c r="W60" s="11">
        <f>'OddsRatio_working_3-way'!V60^2+4*'OddsRatio_working_3-way'!U60^3/27</f>
        <v>-1.0141704528626644E-2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0.15187383585418715</v>
      </c>
      <c r="Y60" s="11">
        <f>IF('OddsRatio_working_3-way'!W60&gt;=0,IF('OddsRatio_working_3-way'!V60+SQRT('OddsRatio_working_3-way'!W60)&gt;0,0,PI()),ACOS('OddsRatio_working_3-way'!V60/(2*'OddsRatio_working_3-way'!X60)))</f>
        <v>0.33794075940479029</v>
      </c>
      <c r="Z60" s="11">
        <f>'OddsRatio_working_3-way'!X60^(1/3)*COS('OddsRatio_working_3-way'!Y60/3)</f>
        <v>0.53015112505707029</v>
      </c>
      <c r="AA60" s="11">
        <f>'OddsRatio_working_3-way'!X60^(1/3)*COS(('OddsRatio_working_3-way'!Y60+2*PI())/3)</f>
        <v>-0.31701438112719932</v>
      </c>
      <c r="AB60" s="11">
        <f>'OddsRatio_working_3-way'!X60^(1/3)*COS(('OddsRatio_working_3-way'!Y60+4*PI())/3)</f>
        <v>-0.21313674392987084</v>
      </c>
      <c r="AC60" s="11">
        <f>'OddsRatio_working_3-way'!X60^(1/3)*SIN('OddsRatio_working_3-way'!Y60/3)</f>
        <v>5.9973781798659857E-2</v>
      </c>
      <c r="AD60" s="11">
        <f>'OddsRatio_working_3-way'!X60^(1/3)*SIN(('OddsRatio_working_3-way'!Y60+2*PI())/3)</f>
        <v>0.42913745124499381</v>
      </c>
      <c r="AE60" s="11">
        <f>'OddsRatio_working_3-way'!X60^(1/3)*SIN(('OddsRatio_working_3-way'!Y60+4*PI())/3)</f>
        <v>-0.48911123304365367</v>
      </c>
      <c r="AF60" s="11">
        <f>-'OddsRatio_working_3-way'!U60/(3*'OddsRatio_working_3-way'!X60^(1/3))*COS(('OddsRatio_working_3-way'!Y60)/3)</f>
        <v>0.53015112505707018</v>
      </c>
      <c r="AG60" s="11">
        <f>-'OddsRatio_working_3-way'!U60/(3*'OddsRatio_working_3-way'!X60^(1/3))*COS(('OddsRatio_working_3-way'!Y60+2*PI())/3)</f>
        <v>-0.31701438112719926</v>
      </c>
      <c r="AH60" s="11">
        <f>-'OddsRatio_working_3-way'!U60/(3*'OddsRatio_working_3-way'!X60^(1/3))*COS(('OddsRatio_working_3-way'!Y60+4*PI())/3)</f>
        <v>-0.21313674392987078</v>
      </c>
      <c r="AI60" s="11">
        <f>'OddsRatio_working_3-way'!U60/(3*'OddsRatio_working_3-way'!X60^(1/3))*SIN(('OddsRatio_working_3-way'!Y60)/3)</f>
        <v>-5.9973781798659843E-2</v>
      </c>
      <c r="AJ60" s="11">
        <f>'OddsRatio_working_3-way'!U60/(3*'OddsRatio_working_3-way'!X60^(1/3))*SIN(('OddsRatio_working_3-way'!Y60+2*PI())/3)</f>
        <v>-0.42913745124499375</v>
      </c>
      <c r="AK60" s="11">
        <f>'OddsRatio_working_3-way'!U60/(3*'OddsRatio_working_3-way'!X60^(1/3))*SIN(('OddsRatio_working_3-way'!Y60+4*PI())/3)</f>
        <v>0.48911123304365361</v>
      </c>
      <c r="AL60" s="11">
        <f>'OddsRatio_working_3-way'!Z60+'OddsRatio_working_3-way'!AF60</f>
        <v>1.0603022501141406</v>
      </c>
      <c r="AM60" s="11">
        <f>'OddsRatio_working_3-way'!AA60+'OddsRatio_working_3-way'!AG60</f>
        <v>-0.63402876225439853</v>
      </c>
      <c r="AN60" s="11">
        <f>'OddsRatio_working_3-way'!AB60+'OddsRatio_working_3-way'!AH60</f>
        <v>-0.42627348785974162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1.0603022501141406</v>
      </c>
      <c r="AS60" s="11">
        <f>IF(('OddsRatio_working_3-way'!X60=0),IF(Q60&gt;0,-Q60^(1/3),(-Q60)^(1/3)),'OddsRatio_working_3-way'!AM60-'OddsRatio_working_3-way'!R60/3)</f>
        <v>-0.63402876225439853</v>
      </c>
      <c r="AT60" s="11">
        <f>IF(('OddsRatio_working_3-way'!X60=0),IF(Q60&gt;0,-Q60^(1/3),(-Q60)^(1/3)),'OddsRatio_working_3-way'!AN60-'OddsRatio_working_3-way'!R60/3)</f>
        <v>-0.42627348785974162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9">
        <f t="shared" si="13"/>
        <v>0.20375780845109454</v>
      </c>
      <c r="E61" s="9">
        <f t="shared" si="14"/>
        <v>0.22878042168548043</v>
      </c>
      <c r="F61" s="9">
        <f t="shared" si="15"/>
        <v>0.56746176986342511</v>
      </c>
      <c r="G61" s="9">
        <f t="shared" si="16"/>
        <v>1.0735679603347879</v>
      </c>
      <c r="H61" s="9">
        <f t="shared" si="17"/>
        <v>4.9077873756186259</v>
      </c>
      <c r="I61" s="9">
        <f t="shared" si="18"/>
        <v>4.3710033954512335</v>
      </c>
      <c r="J61" s="9">
        <f t="shared" si="19"/>
        <v>1.7622332518376997</v>
      </c>
      <c r="K61" s="11">
        <f t="shared" si="20"/>
        <v>0.21551724137931036</v>
      </c>
      <c r="L61" s="11">
        <f t="shared" si="21"/>
        <v>0.24154589371980678</v>
      </c>
      <c r="M61" s="11">
        <f t="shared" si="22"/>
        <v>0.58479532163742687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-0.24704436280884901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0.22801708307639554</v>
      </c>
      <c r="Q61" s="11">
        <f>2*'OddsRatio_working_3-way'!K61*'OddsRatio_working_3-way'!L61*'OddsRatio_working_3-way'!M61</f>
        <v>6.0885736468997476E-2</v>
      </c>
      <c r="R61" s="11">
        <f t="shared" si="23"/>
        <v>0</v>
      </c>
      <c r="S61" s="11">
        <f t="shared" si="24"/>
        <v>-0.92298031205360531</v>
      </c>
      <c r="T61" s="11">
        <f t="shared" si="25"/>
        <v>-0.24645669213714427</v>
      </c>
      <c r="U61" s="11">
        <f>'OddsRatio_working_3-way'!S61-'OddsRatio_working_3-way'!R61^2/3</f>
        <v>-0.92298031205360531</v>
      </c>
      <c r="V61" s="11">
        <f>'OddsRatio_working_3-way'!S61*'OddsRatio_working_3-way'!R61/3-2*'OddsRatio_working_3-way'!R61^3/27-'OddsRatio_working_3-way'!T61</f>
        <v>0.24645669213714427</v>
      </c>
      <c r="W61" s="11">
        <f>'OddsRatio_working_3-way'!V61^2+4*'OddsRatio_working_3-way'!U61^3/27</f>
        <v>-5.5745047030571961E-2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0.17065018907823915</v>
      </c>
      <c r="Y61" s="11">
        <f>IF('OddsRatio_working_3-way'!W61&gt;=0,IF('OddsRatio_working_3-way'!V61+SQRT('OddsRatio_working_3-way'!W61)&gt;0,0,PI()),ACOS('OddsRatio_working_3-way'!V61/(2*'OddsRatio_working_3-way'!X61)))</f>
        <v>0.7639475637029749</v>
      </c>
      <c r="Z61" s="11">
        <f>'OddsRatio_working_3-way'!X61^(1/3)*COS('OddsRatio_working_3-way'!Y61/3)</f>
        <v>0.53678398016739404</v>
      </c>
      <c r="AA61" s="11">
        <f>'OddsRatio_working_3-way'!X61^(1/3)*COS(('OddsRatio_working_3-way'!Y61+2*PI())/3)</f>
        <v>-0.38939734942839466</v>
      </c>
      <c r="AB61" s="11">
        <f>'OddsRatio_working_3-way'!X61^(1/3)*COS(('OddsRatio_working_3-way'!Y61+4*PI())/3)</f>
        <v>-0.14738663073899982</v>
      </c>
      <c r="AC61" s="11">
        <f>'OddsRatio_working_3-way'!X61^(1/3)*SIN('OddsRatio_working_3-way'!Y61/3)</f>
        <v>0.13972495358209711</v>
      </c>
      <c r="AD61" s="11">
        <f>'OddsRatio_working_3-way'!X61^(1/3)*SIN(('OddsRatio_working_3-way'!Y61+2*PI())/3)</f>
        <v>0.39500608637843704</v>
      </c>
      <c r="AE61" s="11">
        <f>'OddsRatio_working_3-way'!X61^(1/3)*SIN(('OddsRatio_working_3-way'!Y61+4*PI())/3)</f>
        <v>-0.53473103996053406</v>
      </c>
      <c r="AF61" s="11">
        <f>-'OddsRatio_working_3-way'!U61/(3*'OddsRatio_working_3-way'!X61^(1/3))*COS(('OddsRatio_working_3-way'!Y61)/3)</f>
        <v>0.53678398016739381</v>
      </c>
      <c r="AG61" s="11">
        <f>-'OddsRatio_working_3-way'!U61/(3*'OddsRatio_working_3-way'!X61^(1/3))*COS(('OddsRatio_working_3-way'!Y61+2*PI())/3)</f>
        <v>-0.38939734942839449</v>
      </c>
      <c r="AH61" s="11">
        <f>-'OddsRatio_working_3-way'!U61/(3*'OddsRatio_working_3-way'!X61^(1/3))*COS(('OddsRatio_working_3-way'!Y61+4*PI())/3)</f>
        <v>-0.14738663073899977</v>
      </c>
      <c r="AI61" s="11">
        <f>'OddsRatio_working_3-way'!U61/(3*'OddsRatio_working_3-way'!X61^(1/3))*SIN(('OddsRatio_working_3-way'!Y61)/3)</f>
        <v>-0.13972495358209705</v>
      </c>
      <c r="AJ61" s="11">
        <f>'OddsRatio_working_3-way'!U61/(3*'OddsRatio_working_3-way'!X61^(1/3))*SIN(('OddsRatio_working_3-way'!Y61+2*PI())/3)</f>
        <v>-0.39500608637843687</v>
      </c>
      <c r="AK61" s="11">
        <f>'OddsRatio_working_3-way'!U61/(3*'OddsRatio_working_3-way'!X61^(1/3))*SIN(('OddsRatio_working_3-way'!Y61+4*PI())/3)</f>
        <v>0.53473103996053384</v>
      </c>
      <c r="AL61" s="11">
        <f>'OddsRatio_working_3-way'!Z61+'OddsRatio_working_3-way'!AF61</f>
        <v>1.0735679603347879</v>
      </c>
      <c r="AM61" s="11">
        <f>'OddsRatio_working_3-way'!AA61+'OddsRatio_working_3-way'!AG61</f>
        <v>-0.77879469885678909</v>
      </c>
      <c r="AN61" s="11">
        <f>'OddsRatio_working_3-way'!AB61+'OddsRatio_working_3-way'!AH61</f>
        <v>-0.29477326147799959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1.0735679603347879</v>
      </c>
      <c r="AS61" s="11">
        <f>IF(('OddsRatio_working_3-way'!X61=0),IF(Q61&gt;0,-Q61^(1/3),(-Q61)^(1/3)),'OddsRatio_working_3-way'!AM61-'OddsRatio_working_3-way'!R61/3)</f>
        <v>-0.77879469885678909</v>
      </c>
      <c r="AT61" s="11">
        <f>IF(('OddsRatio_working_3-way'!X61=0),IF(Q61&gt;0,-Q61^(1/3),(-Q61)^(1/3)),'OddsRatio_working_3-way'!AN61-'OddsRatio_working_3-way'!R61/3)</f>
        <v>-0.29477326147799959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9">
        <f t="shared" si="13"/>
        <v>0.38834288945018497</v>
      </c>
      <c r="E62" s="9">
        <f t="shared" si="14"/>
        <v>0.28272679164395403</v>
      </c>
      <c r="F62" s="9">
        <f t="shared" si="15"/>
        <v>0.32893031890586094</v>
      </c>
      <c r="G62" s="9">
        <f t="shared" si="16"/>
        <v>1.0570764626770388</v>
      </c>
      <c r="H62" s="9">
        <f t="shared" si="17"/>
        <v>2.5750439293887881</v>
      </c>
      <c r="I62" s="9">
        <f t="shared" si="18"/>
        <v>3.5369835104248937</v>
      </c>
      <c r="J62" s="9">
        <f t="shared" si="19"/>
        <v>3.0401575729666854</v>
      </c>
      <c r="K62" s="11">
        <f t="shared" si="20"/>
        <v>0.40160642570281119</v>
      </c>
      <c r="L62" s="11">
        <f t="shared" si="21"/>
        <v>0.29411764705882354</v>
      </c>
      <c r="M62" s="11">
        <f t="shared" si="22"/>
        <v>0.34129692832764502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-0.27823318973545252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0.23462652053707697</v>
      </c>
      <c r="Q62" s="11">
        <f>2*'OddsRatio_working_3-way'!K62*'OddsRatio_working_3-way'!L62*'OddsRatio_working_3-way'!M62</f>
        <v>8.0627670287655329E-2</v>
      </c>
      <c r="R62" s="11">
        <f t="shared" si="23"/>
        <v>0</v>
      </c>
      <c r="S62" s="11">
        <f t="shared" si="24"/>
        <v>-0.84327294224015004</v>
      </c>
      <c r="T62" s="11">
        <f t="shared" si="25"/>
        <v>-0.28978451623372858</v>
      </c>
      <c r="U62" s="11">
        <f>'OddsRatio_working_3-way'!S62-'OddsRatio_working_3-way'!R62^2/3</f>
        <v>-0.84327294224015004</v>
      </c>
      <c r="V62" s="11">
        <f>'OddsRatio_working_3-way'!S62*'OddsRatio_working_3-way'!R62/3-2*'OddsRatio_working_3-way'!R62^3/27-'OddsRatio_working_3-way'!T62</f>
        <v>0.28978451623372858</v>
      </c>
      <c r="W62" s="11">
        <f>'OddsRatio_working_3-way'!V62^2+4*'OddsRatio_working_3-way'!U62^3/27</f>
        <v>-4.8633332348116398E-3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0.14902885549754094</v>
      </c>
      <c r="Y62" s="11">
        <f>IF('OddsRatio_working_3-way'!W62&gt;=0,IF('OddsRatio_working_3-way'!V62+SQRT('OddsRatio_working_3-way'!W62)&gt;0,0,PI()),ACOS('OddsRatio_working_3-way'!V62/(2*'OddsRatio_working_3-way'!X62)))</f>
        <v>0.23616261696046004</v>
      </c>
      <c r="Z62" s="11">
        <f>'OddsRatio_working_3-way'!X62^(1/3)*COS('OddsRatio_working_3-way'!Y62/3)</f>
        <v>0.5285382313385194</v>
      </c>
      <c r="AA62" s="11">
        <f>'OddsRatio_working_3-way'!X62^(1/3)*COS(('OddsRatio_working_3-way'!Y62+2*PI())/3)</f>
        <v>-0.30037644276778397</v>
      </c>
      <c r="AB62" s="11">
        <f>'OddsRatio_working_3-way'!X62^(1/3)*COS(('OddsRatio_working_3-way'!Y62+4*PI())/3)</f>
        <v>-0.22816178857073563</v>
      </c>
      <c r="AC62" s="11">
        <f>'OddsRatio_working_3-way'!X62^(1/3)*SIN('OddsRatio_working_3-way'!Y62/3)</f>
        <v>4.1693150040101663E-2</v>
      </c>
      <c r="AD62" s="11">
        <f>'OddsRatio_working_3-way'!X62^(1/3)*SIN(('OddsRatio_working_3-way'!Y62+2*PI())/3)</f>
        <v>0.43688096019040357</v>
      </c>
      <c r="AE62" s="11">
        <f>'OddsRatio_working_3-way'!X62^(1/3)*SIN(('OddsRatio_working_3-way'!Y62+4*PI())/3)</f>
        <v>-0.47857411023050517</v>
      </c>
      <c r="AF62" s="11">
        <f>-'OddsRatio_working_3-way'!U62/(3*'OddsRatio_working_3-way'!X62^(1/3))*COS(('OddsRatio_working_3-way'!Y62)/3)</f>
        <v>0.52853823133851929</v>
      </c>
      <c r="AG62" s="11">
        <f>-'OddsRatio_working_3-way'!U62/(3*'OddsRatio_working_3-way'!X62^(1/3))*COS(('OddsRatio_working_3-way'!Y62+2*PI())/3)</f>
        <v>-0.30037644276778391</v>
      </c>
      <c r="AH62" s="11">
        <f>-'OddsRatio_working_3-way'!U62/(3*'OddsRatio_working_3-way'!X62^(1/3))*COS(('OddsRatio_working_3-way'!Y62+4*PI())/3)</f>
        <v>-0.22816178857073557</v>
      </c>
      <c r="AI62" s="11">
        <f>'OddsRatio_working_3-way'!U62/(3*'OddsRatio_working_3-way'!X62^(1/3))*SIN(('OddsRatio_working_3-way'!Y62)/3)</f>
        <v>-4.1693150040101656E-2</v>
      </c>
      <c r="AJ62" s="11">
        <f>'OddsRatio_working_3-way'!U62/(3*'OddsRatio_working_3-way'!X62^(1/3))*SIN(('OddsRatio_working_3-way'!Y62+2*PI())/3)</f>
        <v>-0.43688096019040346</v>
      </c>
      <c r="AK62" s="11">
        <f>'OddsRatio_working_3-way'!U62/(3*'OddsRatio_working_3-way'!X62^(1/3))*SIN(('OddsRatio_working_3-way'!Y62+4*PI())/3)</f>
        <v>0.47857411023050506</v>
      </c>
      <c r="AL62" s="11">
        <f>'OddsRatio_working_3-way'!Z62+'OddsRatio_working_3-way'!AF62</f>
        <v>1.0570764626770388</v>
      </c>
      <c r="AM62" s="11">
        <f>'OddsRatio_working_3-way'!AA62+'OddsRatio_working_3-way'!AG62</f>
        <v>-0.60075288553556794</v>
      </c>
      <c r="AN62" s="11">
        <f>'OddsRatio_working_3-way'!AB62+'OddsRatio_working_3-way'!AH62</f>
        <v>-0.4563235771414712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1.0570764626770388</v>
      </c>
      <c r="AS62" s="11">
        <f>IF(('OddsRatio_working_3-way'!X62=0),IF(Q62&gt;0,-Q62^(1/3),(-Q62)^(1/3)),'OddsRatio_working_3-way'!AM62-'OddsRatio_working_3-way'!R62/3)</f>
        <v>-0.60075288553556794</v>
      </c>
      <c r="AT62" s="11">
        <f>IF(('OddsRatio_working_3-way'!X62=0),IF(Q62&gt;0,-Q62^(1/3),(-Q62)^(1/3)),'OddsRatio_working_3-way'!AN62-'OddsRatio_working_3-way'!R62/3)</f>
        <v>-0.4563235771414712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9">
        <f t="shared" si="13"/>
        <v>0.31956798815251203</v>
      </c>
      <c r="E63" s="9">
        <f t="shared" si="14"/>
        <v>0.26712058085937385</v>
      </c>
      <c r="F63" s="9">
        <f t="shared" si="15"/>
        <v>0.41331143098811429</v>
      </c>
      <c r="G63" s="9">
        <f t="shared" si="16"/>
        <v>1.0593157059814495</v>
      </c>
      <c r="H63" s="9">
        <f t="shared" si="17"/>
        <v>3.1292245690227132</v>
      </c>
      <c r="I63" s="9">
        <f t="shared" si="18"/>
        <v>3.7436276784919542</v>
      </c>
      <c r="J63" s="9">
        <f t="shared" si="19"/>
        <v>2.4194830460151424</v>
      </c>
      <c r="K63" s="11">
        <f t="shared" si="20"/>
        <v>0.33222591362126247</v>
      </c>
      <c r="L63" s="11">
        <f t="shared" si="21"/>
        <v>0.2785515320334262</v>
      </c>
      <c r="M63" s="11">
        <f t="shared" si="22"/>
        <v>0.42735042735042739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-0.27588228747780474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0.23491440217488024</v>
      </c>
      <c r="Q63" s="11">
        <f>2*'OddsRatio_working_3-way'!K63*'OddsRatio_working_3-way'!L63*'OddsRatio_working_3-way'!M63</f>
        <v>7.9095758308040498E-2</v>
      </c>
      <c r="R63" s="11">
        <f t="shared" si="23"/>
        <v>0</v>
      </c>
      <c r="S63" s="11">
        <f t="shared" si="24"/>
        <v>-0.85150229948626022</v>
      </c>
      <c r="T63" s="11">
        <f t="shared" si="25"/>
        <v>-0.28670111093813483</v>
      </c>
      <c r="U63" s="11">
        <f>'OddsRatio_working_3-way'!S63-'OddsRatio_working_3-way'!R63^2/3</f>
        <v>-0.85150229948626022</v>
      </c>
      <c r="V63" s="11">
        <f>'OddsRatio_working_3-way'!S63*'OddsRatio_working_3-way'!R63/3-2*'OddsRatio_working_3-way'!R63^3/27-'OddsRatio_working_3-way'!T63</f>
        <v>0.28670111093813483</v>
      </c>
      <c r="W63" s="11">
        <f>'OddsRatio_working_3-way'!V63^2+4*'OddsRatio_working_3-way'!U63^3/27</f>
        <v>-9.2672126359604479E-3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0.15121569003340984</v>
      </c>
      <c r="Y63" s="11">
        <f>IF('OddsRatio_working_3-way'!W63&gt;=0,IF('OddsRatio_working_3-way'!V63+SQRT('OddsRatio_working_3-way'!W63)&gt;0,0,PI()),ACOS('OddsRatio_working_3-way'!V63/(2*'OddsRatio_working_3-way'!X63)))</f>
        <v>0.32394424012414125</v>
      </c>
      <c r="Z63" s="11">
        <f>'OddsRatio_working_3-way'!X63^(1/3)*COS('OddsRatio_working_3-way'!Y63/3)</f>
        <v>0.52965785299072476</v>
      </c>
      <c r="AA63" s="11">
        <f>'OddsRatio_working_3-way'!X63^(1/3)*COS(('OddsRatio_working_3-way'!Y63+2*PI())/3)</f>
        <v>-0.31455310517643087</v>
      </c>
      <c r="AB63" s="11">
        <f>'OddsRatio_working_3-way'!X63^(1/3)*COS(('OddsRatio_working_3-way'!Y63+4*PI())/3)</f>
        <v>-0.21510474781429359</v>
      </c>
      <c r="AC63" s="11">
        <f>'OddsRatio_working_3-way'!X63^(1/3)*SIN('OddsRatio_working_3-way'!Y63/3)</f>
        <v>5.741653589349606E-2</v>
      </c>
      <c r="AD63" s="11">
        <f>'OddsRatio_working_3-way'!X63^(1/3)*SIN(('OddsRatio_working_3-way'!Y63+2*PI())/3)</f>
        <v>0.42998888805714336</v>
      </c>
      <c r="AE63" s="11">
        <f>'OddsRatio_working_3-way'!X63^(1/3)*SIN(('OddsRatio_working_3-way'!Y63+4*PI())/3)</f>
        <v>-0.4874054239506394</v>
      </c>
      <c r="AF63" s="11">
        <f>-'OddsRatio_working_3-way'!U63/(3*'OddsRatio_working_3-way'!X63^(1/3))*COS(('OddsRatio_working_3-way'!Y63)/3)</f>
        <v>0.52965785299072476</v>
      </c>
      <c r="AG63" s="11">
        <f>-'OddsRatio_working_3-way'!U63/(3*'OddsRatio_working_3-way'!X63^(1/3))*COS(('OddsRatio_working_3-way'!Y63+2*PI())/3)</f>
        <v>-0.31455310517643087</v>
      </c>
      <c r="AH63" s="11">
        <f>-'OddsRatio_working_3-way'!U63/(3*'OddsRatio_working_3-way'!X63^(1/3))*COS(('OddsRatio_working_3-way'!Y63+4*PI())/3)</f>
        <v>-0.21510474781429359</v>
      </c>
      <c r="AI63" s="11">
        <f>'OddsRatio_working_3-way'!U63/(3*'OddsRatio_working_3-way'!X63^(1/3))*SIN(('OddsRatio_working_3-way'!Y63)/3)</f>
        <v>-5.741653589349606E-2</v>
      </c>
      <c r="AJ63" s="11">
        <f>'OddsRatio_working_3-way'!U63/(3*'OddsRatio_working_3-way'!X63^(1/3))*SIN(('OddsRatio_working_3-way'!Y63+2*PI())/3)</f>
        <v>-0.42998888805714336</v>
      </c>
      <c r="AK63" s="11">
        <f>'OddsRatio_working_3-way'!U63/(3*'OddsRatio_working_3-way'!X63^(1/3))*SIN(('OddsRatio_working_3-way'!Y63+4*PI())/3)</f>
        <v>0.4874054239506394</v>
      </c>
      <c r="AL63" s="11">
        <f>'OddsRatio_working_3-way'!Z63+'OddsRatio_working_3-way'!AF63</f>
        <v>1.0593157059814495</v>
      </c>
      <c r="AM63" s="11">
        <f>'OddsRatio_working_3-way'!AA63+'OddsRatio_working_3-way'!AG63</f>
        <v>-0.62910621035286174</v>
      </c>
      <c r="AN63" s="11">
        <f>'OddsRatio_working_3-way'!AB63+'OddsRatio_working_3-way'!AH63</f>
        <v>-0.43020949562858718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1.0593157059814495</v>
      </c>
      <c r="AS63" s="11">
        <f>IF(('OddsRatio_working_3-way'!X63=0),IF(Q63&gt;0,-Q63^(1/3),(-Q63)^(1/3)),'OddsRatio_working_3-way'!AM63-'OddsRatio_working_3-way'!R63/3)</f>
        <v>-0.62910621035286174</v>
      </c>
      <c r="AT63" s="11">
        <f>IF(('OddsRatio_working_3-way'!X63=0),IF(Q63&gt;0,-Q63^(1/3),(-Q63)^(1/3)),'OddsRatio_working_3-way'!AN63-'OddsRatio_working_3-way'!R63/3)</f>
        <v>-0.43020949562858718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9">
        <f t="shared" si="13"/>
        <v>0.36917631682541246</v>
      </c>
      <c r="E64" s="9">
        <f t="shared" si="14"/>
        <v>0.30764250437957968</v>
      </c>
      <c r="F64" s="9">
        <f t="shared" si="15"/>
        <v>0.32318117879500791</v>
      </c>
      <c r="G64" s="9">
        <f t="shared" si="16"/>
        <v>1.04191024659765</v>
      </c>
      <c r="H64" s="9">
        <f t="shared" si="17"/>
        <v>2.7087328044201464</v>
      </c>
      <c r="I64" s="9">
        <f t="shared" si="18"/>
        <v>3.2505261326509238</v>
      </c>
      <c r="J64" s="9">
        <f t="shared" si="19"/>
        <v>3.0942395956612767</v>
      </c>
      <c r="K64" s="11">
        <f t="shared" si="20"/>
        <v>0.37878787878787878</v>
      </c>
      <c r="L64" s="11">
        <f t="shared" si="21"/>
        <v>0.31645569620253161</v>
      </c>
      <c r="M64" s="11">
        <f t="shared" si="22"/>
        <v>0.33222591362126247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-0.28355424381329597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0.23137616970410613</v>
      </c>
      <c r="Q64" s="11">
        <f>2*'OddsRatio_working_3-way'!K64*'OddsRatio_working_3-way'!L64*'OddsRatio_working_3-way'!M64</f>
        <v>7.964756272086268E-2</v>
      </c>
      <c r="R64" s="11">
        <f t="shared" si="23"/>
        <v>0</v>
      </c>
      <c r="S64" s="11">
        <f t="shared" si="24"/>
        <v>-0.81598556449909432</v>
      </c>
      <c r="T64" s="11">
        <f t="shared" si="25"/>
        <v>-0.28089003941449026</v>
      </c>
      <c r="U64" s="11">
        <f>'OddsRatio_working_3-way'!S64-'OddsRatio_working_3-way'!R64^2/3</f>
        <v>-0.81598556449909432</v>
      </c>
      <c r="V64" s="11">
        <f>'OddsRatio_working_3-way'!S64*'OddsRatio_working_3-way'!R64/3-2*'OddsRatio_working_3-way'!R64^3/27-'OddsRatio_working_3-way'!T64</f>
        <v>0.28089003941449026</v>
      </c>
      <c r="W64" s="11">
        <f>'OddsRatio_working_3-way'!V64^2+4*'OddsRatio_working_3-way'!U64^3/27</f>
        <v>-1.5911058489034569E-3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0.14185408003576894</v>
      </c>
      <c r="Y64" s="11">
        <f>IF('OddsRatio_working_3-way'!W64&gt;=0,IF('OddsRatio_working_3-way'!V64+SQRT('OddsRatio_working_3-way'!W64)&gt;0,0,PI()),ACOS('OddsRatio_working_3-way'!V64/(2*'OddsRatio_working_3-way'!X64)))</f>
        <v>0.1410649196014746</v>
      </c>
      <c r="Z64" s="11">
        <f>'OddsRatio_working_3-way'!X64^(1/3)*COS('OddsRatio_working_3-way'!Y64/3)</f>
        <v>0.5209551232988251</v>
      </c>
      <c r="AA64" s="11">
        <f>'OddsRatio_working_3-way'!X64^(1/3)*COS(('OddsRatio_working_3-way'!Y64+2*PI())/3)</f>
        <v>-0.2817075111619074</v>
      </c>
      <c r="AB64" s="11">
        <f>'OddsRatio_working_3-way'!X64^(1/3)*COS(('OddsRatio_working_3-way'!Y64+4*PI())/3)</f>
        <v>-0.23924761213691781</v>
      </c>
      <c r="AC64" s="11">
        <f>'OddsRatio_working_3-way'!X64^(1/3)*SIN('OddsRatio_working_3-way'!Y64/3)</f>
        <v>2.4514234131842148E-2</v>
      </c>
      <c r="AD64" s="11">
        <f>'OddsRatio_working_3-way'!X64^(1/3)*SIN(('OddsRatio_working_3-way'!Y64+2*PI())/3)</f>
        <v>0.43890325394251595</v>
      </c>
      <c r="AE64" s="11">
        <f>'OddsRatio_working_3-way'!X64^(1/3)*SIN(('OddsRatio_working_3-way'!Y64+4*PI())/3)</f>
        <v>-0.46341748807435801</v>
      </c>
      <c r="AF64" s="11">
        <f>-'OddsRatio_working_3-way'!U64/(3*'OddsRatio_working_3-way'!X64^(1/3))*COS(('OddsRatio_working_3-way'!Y64)/3)</f>
        <v>0.52095512329882498</v>
      </c>
      <c r="AG64" s="11">
        <f>-'OddsRatio_working_3-way'!U64/(3*'OddsRatio_working_3-way'!X64^(1/3))*COS(('OddsRatio_working_3-way'!Y64+2*PI())/3)</f>
        <v>-0.28170751116190734</v>
      </c>
      <c r="AH64" s="11">
        <f>-'OddsRatio_working_3-way'!U64/(3*'OddsRatio_working_3-way'!X64^(1/3))*COS(('OddsRatio_working_3-way'!Y64+4*PI())/3)</f>
        <v>-0.23924761213691778</v>
      </c>
      <c r="AI64" s="11">
        <f>'OddsRatio_working_3-way'!U64/(3*'OddsRatio_working_3-way'!X64^(1/3))*SIN(('OddsRatio_working_3-way'!Y64)/3)</f>
        <v>-2.4514234131842144E-2</v>
      </c>
      <c r="AJ64" s="11">
        <f>'OddsRatio_working_3-way'!U64/(3*'OddsRatio_working_3-way'!X64^(1/3))*SIN(('OddsRatio_working_3-way'!Y64+2*PI())/3)</f>
        <v>-0.43890325394251584</v>
      </c>
      <c r="AK64" s="11">
        <f>'OddsRatio_working_3-way'!U64/(3*'OddsRatio_working_3-way'!X64^(1/3))*SIN(('OddsRatio_working_3-way'!Y64+4*PI())/3)</f>
        <v>0.4634174880743579</v>
      </c>
      <c r="AL64" s="11">
        <f>'OddsRatio_working_3-way'!Z64+'OddsRatio_working_3-way'!AF64</f>
        <v>1.04191024659765</v>
      </c>
      <c r="AM64" s="11">
        <f>'OddsRatio_working_3-way'!AA64+'OddsRatio_working_3-way'!AG64</f>
        <v>-0.5634150223238148</v>
      </c>
      <c r="AN64" s="11">
        <f>'OddsRatio_working_3-way'!AB64+'OddsRatio_working_3-way'!AH64</f>
        <v>-0.47849522427383562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1.04191024659765</v>
      </c>
      <c r="AS64" s="11">
        <f>IF(('OddsRatio_working_3-way'!X64=0),IF(Q64&gt;0,-Q64^(1/3),(-Q64)^(1/3)),'OddsRatio_working_3-way'!AM64-'OddsRatio_working_3-way'!R64/3)</f>
        <v>-0.5634150223238148</v>
      </c>
      <c r="AT64" s="11">
        <f>IF(('OddsRatio_working_3-way'!X64=0),IF(Q64&gt;0,-Q64^(1/3),(-Q64)^(1/3)),'OddsRatio_working_3-way'!AN64-'OddsRatio_working_3-way'!R64/3)</f>
        <v>-0.47849522427383562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9">
        <f t="shared" si="13"/>
        <v>0.51689118416136837</v>
      </c>
      <c r="E65" s="9">
        <f t="shared" si="14"/>
        <v>0.25377809421536435</v>
      </c>
      <c r="F65" s="9">
        <f t="shared" si="15"/>
        <v>0.22933072162326718</v>
      </c>
      <c r="G65" s="9">
        <f t="shared" si="16"/>
        <v>1.0501608671879517</v>
      </c>
      <c r="H65" s="9">
        <f t="shared" si="17"/>
        <v>1.9346431717972767</v>
      </c>
      <c r="I65" s="9">
        <f t="shared" si="18"/>
        <v>3.9404504281262649</v>
      </c>
      <c r="J65" s="9">
        <f t="shared" si="19"/>
        <v>4.3605147750014455</v>
      </c>
      <c r="K65" s="11">
        <f t="shared" si="20"/>
        <v>0.52910052910052918</v>
      </c>
      <c r="L65" s="11">
        <f t="shared" si="21"/>
        <v>0.26315789473684209</v>
      </c>
      <c r="M65" s="11">
        <f t="shared" si="22"/>
        <v>0.23809523809523808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-0.26436461524180799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0.22841495272572968</v>
      </c>
      <c r="Q65" s="11">
        <f>2*'OddsRatio_working_3-way'!K65*'OddsRatio_working_3-way'!L65*'OddsRatio_working_3-way'!M65</f>
        <v>6.6303324448687861E-2</v>
      </c>
      <c r="R65" s="11">
        <f t="shared" si="23"/>
        <v>0</v>
      </c>
      <c r="S65" s="11">
        <f t="shared" si="24"/>
        <v>-0.86401484751203927</v>
      </c>
      <c r="T65" s="11">
        <f t="shared" si="25"/>
        <v>-0.25080256821829877</v>
      </c>
      <c r="U65" s="11">
        <f>'OddsRatio_working_3-way'!S65-'OddsRatio_working_3-way'!R65^2/3</f>
        <v>-0.86401484751203927</v>
      </c>
      <c r="V65" s="11">
        <f>'OddsRatio_working_3-way'!S65*'OddsRatio_working_3-way'!R65/3-2*'OddsRatio_working_3-way'!R65^3/27-'OddsRatio_working_3-way'!T65</f>
        <v>0.25080256821829877</v>
      </c>
      <c r="W65" s="11">
        <f>'OddsRatio_working_3-way'!V65^2+4*'OddsRatio_working_3-way'!U65^3/27</f>
        <v>-3.2654485907912686E-2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0.15456100262744729</v>
      </c>
      <c r="Y65" s="11">
        <f>IF('OddsRatio_working_3-way'!W65&gt;=0,IF('OddsRatio_working_3-way'!V65+SQRT('OddsRatio_working_3-way'!W65)&gt;0,0,PI()),ACOS('OddsRatio_working_3-way'!V65/(2*'OddsRatio_working_3-way'!X65)))</f>
        <v>0.62435823273727187</v>
      </c>
      <c r="Z65" s="11">
        <f>'OddsRatio_working_3-way'!X65^(1/3)*COS('OddsRatio_working_3-way'!Y65/3)</f>
        <v>0.52508043359397583</v>
      </c>
      <c r="AA65" s="11">
        <f>'OddsRatio_working_3-way'!X65^(1/3)*COS(('OddsRatio_working_3-way'!Y65+2*PI())/3)</f>
        <v>-0.35856946010641683</v>
      </c>
      <c r="AB65" s="11">
        <f>'OddsRatio_working_3-way'!X65^(1/3)*COS(('OddsRatio_working_3-way'!Y65+4*PI())/3)</f>
        <v>-0.16651097348755919</v>
      </c>
      <c r="AC65" s="11">
        <f>'OddsRatio_working_3-way'!X65^(1/3)*SIN('OddsRatio_working_3-way'!Y65/3)</f>
        <v>0.11088501894954973</v>
      </c>
      <c r="AD65" s="11">
        <f>'OddsRatio_working_3-way'!X65^(1/3)*SIN(('OddsRatio_working_3-way'!Y65+2*PI())/3)</f>
        <v>0.39929048504775627</v>
      </c>
      <c r="AE65" s="11">
        <f>'OddsRatio_working_3-way'!X65^(1/3)*SIN(('OddsRatio_working_3-way'!Y65+4*PI())/3)</f>
        <v>-0.51017550399730593</v>
      </c>
      <c r="AF65" s="11">
        <f>-'OddsRatio_working_3-way'!U65/(3*'OddsRatio_working_3-way'!X65^(1/3))*COS(('OddsRatio_working_3-way'!Y65)/3)</f>
        <v>0.52508043359397583</v>
      </c>
      <c r="AG65" s="11">
        <f>-'OddsRatio_working_3-way'!U65/(3*'OddsRatio_working_3-way'!X65^(1/3))*COS(('OddsRatio_working_3-way'!Y65+2*PI())/3)</f>
        <v>-0.35856946010641683</v>
      </c>
      <c r="AH65" s="11">
        <f>-'OddsRatio_working_3-way'!U65/(3*'OddsRatio_working_3-way'!X65^(1/3))*COS(('OddsRatio_working_3-way'!Y65+4*PI())/3)</f>
        <v>-0.16651097348755919</v>
      </c>
      <c r="AI65" s="11">
        <f>'OddsRatio_working_3-way'!U65/(3*'OddsRatio_working_3-way'!X65^(1/3))*SIN(('OddsRatio_working_3-way'!Y65)/3)</f>
        <v>-0.11088501894954973</v>
      </c>
      <c r="AJ65" s="11">
        <f>'OddsRatio_working_3-way'!U65/(3*'OddsRatio_working_3-way'!X65^(1/3))*SIN(('OddsRatio_working_3-way'!Y65+2*PI())/3)</f>
        <v>-0.39929048504775627</v>
      </c>
      <c r="AK65" s="11">
        <f>'OddsRatio_working_3-way'!U65/(3*'OddsRatio_working_3-way'!X65^(1/3))*SIN(('OddsRatio_working_3-way'!Y65+4*PI())/3)</f>
        <v>0.51017550399730593</v>
      </c>
      <c r="AL65" s="11">
        <f>'OddsRatio_working_3-way'!Z65+'OddsRatio_working_3-way'!AF65</f>
        <v>1.0501608671879517</v>
      </c>
      <c r="AM65" s="11">
        <f>'OddsRatio_working_3-way'!AA65+'OddsRatio_working_3-way'!AG65</f>
        <v>-0.71713892021283365</v>
      </c>
      <c r="AN65" s="11">
        <f>'OddsRatio_working_3-way'!AB65+'OddsRatio_working_3-way'!AH65</f>
        <v>-0.33302194697511839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1.0501608671879517</v>
      </c>
      <c r="AS65" s="11">
        <f>IF(('OddsRatio_working_3-way'!X65=0),IF(Q65&gt;0,-Q65^(1/3),(-Q65)^(1/3)),'OddsRatio_working_3-way'!AM65-'OddsRatio_working_3-way'!R65/3)</f>
        <v>-0.71713892021283365</v>
      </c>
      <c r="AT65" s="11">
        <f>IF(('OddsRatio_working_3-way'!X65=0),IF(Q65&gt;0,-Q65^(1/3),(-Q65)^(1/3)),'OddsRatio_working_3-way'!AN65-'OddsRatio_working_3-way'!R65/3)</f>
        <v>-0.33302194697511839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9">
        <f t="shared" si="13"/>
        <v>0.42455628516762561</v>
      </c>
      <c r="E66" s="9">
        <f t="shared" si="14"/>
        <v>0.28383853608294163</v>
      </c>
      <c r="F66" s="9">
        <f t="shared" si="15"/>
        <v>0.29160517874943298</v>
      </c>
      <c r="G66" s="9">
        <f t="shared" si="16"/>
        <v>1.0426156127561506</v>
      </c>
      <c r="H66" s="9">
        <f t="shared" si="17"/>
        <v>2.355400296582995</v>
      </c>
      <c r="I66" s="9">
        <f t="shared" si="18"/>
        <v>3.5231297828698844</v>
      </c>
      <c r="J66" s="9">
        <f t="shared" si="19"/>
        <v>3.4292943777218308</v>
      </c>
      <c r="K66" s="11">
        <f t="shared" si="20"/>
        <v>0.43478260869565222</v>
      </c>
      <c r="L66" s="11">
        <f t="shared" si="21"/>
        <v>0.29239766081871343</v>
      </c>
      <c r="M66" s="11">
        <f t="shared" si="22"/>
        <v>0.3003003003003003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-0.27984429891371165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0.23097086407536443</v>
      </c>
      <c r="Q66" s="11">
        <f>2*'OddsRatio_working_3-way'!K66*'OddsRatio_working_3-way'!L66*'OddsRatio_working_3-way'!M66</f>
        <v>7.635400465301305E-2</v>
      </c>
      <c r="R66" s="11">
        <f t="shared" si="23"/>
        <v>0</v>
      </c>
      <c r="S66" s="11">
        <f t="shared" si="24"/>
        <v>-0.82535490260812117</v>
      </c>
      <c r="T66" s="11">
        <f t="shared" si="25"/>
        <v>-0.27284459590351118</v>
      </c>
      <c r="U66" s="11">
        <f>'OddsRatio_working_3-way'!S66-'OddsRatio_working_3-way'!R66^2/3</f>
        <v>-0.82535490260812117</v>
      </c>
      <c r="V66" s="11">
        <f>'OddsRatio_working_3-way'!S66*'OddsRatio_working_3-way'!R66/3-2*'OddsRatio_working_3-way'!R66^3/27-'OddsRatio_working_3-way'!T66</f>
        <v>0.27284459590351118</v>
      </c>
      <c r="W66" s="11">
        <f>'OddsRatio_working_3-way'!V66^2+4*'OddsRatio_working_3-way'!U66^3/27</f>
        <v>-8.8507307156446557E-3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0.14430428287943758</v>
      </c>
      <c r="Y66" s="11">
        <f>IF('OddsRatio_working_3-way'!W66&gt;=0,IF('OddsRatio_working_3-way'!V66+SQRT('OddsRatio_working_3-way'!W66)&gt;0,0,PI()),ACOS('OddsRatio_working_3-way'!V66/(2*'OddsRatio_working_3-way'!X66)))</f>
        <v>0.33203974444356876</v>
      </c>
      <c r="Z66" s="11">
        <f>'OddsRatio_working_3-way'!X66^(1/3)*COS('OddsRatio_working_3-way'!Y66/3)</f>
        <v>0.52130780637807528</v>
      </c>
      <c r="AA66" s="11">
        <f>'OddsRatio_working_3-way'!X66^(1/3)*COS(('OddsRatio_working_3-way'!Y66+2*PI())/3)</f>
        <v>-0.31082714216151835</v>
      </c>
      <c r="AB66" s="11">
        <f>'OddsRatio_working_3-way'!X66^(1/3)*COS(('OddsRatio_working_3-way'!Y66+4*PI())/3)</f>
        <v>-0.21048066421655703</v>
      </c>
      <c r="AC66" s="11">
        <f>'OddsRatio_working_3-way'!X66^(1/3)*SIN('OddsRatio_working_3-way'!Y66/3)</f>
        <v>5.7935066053754418E-2</v>
      </c>
      <c r="AD66" s="11">
        <f>'OddsRatio_working_3-way'!X66^(1/3)*SIN(('OddsRatio_working_3-way'!Y66+2*PI())/3)</f>
        <v>0.42249827048767546</v>
      </c>
      <c r="AE66" s="11">
        <f>'OddsRatio_working_3-way'!X66^(1/3)*SIN(('OddsRatio_working_3-way'!Y66+4*PI())/3)</f>
        <v>-0.48043333654142972</v>
      </c>
      <c r="AF66" s="11">
        <f>-'OddsRatio_working_3-way'!U66/(3*'OddsRatio_working_3-way'!X66^(1/3))*COS(('OddsRatio_working_3-way'!Y66)/3)</f>
        <v>0.52130780637807528</v>
      </c>
      <c r="AG66" s="11">
        <f>-'OddsRatio_working_3-way'!U66/(3*'OddsRatio_working_3-way'!X66^(1/3))*COS(('OddsRatio_working_3-way'!Y66+2*PI())/3)</f>
        <v>-0.31082714216151835</v>
      </c>
      <c r="AH66" s="11">
        <f>-'OddsRatio_working_3-way'!U66/(3*'OddsRatio_working_3-way'!X66^(1/3))*COS(('OddsRatio_working_3-way'!Y66+4*PI())/3)</f>
        <v>-0.21048066421655703</v>
      </c>
      <c r="AI66" s="11">
        <f>'OddsRatio_working_3-way'!U66/(3*'OddsRatio_working_3-way'!X66^(1/3))*SIN(('OddsRatio_working_3-way'!Y66)/3)</f>
        <v>-5.7935066053754418E-2</v>
      </c>
      <c r="AJ66" s="11">
        <f>'OddsRatio_working_3-way'!U66/(3*'OddsRatio_working_3-way'!X66^(1/3))*SIN(('OddsRatio_working_3-way'!Y66+2*PI())/3)</f>
        <v>-0.42249827048767546</v>
      </c>
      <c r="AK66" s="11">
        <f>'OddsRatio_working_3-way'!U66/(3*'OddsRatio_working_3-way'!X66^(1/3))*SIN(('OddsRatio_working_3-way'!Y66+4*PI())/3)</f>
        <v>0.48043333654142972</v>
      </c>
      <c r="AL66" s="11">
        <f>'OddsRatio_working_3-way'!Z66+'OddsRatio_working_3-way'!AF66</f>
        <v>1.0426156127561506</v>
      </c>
      <c r="AM66" s="11">
        <f>'OddsRatio_working_3-way'!AA66+'OddsRatio_working_3-way'!AG66</f>
        <v>-0.62165428432303671</v>
      </c>
      <c r="AN66" s="11">
        <f>'OddsRatio_working_3-way'!AB66+'OddsRatio_working_3-way'!AH66</f>
        <v>-0.42096132843311407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1.0426156127561506</v>
      </c>
      <c r="AS66" s="11">
        <f>IF(('OddsRatio_working_3-way'!X66=0),IF(Q66&gt;0,-Q66^(1/3),(-Q66)^(1/3)),'OddsRatio_working_3-way'!AM66-'OddsRatio_working_3-way'!R66/3)</f>
        <v>-0.62165428432303671</v>
      </c>
      <c r="AT66" s="11">
        <f>IF(('OddsRatio_working_3-way'!X66=0),IF(Q66&gt;0,-Q66^(1/3),(-Q66)^(1/3)),'OddsRatio_working_3-way'!AN66-'OddsRatio_working_3-way'!R66/3)</f>
        <v>-0.42096132843311407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9">
        <f t="shared" si="13"/>
        <v>0.69537881086016007</v>
      </c>
      <c r="E67" s="9">
        <f t="shared" si="14"/>
        <v>0.1923441540066359</v>
      </c>
      <c r="F67" s="9">
        <f t="shared" si="15"/>
        <v>0.11227703513320407</v>
      </c>
      <c r="G67" s="9">
        <f t="shared" si="16"/>
        <v>1.0684514662995437</v>
      </c>
      <c r="H67" s="9">
        <f t="shared" si="17"/>
        <v>1.4380651011828125</v>
      </c>
      <c r="I67" s="9">
        <f t="shared" si="18"/>
        <v>5.1990142625572071</v>
      </c>
      <c r="J67" s="9">
        <f t="shared" si="19"/>
        <v>8.9065408506166239</v>
      </c>
      <c r="K67" s="11">
        <f t="shared" si="20"/>
        <v>0.70921985815602839</v>
      </c>
      <c r="L67" s="11">
        <f t="shared" si="21"/>
        <v>0.20283975659229211</v>
      </c>
      <c r="M67" s="11">
        <f t="shared" si="22"/>
        <v>0.11904761904761904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-0.20420332476350778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0.20105865775021189</v>
      </c>
      <c r="Q67" s="11">
        <f>2*'OddsRatio_working_3-way'!K67*'OddsRatio_working_3-way'!L67*'OddsRatio_working_3-way'!M67</f>
        <v>3.4251900809235417E-2</v>
      </c>
      <c r="R67" s="11">
        <f t="shared" si="23"/>
        <v>0</v>
      </c>
      <c r="S67" s="11">
        <f t="shared" si="24"/>
        <v>-0.9846003143340698</v>
      </c>
      <c r="T67" s="11">
        <f t="shared" si="25"/>
        <v>-0.1677342954572521</v>
      </c>
      <c r="U67" s="11">
        <f>'OddsRatio_working_3-way'!S67-'OddsRatio_working_3-way'!R67^2/3</f>
        <v>-0.9846003143340698</v>
      </c>
      <c r="V67" s="11">
        <f>'OddsRatio_working_3-way'!S67*'OddsRatio_working_3-way'!R67/3-2*'OddsRatio_working_3-way'!R67^3/27-'OddsRatio_working_3-way'!T67</f>
        <v>0.1677342954572521</v>
      </c>
      <c r="W67" s="11">
        <f>'OddsRatio_working_3-way'!V67^2+4*'OddsRatio_working_3-way'!U67^3/27</f>
        <v>-0.11327390863378158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0.18802174243044495</v>
      </c>
      <c r="Y67" s="11">
        <f>IF('OddsRatio_working_3-way'!W67&gt;=0,IF('OddsRatio_working_3-way'!V67+SQRT('OddsRatio_working_3-way'!W67)&gt;0,0,PI()),ACOS('OddsRatio_working_3-way'!V67/(2*'OddsRatio_working_3-way'!X67)))</f>
        <v>1.1084489403877711</v>
      </c>
      <c r="Z67" s="11">
        <f>'OddsRatio_working_3-way'!X67^(1/3)*COS('OddsRatio_working_3-way'!Y67/3)</f>
        <v>0.53422573314977184</v>
      </c>
      <c r="AA67" s="11">
        <f>'OddsRatio_working_3-way'!X67^(1/3)*COS(('OddsRatio_working_3-way'!Y67+2*PI())/3)</f>
        <v>-0.44628381319838034</v>
      </c>
      <c r="AB67" s="11">
        <f>'OddsRatio_working_3-way'!X67^(1/3)*COS(('OddsRatio_working_3-way'!Y67+4*PI())/3)</f>
        <v>-8.7941919951391556E-2</v>
      </c>
      <c r="AC67" s="11">
        <f>'OddsRatio_working_3-way'!X67^(1/3)*SIN('OddsRatio_working_3-way'!Y67/3)</f>
        <v>0.20688878852806911</v>
      </c>
      <c r="AD67" s="11">
        <f>'OddsRatio_working_3-way'!X67^(1/3)*SIN(('OddsRatio_working_3-way'!Y67+2*PI())/3)</f>
        <v>0.35920866199903423</v>
      </c>
      <c r="AE67" s="11">
        <f>'OddsRatio_working_3-way'!X67^(1/3)*SIN(('OddsRatio_working_3-way'!Y67+4*PI())/3)</f>
        <v>-0.56609745052710347</v>
      </c>
      <c r="AF67" s="11">
        <f>-'OddsRatio_working_3-way'!U67/(3*'OddsRatio_working_3-way'!X67^(1/3))*COS(('OddsRatio_working_3-way'!Y67)/3)</f>
        <v>0.53422573314977184</v>
      </c>
      <c r="AG67" s="11">
        <f>-'OddsRatio_working_3-way'!U67/(3*'OddsRatio_working_3-way'!X67^(1/3))*COS(('OddsRatio_working_3-way'!Y67+2*PI())/3)</f>
        <v>-0.44628381319838034</v>
      </c>
      <c r="AH67" s="11">
        <f>-'OddsRatio_working_3-way'!U67/(3*'OddsRatio_working_3-way'!X67^(1/3))*COS(('OddsRatio_working_3-way'!Y67+4*PI())/3)</f>
        <v>-8.7941919951391556E-2</v>
      </c>
      <c r="AI67" s="11">
        <f>'OddsRatio_working_3-way'!U67/(3*'OddsRatio_working_3-way'!X67^(1/3))*SIN(('OddsRatio_working_3-way'!Y67)/3)</f>
        <v>-0.20688878852806911</v>
      </c>
      <c r="AJ67" s="11">
        <f>'OddsRatio_working_3-way'!U67/(3*'OddsRatio_working_3-way'!X67^(1/3))*SIN(('OddsRatio_working_3-way'!Y67+2*PI())/3)</f>
        <v>-0.35920866199903423</v>
      </c>
      <c r="AK67" s="11">
        <f>'OddsRatio_working_3-way'!U67/(3*'OddsRatio_working_3-way'!X67^(1/3))*SIN(('OddsRatio_working_3-way'!Y67+4*PI())/3)</f>
        <v>0.56609745052710347</v>
      </c>
      <c r="AL67" s="11">
        <f>'OddsRatio_working_3-way'!Z67+'OddsRatio_working_3-way'!AF67</f>
        <v>1.0684514662995437</v>
      </c>
      <c r="AM67" s="11">
        <f>'OddsRatio_working_3-way'!AA67+'OddsRatio_working_3-way'!AG67</f>
        <v>-0.89256762639676068</v>
      </c>
      <c r="AN67" s="11">
        <f>'OddsRatio_working_3-way'!AB67+'OddsRatio_working_3-way'!AH67</f>
        <v>-0.17588383990278311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1.0684514662995437</v>
      </c>
      <c r="AS67" s="11">
        <f>IF(('OddsRatio_working_3-way'!X67=0),IF(Q67&gt;0,-Q67^(1/3),(-Q67)^(1/3)),'OddsRatio_working_3-way'!AM67-'OddsRatio_working_3-way'!R67/3)</f>
        <v>-0.89256762639676068</v>
      </c>
      <c r="AT67" s="11">
        <f>IF(('OddsRatio_working_3-way'!X67=0),IF(Q67&gt;0,-Q67^(1/3),(-Q67)^(1/3)),'OddsRatio_working_3-way'!AN67-'OddsRatio_working_3-way'!R67/3)</f>
        <v>-0.17588383990278311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9">
        <f t="shared" ref="D68:D131" si="26">(K68/(AR68+K68-(AR68*K68)))</f>
        <v>0.69438686481536804</v>
      </c>
      <c r="E68" s="9">
        <f t="shared" ref="E68:E131" si="27">(L68/(AR68+L68-(AR68*L68)))</f>
        <v>0.1888985146385056</v>
      </c>
      <c r="F68" s="9">
        <f t="shared" ref="F68:F131" si="28">(M68/(AR68+M68-(AR68*M68)))</f>
        <v>0.1167146205461263</v>
      </c>
      <c r="G68" s="9">
        <f t="shared" ref="G68:G131" si="29">AR68</f>
        <v>1.0734619683401116</v>
      </c>
      <c r="H68" s="9">
        <f t="shared" ref="H68:H131" si="30">IF(A68="","",1/D68)</f>
        <v>1.4401194070194459</v>
      </c>
      <c r="I68" s="9">
        <f t="shared" ref="I68:I131" si="31">IF(B68="","",1/E68)</f>
        <v>5.2938478733604466</v>
      </c>
      <c r="J68" s="9">
        <f t="shared" ref="J68:J131" si="32">IF(C68="","",1/F68)</f>
        <v>8.5679068767977888</v>
      </c>
      <c r="K68" s="11">
        <f t="shared" ref="K68:K131" si="33">1/A68</f>
        <v>0.70921985815602839</v>
      </c>
      <c r="L68" s="11">
        <f t="shared" ref="L68:L131" si="34">1/B68</f>
        <v>0.2</v>
      </c>
      <c r="M68" s="11">
        <f t="shared" ref="M68:M131" si="35">1/C68</f>
        <v>0.12422360248447203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-0.20372670807453408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0.20192943042156733</v>
      </c>
      <c r="Q68" s="11">
        <f>2*'OddsRatio_working_3-way'!K68*'OddsRatio_working_3-way'!L68*'OddsRatio_working_3-way'!M68</f>
        <v>3.5240738293467244E-2</v>
      </c>
      <c r="R68" s="11">
        <f t="shared" ref="R68:R131" si="36">O68/N68</f>
        <v>0</v>
      </c>
      <c r="S68" s="11">
        <f t="shared" ref="S68:S131" si="37">P68/N68</f>
        <v>-0.99117799688635222</v>
      </c>
      <c r="T68" s="11">
        <f t="shared" ref="T68:T131" si="38">Q68/N68</f>
        <v>-0.17298045320878747</v>
      </c>
      <c r="U68" s="11">
        <f>'OddsRatio_working_3-way'!S68-'OddsRatio_working_3-way'!R68^2/3</f>
        <v>-0.99117799688635222</v>
      </c>
      <c r="V68" s="11">
        <f>'OddsRatio_working_3-way'!S68*'OddsRatio_working_3-way'!R68/3-2*'OddsRatio_working_3-way'!R68^3/27-'OddsRatio_working_3-way'!T68</f>
        <v>0.17298045320878747</v>
      </c>
      <c r="W68" s="11">
        <f>'OddsRatio_working_3-way'!V68^2+4*'OddsRatio_working_3-way'!U68^3/27</f>
        <v>-0.1143395090712844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0.18990902181281563</v>
      </c>
      <c r="Y68" s="11">
        <f>IF('OddsRatio_working_3-way'!W68&gt;=0,IF('OddsRatio_working_3-way'!V68+SQRT('OddsRatio_working_3-way'!W68)&gt;0,0,PI()),ACOS('OddsRatio_working_3-way'!V68/(2*'OddsRatio_working_3-way'!X68)))</f>
        <v>1.0979414054844638</v>
      </c>
      <c r="Z68" s="11">
        <f>'OddsRatio_working_3-way'!X68^(1/3)*COS('OddsRatio_working_3-way'!Y68/3)</f>
        <v>0.53673098417005594</v>
      </c>
      <c r="AA68" s="11">
        <f>'OddsRatio_working_3-way'!X68^(1/3)*COS(('OddsRatio_working_3-way'!Y68+2*PI())/3)</f>
        <v>-0.44650697292391184</v>
      </c>
      <c r="AB68" s="11">
        <f>'OddsRatio_working_3-way'!X68^(1/3)*COS(('OddsRatio_working_3-way'!Y68+4*PI())/3)</f>
        <v>-9.0224011246143987E-2</v>
      </c>
      <c r="AC68" s="11">
        <f>'OddsRatio_working_3-way'!X68^(1/3)*SIN('OddsRatio_working_3-way'!Y68/3)</f>
        <v>0.2057000638323363</v>
      </c>
      <c r="AD68" s="11">
        <f>'OddsRatio_working_3-way'!X68^(1/3)*SIN(('OddsRatio_working_3-way'!Y68+2*PI())/3)</f>
        <v>0.36197263537332369</v>
      </c>
      <c r="AE68" s="11">
        <f>'OddsRatio_working_3-way'!X68^(1/3)*SIN(('OddsRatio_working_3-way'!Y68+4*PI())/3)</f>
        <v>-0.56767269920565999</v>
      </c>
      <c r="AF68" s="11">
        <f>-'OddsRatio_working_3-way'!U68/(3*'OddsRatio_working_3-way'!X68^(1/3))*COS(('OddsRatio_working_3-way'!Y68)/3)</f>
        <v>0.53673098417005582</v>
      </c>
      <c r="AG68" s="11">
        <f>-'OddsRatio_working_3-way'!U68/(3*'OddsRatio_working_3-way'!X68^(1/3))*COS(('OddsRatio_working_3-way'!Y68+2*PI())/3)</f>
        <v>-0.44650697292391178</v>
      </c>
      <c r="AH68" s="11">
        <f>-'OddsRatio_working_3-way'!U68/(3*'OddsRatio_working_3-way'!X68^(1/3))*COS(('OddsRatio_working_3-way'!Y68+4*PI())/3)</f>
        <v>-9.0224011246143973E-2</v>
      </c>
      <c r="AI68" s="11">
        <f>'OddsRatio_working_3-way'!U68/(3*'OddsRatio_working_3-way'!X68^(1/3))*SIN(('OddsRatio_working_3-way'!Y68)/3)</f>
        <v>-0.20570006383233627</v>
      </c>
      <c r="AJ68" s="11">
        <f>'OddsRatio_working_3-way'!U68/(3*'OddsRatio_working_3-way'!X68^(1/3))*SIN(('OddsRatio_working_3-way'!Y68+2*PI())/3)</f>
        <v>-0.36197263537332358</v>
      </c>
      <c r="AK68" s="11">
        <f>'OddsRatio_working_3-way'!U68/(3*'OddsRatio_working_3-way'!X68^(1/3))*SIN(('OddsRatio_working_3-way'!Y68+4*PI())/3)</f>
        <v>0.56767269920565999</v>
      </c>
      <c r="AL68" s="11">
        <f>'OddsRatio_working_3-way'!Z68+'OddsRatio_working_3-way'!AF68</f>
        <v>1.0734619683401116</v>
      </c>
      <c r="AM68" s="11">
        <f>'OddsRatio_working_3-way'!AA68+'OddsRatio_working_3-way'!AG68</f>
        <v>-0.89301394584782368</v>
      </c>
      <c r="AN68" s="11">
        <f>'OddsRatio_working_3-way'!AB68+'OddsRatio_working_3-way'!AH68</f>
        <v>-0.18044802249228797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1.0734619683401116</v>
      </c>
      <c r="AS68" s="11">
        <f>IF(('OddsRatio_working_3-way'!X68=0),IF(Q68&gt;0,-Q68^(1/3),(-Q68)^(1/3)),'OddsRatio_working_3-way'!AM68-'OddsRatio_working_3-way'!R68/3)</f>
        <v>-0.89301394584782368</v>
      </c>
      <c r="AT68" s="11">
        <f>IF(('OddsRatio_working_3-way'!X68=0),IF(Q68&gt;0,-Q68^(1/3),(-Q68)^(1/3)),'OddsRatio_working_3-way'!AN68-'OddsRatio_working_3-way'!R68/3)</f>
        <v>-0.18044802249228797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9">
        <f t="shared" si="26"/>
        <v>0.5094599132341614</v>
      </c>
      <c r="E69" s="9">
        <f t="shared" si="27"/>
        <v>0.26143083798923145</v>
      </c>
      <c r="F69" s="9">
        <f t="shared" si="28"/>
        <v>0.22910924877660729</v>
      </c>
      <c r="G69" s="9">
        <f t="shared" si="29"/>
        <v>1.0580911793039478</v>
      </c>
      <c r="H69" s="9">
        <f t="shared" si="30"/>
        <v>1.9628629731665919</v>
      </c>
      <c r="I69" s="9">
        <f t="shared" si="31"/>
        <v>3.8251034487415398</v>
      </c>
      <c r="J69" s="9">
        <f t="shared" si="32"/>
        <v>4.364729950186554</v>
      </c>
      <c r="K69" s="11">
        <f t="shared" si="33"/>
        <v>0.52356020942408377</v>
      </c>
      <c r="L69" s="11">
        <f t="shared" si="34"/>
        <v>0.27247956403269757</v>
      </c>
      <c r="M69" s="11">
        <f t="shared" si="35"/>
        <v>0.23923444976076558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-0.26369631473761612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0.23071242426676963</v>
      </c>
      <c r="Q69" s="11">
        <f>2*'OddsRatio_working_3-way'!K69*'OddsRatio_working_3-way'!L69*'OddsRatio_working_3-way'!M69</f>
        <v>6.8258113688393393E-2</v>
      </c>
      <c r="R69" s="11">
        <f t="shared" si="36"/>
        <v>0</v>
      </c>
      <c r="S69" s="11">
        <f t="shared" si="37"/>
        <v>-0.87491713525209402</v>
      </c>
      <c r="T69" s="11">
        <f t="shared" si="38"/>
        <v>-0.25885122344736511</v>
      </c>
      <c r="U69" s="11">
        <f>'OddsRatio_working_3-way'!S69-'OddsRatio_working_3-way'!R69^2/3</f>
        <v>-0.87491713525209402</v>
      </c>
      <c r="V69" s="11">
        <f>'OddsRatio_working_3-way'!S69*'OddsRatio_working_3-way'!R69/3-2*'OddsRatio_working_3-way'!R69^3/27-'OddsRatio_working_3-way'!T69</f>
        <v>0.25885122344736511</v>
      </c>
      <c r="W69" s="11">
        <f>'OddsRatio_working_3-way'!V69^2+4*'OddsRatio_working_3-way'!U69^3/27</f>
        <v>-3.2215534942960991E-2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0.15749562757673524</v>
      </c>
      <c r="Y69" s="11">
        <f>IF('OddsRatio_working_3-way'!W69&gt;=0,IF('OddsRatio_working_3-way'!V69+SQRT('OddsRatio_working_3-way'!W69)&gt;0,0,PI()),ACOS('OddsRatio_working_3-way'!V69/(2*'OddsRatio_working_3-way'!X69)))</f>
        <v>0.60628119213825882</v>
      </c>
      <c r="Z69" s="11">
        <f>'OddsRatio_working_3-way'!X69^(1/3)*COS('OddsRatio_working_3-way'!Y69/3)</f>
        <v>0.5290455896519739</v>
      </c>
      <c r="AA69" s="11">
        <f>'OddsRatio_working_3-way'!X69^(1/3)*COS(('OddsRatio_working_3-way'!Y69+2*PI())/3)</f>
        <v>-0.35839694923160564</v>
      </c>
      <c r="AB69" s="11">
        <f>'OddsRatio_working_3-way'!X69^(1/3)*COS(('OddsRatio_working_3-way'!Y69+4*PI())/3)</f>
        <v>-0.1706486404203684</v>
      </c>
      <c r="AC69" s="11">
        <f>'OddsRatio_working_3-way'!X69^(1/3)*SIN('OddsRatio_working_3-way'!Y69/3)</f>
        <v>0.10839653663206493</v>
      </c>
      <c r="AD69" s="11">
        <f>'OddsRatio_working_3-way'!X69^(1/3)*SIN(('OddsRatio_working_3-way'!Y69+2*PI())/3)</f>
        <v>0.40396865208269467</v>
      </c>
      <c r="AE69" s="11">
        <f>'OddsRatio_working_3-way'!X69^(1/3)*SIN(('OddsRatio_working_3-way'!Y69+4*PI())/3)</f>
        <v>-0.51236518871475956</v>
      </c>
      <c r="AF69" s="11">
        <f>-'OddsRatio_working_3-way'!U69/(3*'OddsRatio_working_3-way'!X69^(1/3))*COS(('OddsRatio_working_3-way'!Y69)/3)</f>
        <v>0.5290455896519739</v>
      </c>
      <c r="AG69" s="11">
        <f>-'OddsRatio_working_3-way'!U69/(3*'OddsRatio_working_3-way'!X69^(1/3))*COS(('OddsRatio_working_3-way'!Y69+2*PI())/3)</f>
        <v>-0.35839694923160564</v>
      </c>
      <c r="AH69" s="11">
        <f>-'OddsRatio_working_3-way'!U69/(3*'OddsRatio_working_3-way'!X69^(1/3))*COS(('OddsRatio_working_3-way'!Y69+4*PI())/3)</f>
        <v>-0.1706486404203684</v>
      </c>
      <c r="AI69" s="11">
        <f>'OddsRatio_working_3-way'!U69/(3*'OddsRatio_working_3-way'!X69^(1/3))*SIN(('OddsRatio_working_3-way'!Y69)/3)</f>
        <v>-0.10839653663206493</v>
      </c>
      <c r="AJ69" s="11">
        <f>'OddsRatio_working_3-way'!U69/(3*'OddsRatio_working_3-way'!X69^(1/3))*SIN(('OddsRatio_working_3-way'!Y69+2*PI())/3)</f>
        <v>-0.40396865208269467</v>
      </c>
      <c r="AK69" s="11">
        <f>'OddsRatio_working_3-way'!U69/(3*'OddsRatio_working_3-way'!X69^(1/3))*SIN(('OddsRatio_working_3-way'!Y69+4*PI())/3)</f>
        <v>0.51236518871475956</v>
      </c>
      <c r="AL69" s="11">
        <f>'OddsRatio_working_3-way'!Z69+'OddsRatio_working_3-way'!AF69</f>
        <v>1.0580911793039478</v>
      </c>
      <c r="AM69" s="11">
        <f>'OddsRatio_working_3-way'!AA69+'OddsRatio_working_3-way'!AG69</f>
        <v>-0.71679389846321129</v>
      </c>
      <c r="AN69" s="11">
        <f>'OddsRatio_working_3-way'!AB69+'OddsRatio_working_3-way'!AH69</f>
        <v>-0.34129728084073679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1.0580911793039478</v>
      </c>
      <c r="AS69" s="11">
        <f>IF(('OddsRatio_working_3-way'!X69=0),IF(Q69&gt;0,-Q69^(1/3),(-Q69)^(1/3)),'OddsRatio_working_3-way'!AM69-'OddsRatio_working_3-way'!R69/3)</f>
        <v>-0.71679389846321129</v>
      </c>
      <c r="AT69" s="11">
        <f>IF(('OddsRatio_working_3-way'!X69=0),IF(Q69&gt;0,-Q69^(1/3),(-Q69)^(1/3)),'OddsRatio_working_3-way'!AN69-'OddsRatio_working_3-way'!R69/3)</f>
        <v>-0.34129728084073679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9">
        <f t="shared" si="26"/>
        <v>0.41697848318687414</v>
      </c>
      <c r="E70" s="9">
        <f t="shared" si="27"/>
        <v>0.27491230600702166</v>
      </c>
      <c r="F70" s="9">
        <f t="shared" si="28"/>
        <v>0.30810921080610437</v>
      </c>
      <c r="G70" s="9">
        <f t="shared" si="29"/>
        <v>1.0592464241967261</v>
      </c>
      <c r="H70" s="9">
        <f t="shared" si="30"/>
        <v>2.3982052799396785</v>
      </c>
      <c r="I70" s="9">
        <f t="shared" si="31"/>
        <v>3.6375235962498476</v>
      </c>
      <c r="J70" s="9">
        <f t="shared" si="32"/>
        <v>3.2456024192970592</v>
      </c>
      <c r="K70" s="11">
        <f t="shared" si="33"/>
        <v>0.43103448275862072</v>
      </c>
      <c r="L70" s="11">
        <f t="shared" si="34"/>
        <v>0.28653295128939826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-0.27582976750549126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0.2347397769045827</v>
      </c>
      <c r="Q70" s="11">
        <f>2*'OddsRatio_working_3-way'!K70*'OddsRatio_working_3-way'!L70*'OddsRatio_working_3-way'!M70</f>
        <v>7.9170245161747976E-2</v>
      </c>
      <c r="R70" s="11">
        <f t="shared" si="36"/>
        <v>0</v>
      </c>
      <c r="S70" s="11">
        <f t="shared" si="37"/>
        <v>-0.85103134091540522</v>
      </c>
      <c r="T70" s="11">
        <f t="shared" si="38"/>
        <v>-0.28702574735764097</v>
      </c>
      <c r="U70" s="11">
        <f>'OddsRatio_working_3-way'!S70-'OddsRatio_working_3-way'!R70^2/3</f>
        <v>-0.85103134091540522</v>
      </c>
      <c r="V70" s="11">
        <f>'OddsRatio_working_3-way'!S70*'OddsRatio_working_3-way'!R70/3-2*'OddsRatio_working_3-way'!R70^3/27-'OddsRatio_working_3-way'!T70</f>
        <v>0.28702574735764097</v>
      </c>
      <c r="W70" s="11">
        <f>'OddsRatio_working_3-way'!V70^2+4*'OddsRatio_working_3-way'!U70^3/27</f>
        <v>-8.9292788537217033E-3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0.15109025324283334</v>
      </c>
      <c r="Y70" s="11">
        <f>IF('OddsRatio_working_3-way'!W70&gt;=0,IF('OddsRatio_working_3-way'!V70+SQRT('OddsRatio_working_3-way'!W70)&gt;0,0,PI()),ACOS('OddsRatio_working_3-way'!V70/(2*'OddsRatio_working_3-way'!X70)))</f>
        <v>0.31804476749304955</v>
      </c>
      <c r="Z70" s="11">
        <f>'OddsRatio_working_3-way'!X70^(1/3)*COS('OddsRatio_working_3-way'!Y70/3)</f>
        <v>0.52962321209836316</v>
      </c>
      <c r="AA70" s="11">
        <f>'OddsRatio_working_3-way'!X70^(1/3)*COS(('OddsRatio_working_3-way'!Y70+2*PI())/3)</f>
        <v>-0.31362016199801612</v>
      </c>
      <c r="AB70" s="11">
        <f>'OddsRatio_working_3-way'!X70^(1/3)*COS(('OddsRatio_working_3-way'!Y70+4*PI())/3)</f>
        <v>-0.21600305010034695</v>
      </c>
      <c r="AC70" s="11">
        <f>'OddsRatio_working_3-way'!X70^(1/3)*SIN('OddsRatio_working_3-way'!Y70/3)</f>
        <v>5.635926583163315E-2</v>
      </c>
      <c r="AD70" s="11">
        <f>'OddsRatio_working_3-way'!X70^(1/3)*SIN(('OddsRatio_working_3-way'!Y70+2*PI())/3)</f>
        <v>0.43048752319527989</v>
      </c>
      <c r="AE70" s="11">
        <f>'OddsRatio_working_3-way'!X70^(1/3)*SIN(('OddsRatio_working_3-way'!Y70+4*PI())/3)</f>
        <v>-0.48684678902691292</v>
      </c>
      <c r="AF70" s="11">
        <f>-'OddsRatio_working_3-way'!U70/(3*'OddsRatio_working_3-way'!X70^(1/3))*COS(('OddsRatio_working_3-way'!Y70)/3)</f>
        <v>0.52962321209836305</v>
      </c>
      <c r="AG70" s="11">
        <f>-'OddsRatio_working_3-way'!U70/(3*'OddsRatio_working_3-way'!X70^(1/3))*COS(('OddsRatio_working_3-way'!Y70+2*PI())/3)</f>
        <v>-0.31362016199801607</v>
      </c>
      <c r="AH70" s="11">
        <f>-'OddsRatio_working_3-way'!U70/(3*'OddsRatio_working_3-way'!X70^(1/3))*COS(('OddsRatio_working_3-way'!Y70+4*PI())/3)</f>
        <v>-0.21600305010034693</v>
      </c>
      <c r="AI70" s="11">
        <f>'OddsRatio_working_3-way'!U70/(3*'OddsRatio_working_3-way'!X70^(1/3))*SIN(('OddsRatio_working_3-way'!Y70)/3)</f>
        <v>-5.6359265831633136E-2</v>
      </c>
      <c r="AJ70" s="11">
        <f>'OddsRatio_working_3-way'!U70/(3*'OddsRatio_working_3-way'!X70^(1/3))*SIN(('OddsRatio_working_3-way'!Y70+2*PI())/3)</f>
        <v>-0.43048752319527978</v>
      </c>
      <c r="AK70" s="11">
        <f>'OddsRatio_working_3-way'!U70/(3*'OddsRatio_working_3-way'!X70^(1/3))*SIN(('OddsRatio_working_3-way'!Y70+4*PI())/3)</f>
        <v>0.48684678902691286</v>
      </c>
      <c r="AL70" s="11">
        <f>'OddsRatio_working_3-way'!Z70+'OddsRatio_working_3-way'!AF70</f>
        <v>1.0592464241967261</v>
      </c>
      <c r="AM70" s="11">
        <f>'OddsRatio_working_3-way'!AA70+'OddsRatio_working_3-way'!AG70</f>
        <v>-0.62724032399603225</v>
      </c>
      <c r="AN70" s="11">
        <f>'OddsRatio_working_3-way'!AB70+'OddsRatio_working_3-way'!AH70</f>
        <v>-0.43200610020069385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1.0592464241967261</v>
      </c>
      <c r="AS70" s="11">
        <f>IF(('OddsRatio_working_3-way'!X70=0),IF(Q70&gt;0,-Q70^(1/3),(-Q70)^(1/3)),'OddsRatio_working_3-way'!AM70-'OddsRatio_working_3-way'!R70/3)</f>
        <v>-0.62724032399603225</v>
      </c>
      <c r="AT70" s="11">
        <f>IF(('OddsRatio_working_3-way'!X70=0),IF(Q70&gt;0,-Q70^(1/3),(-Q70)^(1/3)),'OddsRatio_working_3-way'!AN70-'OddsRatio_working_3-way'!R70/3)</f>
        <v>-0.43200610020069385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9">
        <f t="shared" si="26"/>
        <v>0.28168429325235661</v>
      </c>
      <c r="E71" s="9">
        <f t="shared" si="27"/>
        <v>0.27053426786902413</v>
      </c>
      <c r="F71" s="9">
        <f t="shared" si="28"/>
        <v>0.44778143887861921</v>
      </c>
      <c r="G71" s="9">
        <f t="shared" si="29"/>
        <v>1.0451121704168131</v>
      </c>
      <c r="H71" s="9">
        <f t="shared" si="30"/>
        <v>3.5500736958170238</v>
      </c>
      <c r="I71" s="9">
        <f t="shared" si="31"/>
        <v>3.6963893996753781</v>
      </c>
      <c r="J71" s="9">
        <f t="shared" si="32"/>
        <v>2.2332323610918396</v>
      </c>
      <c r="K71" s="11">
        <f t="shared" si="33"/>
        <v>0.29069767441860467</v>
      </c>
      <c r="L71" s="11">
        <f t="shared" si="34"/>
        <v>0.27932960893854747</v>
      </c>
      <c r="M71" s="11">
        <f t="shared" si="35"/>
        <v>0.4587155963302752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-0.27669007226692632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0.23093711001426742</v>
      </c>
      <c r="Q71" s="11">
        <f>2*'OddsRatio_working_3-way'!K71*'OddsRatio_working_3-way'!L71*'OddsRatio_working_3-way'!M71</f>
        <v>7.4495841940086266E-2</v>
      </c>
      <c r="R71" s="11">
        <f t="shared" si="36"/>
        <v>0</v>
      </c>
      <c r="S71" s="11">
        <f t="shared" si="37"/>
        <v>-0.83464183634127487</v>
      </c>
      <c r="T71" s="11">
        <f t="shared" si="38"/>
        <v>-0.2692393020455725</v>
      </c>
      <c r="U71" s="11">
        <f>'OddsRatio_working_3-way'!S71-'OddsRatio_working_3-way'!R71^2/3</f>
        <v>-0.83464183634127487</v>
      </c>
      <c r="V71" s="11">
        <f>'OddsRatio_working_3-way'!S71*'OddsRatio_working_3-way'!R71/3-2*'OddsRatio_working_3-way'!R71^3/27-'OddsRatio_working_3-way'!T71</f>
        <v>0.2692393020455725</v>
      </c>
      <c r="W71" s="11">
        <f>'OddsRatio_working_3-way'!V71^2+4*'OddsRatio_working_3-way'!U71^3/27</f>
        <v>-1.3648573689955576E-2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0.14674669966982443</v>
      </c>
      <c r="Y71" s="11">
        <f>IF('OddsRatio_working_3-way'!W71&gt;=0,IF('OddsRatio_working_3-way'!V71+SQRT('OddsRatio_working_3-way'!W71)&gt;0,0,PI()),ACOS('OddsRatio_working_3-way'!V71/(2*'OddsRatio_working_3-way'!X71)))</f>
        <v>0.40939786794396249</v>
      </c>
      <c r="Z71" s="11">
        <f>'OddsRatio_working_3-way'!X71^(1/3)*COS('OddsRatio_working_3-way'!Y71/3)</f>
        <v>0.52255608520840657</v>
      </c>
      <c r="AA71" s="11">
        <f>'OddsRatio_working_3-way'!X71^(1/3)*COS(('OddsRatio_working_3-way'!Y71+2*PI())/3)</f>
        <v>-0.32342152532014973</v>
      </c>
      <c r="AB71" s="11">
        <f>'OddsRatio_working_3-way'!X71^(1/3)*COS(('OddsRatio_working_3-way'!Y71+4*PI())/3)</f>
        <v>-0.1991345598882569</v>
      </c>
      <c r="AC71" s="11">
        <f>'OddsRatio_working_3-way'!X71^(1/3)*SIN('OddsRatio_working_3-way'!Y71/3)</f>
        <v>7.1757112948865137E-2</v>
      </c>
      <c r="AD71" s="11">
        <f>'OddsRatio_working_3-way'!X71^(1/3)*SIN(('OddsRatio_working_3-way'!Y71+2*PI())/3)</f>
        <v>0.41666828821819324</v>
      </c>
      <c r="AE71" s="11">
        <f>'OddsRatio_working_3-way'!X71^(1/3)*SIN(('OddsRatio_working_3-way'!Y71+4*PI())/3)</f>
        <v>-0.48842540116705835</v>
      </c>
      <c r="AF71" s="11">
        <f>-'OddsRatio_working_3-way'!U71/(3*'OddsRatio_working_3-way'!X71^(1/3))*COS(('OddsRatio_working_3-way'!Y71)/3)</f>
        <v>0.52255608520840646</v>
      </c>
      <c r="AG71" s="11">
        <f>-'OddsRatio_working_3-way'!U71/(3*'OddsRatio_working_3-way'!X71^(1/3))*COS(('OddsRatio_working_3-way'!Y71+2*PI())/3)</f>
        <v>-0.32342152532014967</v>
      </c>
      <c r="AH71" s="11">
        <f>-'OddsRatio_working_3-way'!U71/(3*'OddsRatio_working_3-way'!X71^(1/3))*COS(('OddsRatio_working_3-way'!Y71+4*PI())/3)</f>
        <v>-0.19913455988825685</v>
      </c>
      <c r="AI71" s="11">
        <f>'OddsRatio_working_3-way'!U71/(3*'OddsRatio_working_3-way'!X71^(1/3))*SIN(('OddsRatio_working_3-way'!Y71)/3)</f>
        <v>-7.1757112948865109E-2</v>
      </c>
      <c r="AJ71" s="11">
        <f>'OddsRatio_working_3-way'!U71/(3*'OddsRatio_working_3-way'!X71^(1/3))*SIN(('OddsRatio_working_3-way'!Y71+2*PI())/3)</f>
        <v>-0.41666828821819318</v>
      </c>
      <c r="AK71" s="11">
        <f>'OddsRatio_working_3-way'!U71/(3*'OddsRatio_working_3-way'!X71^(1/3))*SIN(('OddsRatio_working_3-way'!Y71+4*PI())/3)</f>
        <v>0.48842540116705824</v>
      </c>
      <c r="AL71" s="11">
        <f>'OddsRatio_working_3-way'!Z71+'OddsRatio_working_3-way'!AF71</f>
        <v>1.0451121704168131</v>
      </c>
      <c r="AM71" s="11">
        <f>'OddsRatio_working_3-way'!AA71+'OddsRatio_working_3-way'!AG71</f>
        <v>-0.64684305064029934</v>
      </c>
      <c r="AN71" s="11">
        <f>'OddsRatio_working_3-way'!AB71+'OddsRatio_working_3-way'!AH71</f>
        <v>-0.39826911977651375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1.0451121704168131</v>
      </c>
      <c r="AS71" s="11">
        <f>IF(('OddsRatio_working_3-way'!X71=0),IF(Q71&gt;0,-Q71^(1/3),(-Q71)^(1/3)),'OddsRatio_working_3-way'!AM71-'OddsRatio_working_3-way'!R71/3)</f>
        <v>-0.64684305064029934</v>
      </c>
      <c r="AT71" s="11">
        <f>IF(('OddsRatio_working_3-way'!X71=0),IF(Q71&gt;0,-Q71^(1/3),(-Q71)^(1/3)),'OddsRatio_working_3-way'!AN71-'OddsRatio_working_3-way'!R71/3)</f>
        <v>-0.39826911977651375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9">
        <f t="shared" si="26"/>
        <v>0.64787862412285024</v>
      </c>
      <c r="E72" s="9">
        <f t="shared" si="27"/>
        <v>0.22511569677085938</v>
      </c>
      <c r="F72" s="9">
        <f t="shared" si="28"/>
        <v>0.1270056791062904</v>
      </c>
      <c r="G72" s="9">
        <f t="shared" si="29"/>
        <v>1.065684288136713</v>
      </c>
      <c r="H72" s="9">
        <f t="shared" si="30"/>
        <v>1.5434989869497235</v>
      </c>
      <c r="I72" s="9">
        <f t="shared" si="31"/>
        <v>4.4421602506815834</v>
      </c>
      <c r="J72" s="9">
        <f t="shared" si="32"/>
        <v>7.8736636584818003</v>
      </c>
      <c r="K72" s="11">
        <f t="shared" si="33"/>
        <v>0.66225165562913912</v>
      </c>
      <c r="L72" s="11">
        <f t="shared" si="34"/>
        <v>0.23640661938534277</v>
      </c>
      <c r="M72" s="11">
        <f t="shared" si="35"/>
        <v>0.13422818791946309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-0.22328462825298145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0.21414137975346842</v>
      </c>
      <c r="Q72" s="11">
        <f>2*'OddsRatio_working_3-way'!K72*'OddsRatio_working_3-way'!L72*'OddsRatio_working_3-way'!M72</f>
        <v>4.2029711433457982E-2</v>
      </c>
      <c r="R72" s="11">
        <f t="shared" si="36"/>
        <v>0</v>
      </c>
      <c r="S72" s="11">
        <f t="shared" si="37"/>
        <v>-0.95905115112020278</v>
      </c>
      <c r="T72" s="11">
        <f t="shared" si="38"/>
        <v>-0.18823378824734108</v>
      </c>
      <c r="U72" s="11">
        <f>'OddsRatio_working_3-way'!S72-'OddsRatio_working_3-way'!R72^2/3</f>
        <v>-0.95905115112020278</v>
      </c>
      <c r="V72" s="11">
        <f>'OddsRatio_working_3-way'!S72*'OddsRatio_working_3-way'!R72/3-2*'OddsRatio_working_3-way'!R72^3/27-'OddsRatio_working_3-way'!T72</f>
        <v>0.18823378824734108</v>
      </c>
      <c r="W72" s="11">
        <f>'OddsRatio_working_3-way'!V72^2+4*'OddsRatio_working_3-way'!U72^3/27</f>
        <v>-9.5251776468390129E-2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0.18075102731819739</v>
      </c>
      <c r="Y72" s="11">
        <f>IF('OddsRatio_working_3-way'!W72&gt;=0,IF('OddsRatio_working_3-way'!V72+SQRT('OddsRatio_working_3-way'!W72)&gt;0,0,PI()),ACOS('OddsRatio_working_3-way'!V72/(2*'OddsRatio_working_3-way'!X72)))</f>
        <v>1.0231267333269969</v>
      </c>
      <c r="Z72" s="11">
        <f>'OddsRatio_working_3-way'!X72^(1/3)*COS('OddsRatio_working_3-way'!Y72/3)</f>
        <v>0.5328421440683565</v>
      </c>
      <c r="AA72" s="11">
        <f>'OddsRatio_working_3-way'!X72^(1/3)*COS(('OddsRatio_working_3-way'!Y72+2*PI())/3)</f>
        <v>-0.43019599352256827</v>
      </c>
      <c r="AB72" s="11">
        <f>'OddsRatio_working_3-way'!X72^(1/3)*COS(('OddsRatio_working_3-way'!Y72+4*PI())/3)</f>
        <v>-0.10264615054578814</v>
      </c>
      <c r="AC72" s="11">
        <f>'OddsRatio_working_3-way'!X72^(1/3)*SIN('OddsRatio_working_3-way'!Y72/3)</f>
        <v>0.18911099001566362</v>
      </c>
      <c r="AD72" s="11">
        <f>'OddsRatio_working_3-way'!X72^(1/3)*SIN(('OddsRatio_working_3-way'!Y72+2*PI())/3)</f>
        <v>0.36689933796233271</v>
      </c>
      <c r="AE72" s="11">
        <f>'OddsRatio_working_3-way'!X72^(1/3)*SIN(('OddsRatio_working_3-way'!Y72+4*PI())/3)</f>
        <v>-0.55601032797799632</v>
      </c>
      <c r="AF72" s="11">
        <f>-'OddsRatio_working_3-way'!U72/(3*'OddsRatio_working_3-way'!X72^(1/3))*COS(('OddsRatio_working_3-way'!Y72)/3)</f>
        <v>0.5328421440683565</v>
      </c>
      <c r="AG72" s="11">
        <f>-'OddsRatio_working_3-way'!U72/(3*'OddsRatio_working_3-way'!X72^(1/3))*COS(('OddsRatio_working_3-way'!Y72+2*PI())/3)</f>
        <v>-0.43019599352256827</v>
      </c>
      <c r="AH72" s="11">
        <f>-'OddsRatio_working_3-way'!U72/(3*'OddsRatio_working_3-way'!X72^(1/3))*COS(('OddsRatio_working_3-way'!Y72+4*PI())/3)</f>
        <v>-0.10264615054578814</v>
      </c>
      <c r="AI72" s="11">
        <f>'OddsRatio_working_3-way'!U72/(3*'OddsRatio_working_3-way'!X72^(1/3))*SIN(('OddsRatio_working_3-way'!Y72)/3)</f>
        <v>-0.18911099001566362</v>
      </c>
      <c r="AJ72" s="11">
        <f>'OddsRatio_working_3-way'!U72/(3*'OddsRatio_working_3-way'!X72^(1/3))*SIN(('OddsRatio_working_3-way'!Y72+2*PI())/3)</f>
        <v>-0.36689933796233271</v>
      </c>
      <c r="AK72" s="11">
        <f>'OddsRatio_working_3-way'!U72/(3*'OddsRatio_working_3-way'!X72^(1/3))*SIN(('OddsRatio_working_3-way'!Y72+4*PI())/3)</f>
        <v>0.55601032797799632</v>
      </c>
      <c r="AL72" s="11">
        <f>'OddsRatio_working_3-way'!Z72+'OddsRatio_working_3-way'!AF72</f>
        <v>1.065684288136713</v>
      </c>
      <c r="AM72" s="11">
        <f>'OddsRatio_working_3-way'!AA72+'OddsRatio_working_3-way'!AG72</f>
        <v>-0.86039198704513653</v>
      </c>
      <c r="AN72" s="11">
        <f>'OddsRatio_working_3-way'!AB72+'OddsRatio_working_3-way'!AH72</f>
        <v>-0.20529230109157628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1.065684288136713</v>
      </c>
      <c r="AS72" s="11">
        <f>IF(('OddsRatio_working_3-way'!X72=0),IF(Q72&gt;0,-Q72^(1/3),(-Q72)^(1/3)),'OddsRatio_working_3-way'!AM72-'OddsRatio_working_3-way'!R72/3)</f>
        <v>-0.86039198704513653</v>
      </c>
      <c r="AT72" s="11">
        <f>IF(('OddsRatio_working_3-way'!X72=0),IF(Q72&gt;0,-Q72^(1/3),(-Q72)^(1/3)),'OddsRatio_working_3-way'!AN72-'OddsRatio_working_3-way'!R72/3)</f>
        <v>-0.20529230109157628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9">
        <f t="shared" si="26"/>
        <v>0.76829154835430624</v>
      </c>
      <c r="E73" s="9">
        <f t="shared" si="27"/>
        <v>0.15400650331166607</v>
      </c>
      <c r="F73" s="9">
        <f t="shared" si="28"/>
        <v>7.7701948334027868E-2</v>
      </c>
      <c r="G73" s="9">
        <f t="shared" si="29"/>
        <v>1.0771043703675902</v>
      </c>
      <c r="H73" s="9">
        <f t="shared" si="30"/>
        <v>1.3015892237029254</v>
      </c>
      <c r="I73" s="9">
        <f t="shared" si="31"/>
        <v>6.4932322888747098</v>
      </c>
      <c r="J73" s="9">
        <f t="shared" si="32"/>
        <v>12.869690161450841</v>
      </c>
      <c r="K73" s="11">
        <f t="shared" si="33"/>
        <v>0.78125</v>
      </c>
      <c r="L73" s="11">
        <f t="shared" si="34"/>
        <v>0.16393442622950821</v>
      </c>
      <c r="M73" s="11">
        <f t="shared" si="35"/>
        <v>8.31946755407654E-2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-0.1676739246065303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0.17474291481410764</v>
      </c>
      <c r="Q73" s="11">
        <f>2*'OddsRatio_working_3-way'!K73*'OddsRatio_working_3-way'!L73*'OddsRatio_working_3-way'!M73</f>
        <v>2.131011156269606E-2</v>
      </c>
      <c r="R73" s="11">
        <f t="shared" si="36"/>
        <v>0</v>
      </c>
      <c r="S73" s="11">
        <f t="shared" si="37"/>
        <v>-1.0421591504115246</v>
      </c>
      <c r="T73" s="11">
        <f t="shared" si="38"/>
        <v>-0.12709257931847864</v>
      </c>
      <c r="U73" s="11">
        <f>'OddsRatio_working_3-way'!S73-'OddsRatio_working_3-way'!R73^2/3</f>
        <v>-1.0421591504115246</v>
      </c>
      <c r="V73" s="11">
        <f>'OddsRatio_working_3-way'!S73*'OddsRatio_working_3-way'!R73/3-2*'OddsRatio_working_3-way'!R73^3/27-'OddsRatio_working_3-way'!T73</f>
        <v>0.12709257931847864</v>
      </c>
      <c r="W73" s="11">
        <f>'OddsRatio_working_3-way'!V73^2+4*'OddsRatio_working_3-way'!U73^3/27</f>
        <v>-0.15153407873318112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0.20474777315700218</v>
      </c>
      <c r="Y73" s="11">
        <f>IF('OddsRatio_working_3-way'!W73&gt;=0,IF('OddsRatio_working_3-way'!V73+SQRT('OddsRatio_working_3-way'!W73)&gt;0,0,PI()),ACOS('OddsRatio_working_3-way'!V73/(2*'OddsRatio_working_3-way'!X73)))</f>
        <v>1.2552206570765363</v>
      </c>
      <c r="Z73" s="11">
        <f>'OddsRatio_working_3-way'!X73^(1/3)*COS('OddsRatio_working_3-way'!Y73/3)</f>
        <v>0.53855218518379511</v>
      </c>
      <c r="AA73" s="11">
        <f>'OddsRatio_working_3-way'!X73^(1/3)*COS(('OddsRatio_working_3-way'!Y73+2*PI())/3)</f>
        <v>-0.47666689633738824</v>
      </c>
      <c r="AB73" s="11">
        <f>'OddsRatio_working_3-way'!X73^(1/3)*COS(('OddsRatio_working_3-way'!Y73+4*PI())/3)</f>
        <v>-6.1885288846406955E-2</v>
      </c>
      <c r="AC73" s="11">
        <f>'OddsRatio_working_3-way'!X73^(1/3)*SIN('OddsRatio_working_3-way'!Y73/3)</f>
        <v>0.23947427273982369</v>
      </c>
      <c r="AD73" s="11">
        <f>'OddsRatio_working_3-way'!X73^(1/3)*SIN(('OddsRatio_working_3-way'!Y73+2*PI())/3)</f>
        <v>0.34666273726287594</v>
      </c>
      <c r="AE73" s="11">
        <f>'OddsRatio_working_3-way'!X73^(1/3)*SIN(('OddsRatio_working_3-way'!Y73+4*PI())/3)</f>
        <v>-0.5861370100026998</v>
      </c>
      <c r="AF73" s="11">
        <f>-'OddsRatio_working_3-way'!U73/(3*'OddsRatio_working_3-way'!X73^(1/3))*COS(('OddsRatio_working_3-way'!Y73)/3)</f>
        <v>0.53855218518379511</v>
      </c>
      <c r="AG73" s="11">
        <f>-'OddsRatio_working_3-way'!U73/(3*'OddsRatio_working_3-way'!X73^(1/3))*COS(('OddsRatio_working_3-way'!Y73+2*PI())/3)</f>
        <v>-0.47666689633738824</v>
      </c>
      <c r="AH73" s="11">
        <f>-'OddsRatio_working_3-way'!U73/(3*'OddsRatio_working_3-way'!X73^(1/3))*COS(('OddsRatio_working_3-way'!Y73+4*PI())/3)</f>
        <v>-6.1885288846406955E-2</v>
      </c>
      <c r="AI73" s="11">
        <f>'OddsRatio_working_3-way'!U73/(3*'OddsRatio_working_3-way'!X73^(1/3))*SIN(('OddsRatio_working_3-way'!Y73)/3)</f>
        <v>-0.23947427273982369</v>
      </c>
      <c r="AJ73" s="11">
        <f>'OddsRatio_working_3-way'!U73/(3*'OddsRatio_working_3-way'!X73^(1/3))*SIN(('OddsRatio_working_3-way'!Y73+2*PI())/3)</f>
        <v>-0.34666273726287594</v>
      </c>
      <c r="AK73" s="11">
        <f>'OddsRatio_working_3-way'!U73/(3*'OddsRatio_working_3-way'!X73^(1/3))*SIN(('OddsRatio_working_3-way'!Y73+4*PI())/3)</f>
        <v>0.5861370100026998</v>
      </c>
      <c r="AL73" s="11">
        <f>'OddsRatio_working_3-way'!Z73+'OddsRatio_working_3-way'!AF73</f>
        <v>1.0771043703675902</v>
      </c>
      <c r="AM73" s="11">
        <f>'OddsRatio_working_3-way'!AA73+'OddsRatio_working_3-way'!AG73</f>
        <v>-0.95333379267477647</v>
      </c>
      <c r="AN73" s="11">
        <f>'OddsRatio_working_3-way'!AB73+'OddsRatio_working_3-way'!AH73</f>
        <v>-0.12377057769281391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1.0771043703675902</v>
      </c>
      <c r="AS73" s="11">
        <f>IF(('OddsRatio_working_3-way'!X73=0),IF(Q73&gt;0,-Q73^(1/3),(-Q73)^(1/3)),'OddsRatio_working_3-way'!AM73-'OddsRatio_working_3-way'!R73/3)</f>
        <v>-0.95333379267477647</v>
      </c>
      <c r="AT73" s="11">
        <f>IF(('OddsRatio_working_3-way'!X73=0),IF(Q73&gt;0,-Q73^(1/3),(-Q73)^(1/3)),'OddsRatio_working_3-way'!AN73-'OddsRatio_working_3-way'!R73/3)</f>
        <v>-0.12377057769281391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9">
        <f t="shared" si="26"/>
        <v>0.35549586891608115</v>
      </c>
      <c r="E74" s="9">
        <f t="shared" si="27"/>
        <v>0.28230015999362223</v>
      </c>
      <c r="F74" s="9">
        <f t="shared" si="28"/>
        <v>0.36220397109029662</v>
      </c>
      <c r="G74" s="9">
        <f t="shared" si="29"/>
        <v>1.0419380516744434</v>
      </c>
      <c r="H74" s="9">
        <f t="shared" si="30"/>
        <v>2.8129722099135317</v>
      </c>
      <c r="I74" s="9">
        <f t="shared" si="31"/>
        <v>3.5423288460856419</v>
      </c>
      <c r="J74" s="9">
        <f t="shared" si="32"/>
        <v>2.7608753073298091</v>
      </c>
      <c r="K74" s="11">
        <f t="shared" si="33"/>
        <v>0.36496350364963503</v>
      </c>
      <c r="L74" s="11">
        <f t="shared" si="34"/>
        <v>0.29069767441860467</v>
      </c>
      <c r="M74" s="11">
        <f t="shared" si="35"/>
        <v>0.37174721189591081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-0.28298570246718724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0.23151376398627105</v>
      </c>
      <c r="Q74" s="11">
        <f>2*'OddsRatio_working_3-way'!K74*'OddsRatio_working_3-way'!L74*'OddsRatio_working_3-way'!M74</f>
        <v>7.8880328445066802E-2</v>
      </c>
      <c r="R74" s="11">
        <f t="shared" si="36"/>
        <v>0</v>
      </c>
      <c r="S74" s="11">
        <f t="shared" si="37"/>
        <v>-0.81811116946134599</v>
      </c>
      <c r="T74" s="11">
        <f t="shared" si="38"/>
        <v>-0.27874315824918094</v>
      </c>
      <c r="U74" s="11">
        <f>'OddsRatio_working_3-way'!S74-'OddsRatio_working_3-way'!R74^2/3</f>
        <v>-0.81811116946134599</v>
      </c>
      <c r="V74" s="11">
        <f>'OddsRatio_working_3-way'!S74*'OddsRatio_working_3-way'!R74/3-2*'OddsRatio_working_3-way'!R74^3/27-'OddsRatio_working_3-way'!T74</f>
        <v>0.27874315824918094</v>
      </c>
      <c r="W74" s="11">
        <f>'OddsRatio_working_3-way'!V74^2+4*'OddsRatio_working_3-way'!U74^3/27</f>
        <v>-3.4232325875624275E-3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0.14240872590741269</v>
      </c>
      <c r="Y74" s="11">
        <f>IF('OddsRatio_working_3-way'!W74&gt;=0,IF('OddsRatio_working_3-way'!V74+SQRT('OddsRatio_working_3-way'!W74)&gt;0,0,PI()),ACOS('OddsRatio_working_3-way'!V74/(2*'OddsRatio_working_3-way'!X74)))</f>
        <v>0.20689713302984303</v>
      </c>
      <c r="Z74" s="11">
        <f>'OddsRatio_working_3-way'!X74^(1/3)*COS('OddsRatio_working_3-way'!Y74/3)</f>
        <v>0.52096902583722182</v>
      </c>
      <c r="AA74" s="11">
        <f>'OddsRatio_working_3-way'!X74^(1/3)*COS(('OddsRatio_working_3-way'!Y74+2*PI())/3)</f>
        <v>-0.29164936417765847</v>
      </c>
      <c r="AB74" s="11">
        <f>'OddsRatio_working_3-way'!X74^(1/3)*COS(('OddsRatio_working_3-way'!Y74+4*PI())/3)</f>
        <v>-0.22931966165956333</v>
      </c>
      <c r="AC74" s="11">
        <f>'OddsRatio_working_3-way'!X74^(1/3)*SIN('OddsRatio_working_3-way'!Y74/3)</f>
        <v>3.5986070527331521E-2</v>
      </c>
      <c r="AD74" s="11">
        <f>'OddsRatio_working_3-way'!X74^(1/3)*SIN(('OddsRatio_working_3-way'!Y74+2*PI())/3)</f>
        <v>0.43317937569619996</v>
      </c>
      <c r="AE74" s="11">
        <f>'OddsRatio_working_3-way'!X74^(1/3)*SIN(('OddsRatio_working_3-way'!Y74+4*PI())/3)</f>
        <v>-0.46916544622353146</v>
      </c>
      <c r="AF74" s="11">
        <f>-'OddsRatio_working_3-way'!U74/(3*'OddsRatio_working_3-way'!X74^(1/3))*COS(('OddsRatio_working_3-way'!Y74)/3)</f>
        <v>0.52096902583722171</v>
      </c>
      <c r="AG74" s="11">
        <f>-'OddsRatio_working_3-way'!U74/(3*'OddsRatio_working_3-way'!X74^(1/3))*COS(('OddsRatio_working_3-way'!Y74+2*PI())/3)</f>
        <v>-0.29164936417765841</v>
      </c>
      <c r="AH74" s="11">
        <f>-'OddsRatio_working_3-way'!U74/(3*'OddsRatio_working_3-way'!X74^(1/3))*COS(('OddsRatio_working_3-way'!Y74+4*PI())/3)</f>
        <v>-0.2293196616595633</v>
      </c>
      <c r="AI74" s="11">
        <f>'OddsRatio_working_3-way'!U74/(3*'OddsRatio_working_3-way'!X74^(1/3))*SIN(('OddsRatio_working_3-way'!Y74)/3)</f>
        <v>-3.5986070527331514E-2</v>
      </c>
      <c r="AJ74" s="11">
        <f>'OddsRatio_working_3-way'!U74/(3*'OddsRatio_working_3-way'!X74^(1/3))*SIN(('OddsRatio_working_3-way'!Y74+2*PI())/3)</f>
        <v>-0.43317937569619991</v>
      </c>
      <c r="AK74" s="11">
        <f>'OddsRatio_working_3-way'!U74/(3*'OddsRatio_working_3-way'!X74^(1/3))*SIN(('OddsRatio_working_3-way'!Y74+4*PI())/3)</f>
        <v>0.4691654462235314</v>
      </c>
      <c r="AL74" s="11">
        <f>'OddsRatio_working_3-way'!Z74+'OddsRatio_working_3-way'!AF74</f>
        <v>1.0419380516744434</v>
      </c>
      <c r="AM74" s="11">
        <f>'OddsRatio_working_3-way'!AA74+'OddsRatio_working_3-way'!AG74</f>
        <v>-0.58329872835531682</v>
      </c>
      <c r="AN74" s="11">
        <f>'OddsRatio_working_3-way'!AB74+'OddsRatio_working_3-way'!AH74</f>
        <v>-0.4586393233191266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1.0419380516744434</v>
      </c>
      <c r="AS74" s="11">
        <f>IF(('OddsRatio_working_3-way'!X74=0),IF(Q74&gt;0,-Q74^(1/3),(-Q74)^(1/3)),'OddsRatio_working_3-way'!AM74-'OddsRatio_working_3-way'!R74/3)</f>
        <v>-0.58329872835531682</v>
      </c>
      <c r="AT74" s="11">
        <f>IF(('OddsRatio_working_3-way'!X74=0),IF(Q74&gt;0,-Q74^(1/3),(-Q74)^(1/3)),'OddsRatio_working_3-way'!AN74-'OddsRatio_working_3-way'!R74/3)</f>
        <v>-0.4586393233191266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9">
        <f t="shared" si="26"/>
        <v>0.63207269270708022</v>
      </c>
      <c r="E75" s="9">
        <f t="shared" si="27"/>
        <v>0.23187554593357132</v>
      </c>
      <c r="F75" s="9">
        <f t="shared" si="28"/>
        <v>0.13605176135934866</v>
      </c>
      <c r="G75" s="9">
        <f t="shared" si="29"/>
        <v>1.0583572874624969</v>
      </c>
      <c r="H75" s="9">
        <f t="shared" si="30"/>
        <v>1.582096508104373</v>
      </c>
      <c r="I75" s="9">
        <f t="shared" si="31"/>
        <v>4.312658309757615</v>
      </c>
      <c r="J75" s="9">
        <f t="shared" si="32"/>
        <v>7.3501437247749823</v>
      </c>
      <c r="K75" s="11">
        <f t="shared" si="33"/>
        <v>0.64516129032258063</v>
      </c>
      <c r="L75" s="11">
        <f t="shared" si="34"/>
        <v>0.24213075060532688</v>
      </c>
      <c r="M75" s="11">
        <f t="shared" si="35"/>
        <v>0.14285714285714285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-0.23050401133662868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0.21602079869673396</v>
      </c>
      <c r="Q75" s="11">
        <f>2*'OddsRatio_working_3-way'!K75*'OddsRatio_working_3-way'!L75*'OddsRatio_working_3-way'!M75</f>
        <v>4.4632396424945042E-2</v>
      </c>
      <c r="R75" s="11">
        <f t="shared" si="36"/>
        <v>0</v>
      </c>
      <c r="S75" s="11">
        <f t="shared" si="37"/>
        <v>-0.93716719914802959</v>
      </c>
      <c r="T75" s="11">
        <f t="shared" si="38"/>
        <v>-0.1936295866008326</v>
      </c>
      <c r="U75" s="11">
        <f>'OddsRatio_working_3-way'!S75-'OddsRatio_working_3-way'!R75^2/3</f>
        <v>-0.93716719914802959</v>
      </c>
      <c r="V75" s="11">
        <f>'OddsRatio_working_3-way'!S75*'OddsRatio_working_3-way'!R75/3-2*'OddsRatio_working_3-way'!R75^3/27-'OddsRatio_working_3-way'!T75</f>
        <v>0.1936295866008326</v>
      </c>
      <c r="W75" s="11">
        <f>'OddsRatio_working_3-way'!V75^2+4*'OddsRatio_working_3-way'!U75^3/27</f>
        <v>-8.4447941503031976E-2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0.17459979833195777</v>
      </c>
      <c r="Y75" s="11">
        <f>IF('OddsRatio_working_3-way'!W75&gt;=0,IF('OddsRatio_working_3-way'!V75+SQRT('OddsRatio_working_3-way'!W75)&gt;0,0,PI()),ACOS('OddsRatio_working_3-way'!V75/(2*'OddsRatio_working_3-way'!X75)))</f>
        <v>0.98303978047334162</v>
      </c>
      <c r="Z75" s="11">
        <f>'OddsRatio_working_3-way'!X75^(1/3)*COS('OddsRatio_working_3-way'!Y75/3)</f>
        <v>0.52917864373124857</v>
      </c>
      <c r="AA75" s="11">
        <f>'OddsRatio_working_3-way'!X75^(1/3)*COS(('OddsRatio_working_3-way'!Y75+2*PI())/3)</f>
        <v>-0.42037530342710705</v>
      </c>
      <c r="AB75" s="11">
        <f>'OddsRatio_working_3-way'!X75^(1/3)*COS(('OddsRatio_working_3-way'!Y75+4*PI())/3)</f>
        <v>-0.10880334030414165</v>
      </c>
      <c r="AC75" s="11">
        <f>'OddsRatio_working_3-way'!X75^(1/3)*SIN('OddsRatio_working_3-way'!Y75/3)</f>
        <v>0.17988615678098441</v>
      </c>
      <c r="AD75" s="11">
        <f>'OddsRatio_working_3-way'!X75^(1/3)*SIN(('OddsRatio_working_3-way'!Y75+2*PI())/3)</f>
        <v>0.36833907022096402</v>
      </c>
      <c r="AE75" s="11">
        <f>'OddsRatio_working_3-way'!X75^(1/3)*SIN(('OddsRatio_working_3-way'!Y75+4*PI())/3)</f>
        <v>-0.54822522700194831</v>
      </c>
      <c r="AF75" s="11">
        <f>-'OddsRatio_working_3-way'!U75/(3*'OddsRatio_working_3-way'!X75^(1/3))*COS(('OddsRatio_working_3-way'!Y75)/3)</f>
        <v>0.52917864373124845</v>
      </c>
      <c r="AG75" s="11">
        <f>-'OddsRatio_working_3-way'!U75/(3*'OddsRatio_working_3-way'!X75^(1/3))*COS(('OddsRatio_working_3-way'!Y75+2*PI())/3)</f>
        <v>-0.42037530342710699</v>
      </c>
      <c r="AH75" s="11">
        <f>-'OddsRatio_working_3-way'!U75/(3*'OddsRatio_working_3-way'!X75^(1/3))*COS(('OddsRatio_working_3-way'!Y75+4*PI())/3)</f>
        <v>-0.10880334030414164</v>
      </c>
      <c r="AI75" s="11">
        <f>'OddsRatio_working_3-way'!U75/(3*'OddsRatio_working_3-way'!X75^(1/3))*SIN(('OddsRatio_working_3-way'!Y75)/3)</f>
        <v>-0.17988615678098435</v>
      </c>
      <c r="AJ75" s="11">
        <f>'OddsRatio_working_3-way'!U75/(3*'OddsRatio_working_3-way'!X75^(1/3))*SIN(('OddsRatio_working_3-way'!Y75+2*PI())/3)</f>
        <v>-0.3683390702209639</v>
      </c>
      <c r="AK75" s="11">
        <f>'OddsRatio_working_3-way'!U75/(3*'OddsRatio_working_3-way'!X75^(1/3))*SIN(('OddsRatio_working_3-way'!Y75+4*PI())/3)</f>
        <v>0.5482252270019482</v>
      </c>
      <c r="AL75" s="11">
        <f>'OddsRatio_working_3-way'!Z75+'OddsRatio_working_3-way'!AF75</f>
        <v>1.0583572874624969</v>
      </c>
      <c r="AM75" s="11">
        <f>'OddsRatio_working_3-way'!AA75+'OddsRatio_working_3-way'!AG75</f>
        <v>-0.8407506068542141</v>
      </c>
      <c r="AN75" s="11">
        <f>'OddsRatio_working_3-way'!AB75+'OddsRatio_working_3-way'!AH75</f>
        <v>-0.21760668060828331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1.0583572874624969</v>
      </c>
      <c r="AS75" s="11">
        <f>IF(('OddsRatio_working_3-way'!X75=0),IF(Q75&gt;0,-Q75^(1/3),(-Q75)^(1/3)),'OddsRatio_working_3-way'!AM75-'OddsRatio_working_3-way'!R75/3)</f>
        <v>-0.8407506068542141</v>
      </c>
      <c r="AT75" s="11">
        <f>IF(('OddsRatio_working_3-way'!X75=0),IF(Q75&gt;0,-Q75^(1/3),(-Q75)^(1/3)),'OddsRatio_working_3-way'!AN75-'OddsRatio_working_3-way'!R75/3)</f>
        <v>-0.21760668060828331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9">
        <f t="shared" si="26"/>
        <v>0.58619500700438998</v>
      </c>
      <c r="E76" s="9">
        <f t="shared" si="27"/>
        <v>0.25181477586687551</v>
      </c>
      <c r="F76" s="9">
        <f t="shared" si="28"/>
        <v>0.16199021712873471</v>
      </c>
      <c r="G76" s="9">
        <f t="shared" si="29"/>
        <v>1.0536073919956404</v>
      </c>
      <c r="H76" s="9">
        <f t="shared" si="30"/>
        <v>1.7059169526370788</v>
      </c>
      <c r="I76" s="9">
        <f t="shared" si="31"/>
        <v>3.9711728454277058</v>
      </c>
      <c r="J76" s="9">
        <f t="shared" si="32"/>
        <v>6.1732122946985948</v>
      </c>
      <c r="K76" s="11">
        <f t="shared" si="33"/>
        <v>0.5988023952095809</v>
      </c>
      <c r="L76" s="11">
        <f t="shared" si="34"/>
        <v>0.26178010471204188</v>
      </c>
      <c r="M76" s="11">
        <f t="shared" si="35"/>
        <v>0.16920473773265651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-0.24605833911150254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0.22279835046466984</v>
      </c>
      <c r="Q76" s="11">
        <f>2*'OddsRatio_working_3-way'!K76*'OddsRatio_working_3-way'!L76*'OddsRatio_working_3-way'!M76</f>
        <v>5.3047226301111874E-2</v>
      </c>
      <c r="R76" s="11">
        <f t="shared" si="36"/>
        <v>0</v>
      </c>
      <c r="S76" s="11">
        <f t="shared" si="37"/>
        <v>-0.9054696185838581</v>
      </c>
      <c r="T76" s="11">
        <f t="shared" si="38"/>
        <v>-0.21558800442472817</v>
      </c>
      <c r="U76" s="11">
        <f>'OddsRatio_working_3-way'!S76-'OddsRatio_working_3-way'!R76^2/3</f>
        <v>-0.9054696185838581</v>
      </c>
      <c r="V76" s="11">
        <f>'OddsRatio_working_3-way'!S76*'OddsRatio_working_3-way'!R76/3-2*'OddsRatio_working_3-way'!R76^3/27-'OddsRatio_working_3-way'!T76</f>
        <v>0.21558800442472817</v>
      </c>
      <c r="W76" s="11">
        <f>'OddsRatio_working_3-way'!V76^2+4*'OddsRatio_working_3-way'!U76^3/27</f>
        <v>-6.3502865971272499E-2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0.16581695753383391</v>
      </c>
      <c r="Y76" s="11">
        <f>IF('OddsRatio_working_3-way'!W76&gt;=0,IF('OddsRatio_working_3-way'!V76+SQRT('OddsRatio_working_3-way'!W76)&gt;0,0,PI()),ACOS('OddsRatio_working_3-way'!V76/(2*'OddsRatio_working_3-way'!X76)))</f>
        <v>0.86310887928087021</v>
      </c>
      <c r="Z76" s="11">
        <f>'OddsRatio_working_3-way'!X76^(1/3)*COS('OddsRatio_working_3-way'!Y76/3)</f>
        <v>0.52680369599782029</v>
      </c>
      <c r="AA76" s="11">
        <f>'OddsRatio_working_3-way'!X76^(1/3)*COS(('OddsRatio_working_3-way'!Y76+2*PI())/3)</f>
        <v>-0.39840482595955251</v>
      </c>
      <c r="AB76" s="11">
        <f>'OddsRatio_working_3-way'!X76^(1/3)*COS(('OddsRatio_working_3-way'!Y76+4*PI())/3)</f>
        <v>-0.12839887003826789</v>
      </c>
      <c r="AC76" s="11">
        <f>'OddsRatio_working_3-way'!X76^(1/3)*SIN('OddsRatio_working_3-way'!Y76/3)</f>
        <v>0.15588801133395602</v>
      </c>
      <c r="AD76" s="11">
        <f>'OddsRatio_working_3-way'!X76^(1/3)*SIN(('OddsRatio_working_3-way'!Y76+2*PI())/3)</f>
        <v>0.37828137787466898</v>
      </c>
      <c r="AE76" s="11">
        <f>'OddsRatio_working_3-way'!X76^(1/3)*SIN(('OddsRatio_working_3-way'!Y76+4*PI())/3)</f>
        <v>-0.534169389208625</v>
      </c>
      <c r="AF76" s="11">
        <f>-'OddsRatio_working_3-way'!U76/(3*'OddsRatio_working_3-way'!X76^(1/3))*COS(('OddsRatio_working_3-way'!Y76)/3)</f>
        <v>0.52680369599782018</v>
      </c>
      <c r="AG76" s="11">
        <f>-'OddsRatio_working_3-way'!U76/(3*'OddsRatio_working_3-way'!X76^(1/3))*COS(('OddsRatio_working_3-way'!Y76+2*PI())/3)</f>
        <v>-0.39840482595955246</v>
      </c>
      <c r="AH76" s="11">
        <f>-'OddsRatio_working_3-way'!U76/(3*'OddsRatio_working_3-way'!X76^(1/3))*COS(('OddsRatio_working_3-way'!Y76+4*PI())/3)</f>
        <v>-0.12839887003826786</v>
      </c>
      <c r="AI76" s="11">
        <f>'OddsRatio_working_3-way'!U76/(3*'OddsRatio_working_3-way'!X76^(1/3))*SIN(('OddsRatio_working_3-way'!Y76)/3)</f>
        <v>-0.15588801133395599</v>
      </c>
      <c r="AJ76" s="11">
        <f>'OddsRatio_working_3-way'!U76/(3*'OddsRatio_working_3-way'!X76^(1/3))*SIN(('OddsRatio_working_3-way'!Y76+2*PI())/3)</f>
        <v>-0.37828137787466887</v>
      </c>
      <c r="AK76" s="11">
        <f>'OddsRatio_working_3-way'!U76/(3*'OddsRatio_working_3-way'!X76^(1/3))*SIN(('OddsRatio_working_3-way'!Y76+4*PI())/3)</f>
        <v>0.53416938920862489</v>
      </c>
      <c r="AL76" s="11">
        <f>'OddsRatio_working_3-way'!Z76+'OddsRatio_working_3-way'!AF76</f>
        <v>1.0536073919956404</v>
      </c>
      <c r="AM76" s="11">
        <f>'OddsRatio_working_3-way'!AA76+'OddsRatio_working_3-way'!AG76</f>
        <v>-0.79680965191910502</v>
      </c>
      <c r="AN76" s="11">
        <f>'OddsRatio_working_3-way'!AB76+'OddsRatio_working_3-way'!AH76</f>
        <v>-0.25679774007653577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1.0536073919956404</v>
      </c>
      <c r="AS76" s="11">
        <f>IF(('OddsRatio_working_3-way'!X76=0),IF(Q76&gt;0,-Q76^(1/3),(-Q76)^(1/3)),'OddsRatio_working_3-way'!AM76-'OddsRatio_working_3-way'!R76/3)</f>
        <v>-0.79680965191910502</v>
      </c>
      <c r="AT76" s="11">
        <f>IF(('OddsRatio_working_3-way'!X76=0),IF(Q76&gt;0,-Q76^(1/3),(-Q76)^(1/3)),'OddsRatio_working_3-way'!AN76-'OddsRatio_working_3-way'!R76/3)</f>
        <v>-0.25679774007653577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9">
        <f t="shared" si="26"/>
        <v>0.46307438184340272</v>
      </c>
      <c r="E77" s="9">
        <f t="shared" si="27"/>
        <v>0.27373073230299716</v>
      </c>
      <c r="F77" s="9">
        <f t="shared" si="28"/>
        <v>0.26319488585360001</v>
      </c>
      <c r="G77" s="9">
        <f t="shared" si="29"/>
        <v>1.0445768370698372</v>
      </c>
      <c r="H77" s="9">
        <f t="shared" si="30"/>
        <v>2.1594802891475191</v>
      </c>
      <c r="I77" s="9">
        <f t="shared" si="31"/>
        <v>3.6532251661573869</v>
      </c>
      <c r="J77" s="9">
        <f t="shared" si="32"/>
        <v>3.7994659233471646</v>
      </c>
      <c r="K77" s="11">
        <f t="shared" si="33"/>
        <v>0.47393364928909953</v>
      </c>
      <c r="L77" s="11">
        <f t="shared" si="34"/>
        <v>0.2824858757062147</v>
      </c>
      <c r="M77" s="11">
        <f t="shared" si="35"/>
        <v>0.27173913043478259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-0.27488937473587893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0.23028739867354459</v>
      </c>
      <c r="Q77" s="11">
        <f>2*'OddsRatio_working_3-way'!K77*'OddsRatio_working_3-way'!L77*'OddsRatio_working_3-way'!M77</f>
        <v>7.2760631492431144E-2</v>
      </c>
      <c r="R77" s="11">
        <f t="shared" si="36"/>
        <v>0</v>
      </c>
      <c r="S77" s="11">
        <f t="shared" si="37"/>
        <v>-0.83774572551162041</v>
      </c>
      <c r="T77" s="11">
        <f t="shared" si="38"/>
        <v>-0.26469059257871103</v>
      </c>
      <c r="U77" s="11">
        <f>'OddsRatio_working_3-way'!S77-'OddsRatio_working_3-way'!R77^2/3</f>
        <v>-0.83774572551162041</v>
      </c>
      <c r="V77" s="11">
        <f>'OddsRatio_working_3-way'!S77*'OddsRatio_working_3-way'!R77/3-2*'OddsRatio_working_3-way'!R77^3/27-'OddsRatio_working_3-way'!T77</f>
        <v>0.26469059257871103</v>
      </c>
      <c r="W77" s="11">
        <f>'OddsRatio_working_3-way'!V77^2+4*'OddsRatio_working_3-way'!U77^3/27</f>
        <v>-1.7041845211600834E-2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0.14756604878093574</v>
      </c>
      <c r="Y77" s="11">
        <f>IF('OddsRatio_working_3-way'!W77&gt;=0,IF('OddsRatio_working_3-way'!V77+SQRT('OddsRatio_working_3-way'!W77)&gt;0,0,PI()),ACOS('OddsRatio_working_3-way'!V77/(2*'OddsRatio_working_3-way'!X77)))</f>
        <v>0.45818984267225238</v>
      </c>
      <c r="Z77" s="11">
        <f>'OddsRatio_working_3-way'!X77^(1/3)*COS('OddsRatio_working_3-way'!Y77/3)</f>
        <v>0.52228841853491859</v>
      </c>
      <c r="AA77" s="11">
        <f>'OddsRatio_working_3-way'!X77^(1/3)*COS(('OddsRatio_working_3-way'!Y77+2*PI())/3)</f>
        <v>-0.33076846708128022</v>
      </c>
      <c r="AB77" s="11">
        <f>'OddsRatio_working_3-way'!X77^(1/3)*COS(('OddsRatio_working_3-way'!Y77+4*PI())/3)</f>
        <v>-0.19151995145363823</v>
      </c>
      <c r="AC77" s="11">
        <f>'OddsRatio_working_3-way'!X77^(1/3)*SIN('OddsRatio_working_3-way'!Y77/3)</f>
        <v>8.0395167981874807E-2</v>
      </c>
      <c r="AD77" s="11">
        <f>'OddsRatio_working_3-way'!X77^(1/3)*SIN(('OddsRatio_working_3-way'!Y77+2*PI())/3)</f>
        <v>0.41211745456270127</v>
      </c>
      <c r="AE77" s="11">
        <f>'OddsRatio_working_3-way'!X77^(1/3)*SIN(('OddsRatio_working_3-way'!Y77+4*PI())/3)</f>
        <v>-0.49251262254457617</v>
      </c>
      <c r="AF77" s="11">
        <f>-'OddsRatio_working_3-way'!U77/(3*'OddsRatio_working_3-way'!X77^(1/3))*COS(('OddsRatio_working_3-way'!Y77)/3)</f>
        <v>0.52228841853491859</v>
      </c>
      <c r="AG77" s="11">
        <f>-'OddsRatio_working_3-way'!U77/(3*'OddsRatio_working_3-way'!X77^(1/3))*COS(('OddsRatio_working_3-way'!Y77+2*PI())/3)</f>
        <v>-0.33076846708128022</v>
      </c>
      <c r="AH77" s="11">
        <f>-'OddsRatio_working_3-way'!U77/(3*'OddsRatio_working_3-way'!X77^(1/3))*COS(('OddsRatio_working_3-way'!Y77+4*PI())/3)</f>
        <v>-0.19151995145363823</v>
      </c>
      <c r="AI77" s="11">
        <f>'OddsRatio_working_3-way'!U77/(3*'OddsRatio_working_3-way'!X77^(1/3))*SIN(('OddsRatio_working_3-way'!Y77)/3)</f>
        <v>-8.0395167981874807E-2</v>
      </c>
      <c r="AJ77" s="11">
        <f>'OddsRatio_working_3-way'!U77/(3*'OddsRatio_working_3-way'!X77^(1/3))*SIN(('OddsRatio_working_3-way'!Y77+2*PI())/3)</f>
        <v>-0.41211745456270127</v>
      </c>
      <c r="AK77" s="11">
        <f>'OddsRatio_working_3-way'!U77/(3*'OddsRatio_working_3-way'!X77^(1/3))*SIN(('OddsRatio_working_3-way'!Y77+4*PI())/3)</f>
        <v>0.49251262254457617</v>
      </c>
      <c r="AL77" s="11">
        <f>'OddsRatio_working_3-way'!Z77+'OddsRatio_working_3-way'!AF77</f>
        <v>1.0445768370698372</v>
      </c>
      <c r="AM77" s="11">
        <f>'OddsRatio_working_3-way'!AA77+'OddsRatio_working_3-way'!AG77</f>
        <v>-0.66153693416256043</v>
      </c>
      <c r="AN77" s="11">
        <f>'OddsRatio_working_3-way'!AB77+'OddsRatio_working_3-way'!AH77</f>
        <v>-0.38303990290727646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1.0445768370698372</v>
      </c>
      <c r="AS77" s="11">
        <f>IF(('OddsRatio_working_3-way'!X77=0),IF(Q77&gt;0,-Q77^(1/3),(-Q77)^(1/3)),'OddsRatio_working_3-way'!AM77-'OddsRatio_working_3-way'!R77/3)</f>
        <v>-0.66153693416256043</v>
      </c>
      <c r="AT77" s="11">
        <f>IF(('OddsRatio_working_3-way'!X77=0),IF(Q77&gt;0,-Q77^(1/3),(-Q77)^(1/3)),'OddsRatio_working_3-way'!AN77-'OddsRatio_working_3-way'!R77/3)</f>
        <v>-0.38303990290727646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9">
        <f t="shared" si="26"/>
        <v>0.37031040146926653</v>
      </c>
      <c r="E78" s="9">
        <f t="shared" si="27"/>
        <v>0.255037208477146</v>
      </c>
      <c r="F78" s="9">
        <f t="shared" si="28"/>
        <v>0.37465239005358719</v>
      </c>
      <c r="G78" s="9">
        <f t="shared" si="29"/>
        <v>1.0432130331815181</v>
      </c>
      <c r="H78" s="9">
        <f t="shared" si="30"/>
        <v>2.700437244085875</v>
      </c>
      <c r="I78" s="9">
        <f t="shared" si="31"/>
        <v>3.9209964929082513</v>
      </c>
      <c r="J78" s="9">
        <f t="shared" si="32"/>
        <v>2.6691408530904295</v>
      </c>
      <c r="K78" s="11">
        <f t="shared" si="33"/>
        <v>0.38022813688212931</v>
      </c>
      <c r="L78" s="11">
        <f t="shared" si="34"/>
        <v>0.26315789473684209</v>
      </c>
      <c r="M78" s="11">
        <f t="shared" si="35"/>
        <v>0.38461538461538458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-0.28103015655547159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0.23206231431166396</v>
      </c>
      <c r="Q78" s="11">
        <f>2*'OddsRatio_working_3-way'!K78*'OddsRatio_working_3-way'!L78*'OddsRatio_working_3-way'!M78</f>
        <v>7.6969258478163813E-2</v>
      </c>
      <c r="R78" s="11">
        <f t="shared" si="36"/>
        <v>0</v>
      </c>
      <c r="S78" s="11">
        <f t="shared" si="37"/>
        <v>-0.82575591586327846</v>
      </c>
      <c r="T78" s="11">
        <f t="shared" si="38"/>
        <v>-0.27388255915863291</v>
      </c>
      <c r="U78" s="11">
        <f>'OddsRatio_working_3-way'!S78-'OddsRatio_working_3-way'!R78^2/3</f>
        <v>-0.82575591586327846</v>
      </c>
      <c r="V78" s="11">
        <f>'OddsRatio_working_3-way'!S78*'OddsRatio_working_3-way'!R78/3-2*'OddsRatio_working_3-way'!R78^3/27-'OddsRatio_working_3-way'!T78</f>
        <v>0.27388255915863291</v>
      </c>
      <c r="W78" s="11">
        <f>'OddsRatio_working_3-way'!V78^2+4*'OddsRatio_working_3-way'!U78^3/27</f>
        <v>-8.4047179179075338E-3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0.1444094648293435</v>
      </c>
      <c r="Y78" s="11">
        <f>IF('OddsRatio_working_3-way'!W78&gt;=0,IF('OddsRatio_working_3-way'!V78+SQRT('OddsRatio_working_3-way'!W78)&gt;0,0,PI()),ACOS('OddsRatio_working_3-way'!V78/(2*'OddsRatio_working_3-way'!X78)))</f>
        <v>0.32300879898984314</v>
      </c>
      <c r="Z78" s="11">
        <f>'OddsRatio_working_3-way'!X78^(1/3)*COS('OddsRatio_working_3-way'!Y78/3)</f>
        <v>0.52160651659075907</v>
      </c>
      <c r="AA78" s="11">
        <f>'OddsRatio_working_3-way'!X78^(1/3)*COS(('OddsRatio_working_3-way'!Y78+2*PI())/3)</f>
        <v>-0.30962907475921581</v>
      </c>
      <c r="AB78" s="11">
        <f>'OddsRatio_working_3-way'!X78^(1/3)*COS(('OddsRatio_working_3-way'!Y78+4*PI())/3)</f>
        <v>-0.21197744183154341</v>
      </c>
      <c r="AC78" s="11">
        <f>'OddsRatio_working_3-way'!X78^(1/3)*SIN('OddsRatio_working_3-way'!Y78/3)</f>
        <v>5.6379196557598252E-2</v>
      </c>
      <c r="AD78" s="11">
        <f>'OddsRatio_working_3-way'!X78^(1/3)*SIN(('OddsRatio_working_3-way'!Y78+2*PI())/3)</f>
        <v>0.42353489586830756</v>
      </c>
      <c r="AE78" s="11">
        <f>'OddsRatio_working_3-way'!X78^(1/3)*SIN(('OddsRatio_working_3-way'!Y78+4*PI())/3)</f>
        <v>-0.47991409242590577</v>
      </c>
      <c r="AF78" s="11">
        <f>-'OddsRatio_working_3-way'!U78/(3*'OddsRatio_working_3-way'!X78^(1/3))*COS(('OddsRatio_working_3-way'!Y78)/3)</f>
        <v>0.52160651659075907</v>
      </c>
      <c r="AG78" s="11">
        <f>-'OddsRatio_working_3-way'!U78/(3*'OddsRatio_working_3-way'!X78^(1/3))*COS(('OddsRatio_working_3-way'!Y78+2*PI())/3)</f>
        <v>-0.30962907475921581</v>
      </c>
      <c r="AH78" s="11">
        <f>-'OddsRatio_working_3-way'!U78/(3*'OddsRatio_working_3-way'!X78^(1/3))*COS(('OddsRatio_working_3-way'!Y78+4*PI())/3)</f>
        <v>-0.21197744183154341</v>
      </c>
      <c r="AI78" s="11">
        <f>'OddsRatio_working_3-way'!U78/(3*'OddsRatio_working_3-way'!X78^(1/3))*SIN(('OddsRatio_working_3-way'!Y78)/3)</f>
        <v>-5.6379196557598252E-2</v>
      </c>
      <c r="AJ78" s="11">
        <f>'OddsRatio_working_3-way'!U78/(3*'OddsRatio_working_3-way'!X78^(1/3))*SIN(('OddsRatio_working_3-way'!Y78+2*PI())/3)</f>
        <v>-0.42353489586830756</v>
      </c>
      <c r="AK78" s="11">
        <f>'OddsRatio_working_3-way'!U78/(3*'OddsRatio_working_3-way'!X78^(1/3))*SIN(('OddsRatio_working_3-way'!Y78+4*PI())/3)</f>
        <v>0.47991409242590577</v>
      </c>
      <c r="AL78" s="11">
        <f>'OddsRatio_working_3-way'!Z78+'OddsRatio_working_3-way'!AF78</f>
        <v>1.0432130331815181</v>
      </c>
      <c r="AM78" s="11">
        <f>'OddsRatio_working_3-way'!AA78+'OddsRatio_working_3-way'!AG78</f>
        <v>-0.61925814951843161</v>
      </c>
      <c r="AN78" s="11">
        <f>'OddsRatio_working_3-way'!AB78+'OddsRatio_working_3-way'!AH78</f>
        <v>-0.42395488366308681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1.0432130331815181</v>
      </c>
      <c r="AS78" s="11">
        <f>IF(('OddsRatio_working_3-way'!X78=0),IF(Q78&gt;0,-Q78^(1/3),(-Q78)^(1/3)),'OddsRatio_working_3-way'!AM78-'OddsRatio_working_3-way'!R78/3)</f>
        <v>-0.61925814951843161</v>
      </c>
      <c r="AT78" s="11">
        <f>IF(('OddsRatio_working_3-way'!X78=0),IF(Q78&gt;0,-Q78^(1/3),(-Q78)^(1/3)),'OddsRatio_working_3-way'!AN78-'OddsRatio_working_3-way'!R78/3)</f>
        <v>-0.42395488366308681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9">
        <f t="shared" si="26"/>
        <v>0.50146009202588471</v>
      </c>
      <c r="E79" s="9">
        <f t="shared" si="27"/>
        <v>0.24342093351621963</v>
      </c>
      <c r="F79" s="9">
        <f t="shared" si="28"/>
        <v>0.25511897445789566</v>
      </c>
      <c r="G79" s="9">
        <f t="shared" si="29"/>
        <v>1.0465017233554459</v>
      </c>
      <c r="H79" s="9">
        <f t="shared" si="30"/>
        <v>1.9941766371876735</v>
      </c>
      <c r="I79" s="9">
        <f t="shared" si="31"/>
        <v>4.1081101183656745</v>
      </c>
      <c r="J79" s="9">
        <f t="shared" si="32"/>
        <v>3.9197398081616939</v>
      </c>
      <c r="K79" s="11">
        <f t="shared" si="33"/>
        <v>0.51282051282051289</v>
      </c>
      <c r="L79" s="11">
        <f t="shared" si="34"/>
        <v>0.25188916876574308</v>
      </c>
      <c r="M79" s="11">
        <f t="shared" si="35"/>
        <v>0.26385224274406333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-0.26829954105762777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0.22869580169381454</v>
      </c>
      <c r="Q79" s="11">
        <f>2*'OddsRatio_working_3-way'!K79*'OddsRatio_working_3-way'!L79*'OddsRatio_working_3-way'!M79</f>
        <v>6.8165663694132489E-2</v>
      </c>
      <c r="R79" s="11">
        <f t="shared" si="36"/>
        <v>0</v>
      </c>
      <c r="S79" s="11">
        <f t="shared" si="37"/>
        <v>-0.8523898356005507</v>
      </c>
      <c r="T79" s="11">
        <f t="shared" si="38"/>
        <v>-0.25406552476916561</v>
      </c>
      <c r="U79" s="11">
        <f>'OddsRatio_working_3-way'!S79-'OddsRatio_working_3-way'!R79^2/3</f>
        <v>-0.8523898356005507</v>
      </c>
      <c r="V79" s="11">
        <f>'OddsRatio_working_3-way'!S79*'OddsRatio_working_3-way'!R79/3-2*'OddsRatio_working_3-way'!R79^3/27-'OddsRatio_working_3-way'!T79</f>
        <v>0.25406552476916561</v>
      </c>
      <c r="W79" s="11">
        <f>'OddsRatio_working_3-way'!V79^2+4*'OddsRatio_working_3-way'!U79^3/27</f>
        <v>-2.7201752999990683E-2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0.15145217386705134</v>
      </c>
      <c r="Y79" s="11">
        <f>IF('OddsRatio_working_3-way'!W79&gt;=0,IF('OddsRatio_working_3-way'!V79+SQRT('OddsRatio_working_3-way'!W79)&gt;0,0,PI()),ACOS('OddsRatio_working_3-way'!V79/(2*'OddsRatio_working_3-way'!X79)))</f>
        <v>0.5757854906489327</v>
      </c>
      <c r="Z79" s="11">
        <f>'OddsRatio_working_3-way'!X79^(1/3)*COS('OddsRatio_working_3-way'!Y79/3)</f>
        <v>0.52325086167772306</v>
      </c>
      <c r="AA79" s="11">
        <f>'OddsRatio_working_3-way'!X79^(1/3)*COS(('OddsRatio_working_3-way'!Y79+2*PI())/3)</f>
        <v>-0.34968143980632505</v>
      </c>
      <c r="AB79" s="11">
        <f>'OddsRatio_working_3-way'!X79^(1/3)*COS(('OddsRatio_working_3-way'!Y79+4*PI())/3)</f>
        <v>-0.17356942187139784</v>
      </c>
      <c r="AC79" s="11">
        <f>'OddsRatio_working_3-way'!X79^(1/3)*SIN('OddsRatio_working_3-way'!Y79/3)</f>
        <v>0.1016783209622584</v>
      </c>
      <c r="AD79" s="11">
        <f>'OddsRatio_working_3-way'!X79^(1/3)*SIN(('OddsRatio_working_3-way'!Y79+2*PI())/3)</f>
        <v>0.40230937828387636</v>
      </c>
      <c r="AE79" s="11">
        <f>'OddsRatio_working_3-way'!X79^(1/3)*SIN(('OddsRatio_working_3-way'!Y79+4*PI())/3)</f>
        <v>-0.50398769924613473</v>
      </c>
      <c r="AF79" s="11">
        <f>-'OddsRatio_working_3-way'!U79/(3*'OddsRatio_working_3-way'!X79^(1/3))*COS(('OddsRatio_working_3-way'!Y79)/3)</f>
        <v>0.52325086167772283</v>
      </c>
      <c r="AG79" s="11">
        <f>-'OddsRatio_working_3-way'!U79/(3*'OddsRatio_working_3-way'!X79^(1/3))*COS(('OddsRatio_working_3-way'!Y79+2*PI())/3)</f>
        <v>-0.34968143980632493</v>
      </c>
      <c r="AH79" s="11">
        <f>-'OddsRatio_working_3-way'!U79/(3*'OddsRatio_working_3-way'!X79^(1/3))*COS(('OddsRatio_working_3-way'!Y79+4*PI())/3)</f>
        <v>-0.17356942187139776</v>
      </c>
      <c r="AI79" s="11">
        <f>'OddsRatio_working_3-way'!U79/(3*'OddsRatio_working_3-way'!X79^(1/3))*SIN(('OddsRatio_working_3-way'!Y79)/3)</f>
        <v>-0.10167832096225836</v>
      </c>
      <c r="AJ79" s="11">
        <f>'OddsRatio_working_3-way'!U79/(3*'OddsRatio_working_3-way'!X79^(1/3))*SIN(('OddsRatio_working_3-way'!Y79+2*PI())/3)</f>
        <v>-0.4023093782838762</v>
      </c>
      <c r="AK79" s="11">
        <f>'OddsRatio_working_3-way'!U79/(3*'OddsRatio_working_3-way'!X79^(1/3))*SIN(('OddsRatio_working_3-way'!Y79+4*PI())/3)</f>
        <v>0.50398769924613451</v>
      </c>
      <c r="AL79" s="11">
        <f>'OddsRatio_working_3-way'!Z79+'OddsRatio_working_3-way'!AF79</f>
        <v>1.0465017233554459</v>
      </c>
      <c r="AM79" s="11">
        <f>'OddsRatio_working_3-way'!AA79+'OddsRatio_working_3-way'!AG79</f>
        <v>-0.69936287961264998</v>
      </c>
      <c r="AN79" s="11">
        <f>'OddsRatio_working_3-way'!AB79+'OddsRatio_working_3-way'!AH79</f>
        <v>-0.34713884374279558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1.0465017233554459</v>
      </c>
      <c r="AS79" s="11">
        <f>IF(('OddsRatio_working_3-way'!X79=0),IF(Q79&gt;0,-Q79^(1/3),(-Q79)^(1/3)),'OddsRatio_working_3-way'!AM79-'OddsRatio_working_3-way'!R79/3)</f>
        <v>-0.69936287961264998</v>
      </c>
      <c r="AT79" s="11">
        <f>IF(('OddsRatio_working_3-way'!X79=0),IF(Q79&gt;0,-Q79^(1/3),(-Q79)^(1/3)),'OddsRatio_working_3-way'!AN79-'OddsRatio_working_3-way'!R79/3)</f>
        <v>-0.34713884374279558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9">
        <f t="shared" si="26"/>
        <v>0.64428779921732116</v>
      </c>
      <c r="E80" s="9">
        <f t="shared" si="27"/>
        <v>0.19904577955311342</v>
      </c>
      <c r="F80" s="9">
        <f t="shared" si="28"/>
        <v>0.15666642122956545</v>
      </c>
      <c r="G80" s="9">
        <f t="shared" si="29"/>
        <v>1.061733475960698</v>
      </c>
      <c r="H80" s="9">
        <f t="shared" si="30"/>
        <v>1.5521014074995629</v>
      </c>
      <c r="I80" s="9">
        <f t="shared" si="31"/>
        <v>5.023969873891045</v>
      </c>
      <c r="J80" s="9">
        <f t="shared" si="32"/>
        <v>6.3829887231207403</v>
      </c>
      <c r="K80" s="11">
        <f t="shared" si="33"/>
        <v>0.65789473684210531</v>
      </c>
      <c r="L80" s="11">
        <f t="shared" si="34"/>
        <v>0.20876826722338204</v>
      </c>
      <c r="M80" s="11">
        <f t="shared" si="35"/>
        <v>0.16474464579901152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-0.22609071146842485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0.21224381628320077</v>
      </c>
      <c r="Q80" s="11">
        <f>2*'OddsRatio_working_3-way'!K80*'OddsRatio_working_3-way'!L80*'OddsRatio_working_3-way'!M80</f>
        <v>4.5254545049722976E-2</v>
      </c>
      <c r="R80" s="11">
        <f t="shared" si="36"/>
        <v>0</v>
      </c>
      <c r="S80" s="11">
        <f t="shared" si="37"/>
        <v>-0.93875513463029681</v>
      </c>
      <c r="T80" s="11">
        <f t="shared" si="38"/>
        <v>-0.20016100951605476</v>
      </c>
      <c r="U80" s="11">
        <f>'OddsRatio_working_3-way'!S80-'OddsRatio_working_3-way'!R80^2/3</f>
        <v>-0.93875513463029681</v>
      </c>
      <c r="V80" s="11">
        <f>'OddsRatio_working_3-way'!S80*'OddsRatio_working_3-way'!R80/3-2*'OddsRatio_working_3-way'!R80^3/27-'OddsRatio_working_3-way'!T80</f>
        <v>0.20016100951605476</v>
      </c>
      <c r="W80" s="11">
        <f>'OddsRatio_working_3-way'!V80^2+4*'OddsRatio_working_3-way'!U80^3/27</f>
        <v>-8.2496826428630848E-2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0.17504374893088656</v>
      </c>
      <c r="Y80" s="11">
        <f>IF('OddsRatio_working_3-way'!W80&gt;=0,IF('OddsRatio_working_3-way'!V80+SQRT('OddsRatio_working_3-way'!W80)&gt;0,0,PI()),ACOS('OddsRatio_working_3-way'!V80/(2*'OddsRatio_working_3-way'!X80)))</f>
        <v>0.96216430269674469</v>
      </c>
      <c r="Z80" s="11">
        <f>'OddsRatio_working_3-way'!X80^(1/3)*COS('OddsRatio_working_3-way'!Y80/3)</f>
        <v>0.530866737980349</v>
      </c>
      <c r="AA80" s="11">
        <f>'OddsRatio_working_3-way'!X80^(1/3)*COS(('OddsRatio_working_3-way'!Y80+2*PI())/3)</f>
        <v>-0.4181558740022116</v>
      </c>
      <c r="AB80" s="11">
        <f>'OddsRatio_working_3-way'!X80^(1/3)*COS(('OddsRatio_working_3-way'!Y80+4*PI())/3)</f>
        <v>-0.11271086397813715</v>
      </c>
      <c r="AC80" s="11">
        <f>'OddsRatio_working_3-way'!X80^(1/3)*SIN('OddsRatio_working_3-way'!Y80/3)</f>
        <v>0.17634875876002729</v>
      </c>
      <c r="AD80" s="11">
        <f>'OddsRatio_working_3-way'!X80^(1/3)*SIN(('OddsRatio_working_3-way'!Y80+2*PI())/3)</f>
        <v>0.37156970173514609</v>
      </c>
      <c r="AE80" s="11">
        <f>'OddsRatio_working_3-way'!X80^(1/3)*SIN(('OddsRatio_working_3-way'!Y80+4*PI())/3)</f>
        <v>-0.54791846049517334</v>
      </c>
      <c r="AF80" s="11">
        <f>-'OddsRatio_working_3-way'!U80/(3*'OddsRatio_working_3-way'!X80^(1/3))*COS(('OddsRatio_working_3-way'!Y80)/3)</f>
        <v>0.530866737980349</v>
      </c>
      <c r="AG80" s="11">
        <f>-'OddsRatio_working_3-way'!U80/(3*'OddsRatio_working_3-way'!X80^(1/3))*COS(('OddsRatio_working_3-way'!Y80+2*PI())/3)</f>
        <v>-0.4181558740022116</v>
      </c>
      <c r="AH80" s="11">
        <f>-'OddsRatio_working_3-way'!U80/(3*'OddsRatio_working_3-way'!X80^(1/3))*COS(('OddsRatio_working_3-way'!Y80+4*PI())/3)</f>
        <v>-0.11271086397813715</v>
      </c>
      <c r="AI80" s="11">
        <f>'OddsRatio_working_3-way'!U80/(3*'OddsRatio_working_3-way'!X80^(1/3))*SIN(('OddsRatio_working_3-way'!Y80)/3)</f>
        <v>-0.17634875876002729</v>
      </c>
      <c r="AJ80" s="11">
        <f>'OddsRatio_working_3-way'!U80/(3*'OddsRatio_working_3-way'!X80^(1/3))*SIN(('OddsRatio_working_3-way'!Y80+2*PI())/3)</f>
        <v>-0.37156970173514609</v>
      </c>
      <c r="AK80" s="11">
        <f>'OddsRatio_working_3-way'!U80/(3*'OddsRatio_working_3-way'!X80^(1/3))*SIN(('OddsRatio_working_3-way'!Y80+4*PI())/3)</f>
        <v>0.54791846049517334</v>
      </c>
      <c r="AL80" s="11">
        <f>'OddsRatio_working_3-way'!Z80+'OddsRatio_working_3-way'!AF80</f>
        <v>1.061733475960698</v>
      </c>
      <c r="AM80" s="11">
        <f>'OddsRatio_working_3-way'!AA80+'OddsRatio_working_3-way'!AG80</f>
        <v>-0.83631174800442321</v>
      </c>
      <c r="AN80" s="11">
        <f>'OddsRatio_working_3-way'!AB80+'OddsRatio_working_3-way'!AH80</f>
        <v>-0.2254217279562743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1.061733475960698</v>
      </c>
      <c r="AS80" s="11">
        <f>IF(('OddsRatio_working_3-way'!X80=0),IF(Q80&gt;0,-Q80^(1/3),(-Q80)^(1/3)),'OddsRatio_working_3-way'!AM80-'OddsRatio_working_3-way'!R80/3)</f>
        <v>-0.83631174800442321</v>
      </c>
      <c r="AT80" s="11">
        <f>IF(('OddsRatio_working_3-way'!X80=0),IF(Q80&gt;0,-Q80^(1/3),(-Q80)^(1/3)),'OddsRatio_working_3-way'!AN80-'OddsRatio_working_3-way'!R80/3)</f>
        <v>-0.2254217279562743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9">
        <f t="shared" si="26"/>
        <v>0.71553077429663914</v>
      </c>
      <c r="E81" s="9">
        <f t="shared" si="27"/>
        <v>0.17328718610015642</v>
      </c>
      <c r="F81" s="9">
        <f t="shared" si="28"/>
        <v>0.11118203960320443</v>
      </c>
      <c r="G81" s="9">
        <f t="shared" si="29"/>
        <v>1.0744971044746157</v>
      </c>
      <c r="H81" s="9">
        <f t="shared" si="30"/>
        <v>1.3975639286556079</v>
      </c>
      <c r="I81" s="9">
        <f t="shared" si="31"/>
        <v>5.7707671438672943</v>
      </c>
      <c r="J81" s="9">
        <f t="shared" si="32"/>
        <v>8.9942584572911404</v>
      </c>
      <c r="K81" s="11">
        <f t="shared" si="33"/>
        <v>0.72992700729927007</v>
      </c>
      <c r="L81" s="11">
        <f t="shared" si="34"/>
        <v>0.18382352941176469</v>
      </c>
      <c r="M81" s="11">
        <f t="shared" si="35"/>
        <v>0.11848341232227488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-0.19431025255433754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0.19474852417183708</v>
      </c>
      <c r="Q81" s="11">
        <f>2*'OddsRatio_working_3-way'!K81*'OddsRatio_working_3-way'!L81*'OddsRatio_working_3-way'!M81</f>
        <v>3.1795677415810131E-2</v>
      </c>
      <c r="R81" s="11">
        <f t="shared" si="36"/>
        <v>0</v>
      </c>
      <c r="S81" s="11">
        <f t="shared" si="37"/>
        <v>-1.002255524923354</v>
      </c>
      <c r="T81" s="11">
        <f t="shared" si="38"/>
        <v>-0.16363355508952718</v>
      </c>
      <c r="U81" s="11">
        <f>'OddsRatio_working_3-way'!S81-'OddsRatio_working_3-way'!R81^2/3</f>
        <v>-1.002255524923354</v>
      </c>
      <c r="V81" s="11">
        <f>'OddsRatio_working_3-way'!S81*'OddsRatio_working_3-way'!R81/3-2*'OddsRatio_working_3-way'!R81^3/27-'OddsRatio_working_3-way'!T81</f>
        <v>0.16363355508952718</v>
      </c>
      <c r="W81" s="11">
        <f>'OddsRatio_working_3-way'!V81^2+4*'OddsRatio_working_3-way'!U81^3/27</f>
        <v>-0.12237692608177637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0.19310157070374498</v>
      </c>
      <c r="Y81" s="11">
        <f>IF('OddsRatio_working_3-way'!W81&gt;=0,IF('OddsRatio_working_3-way'!V81+SQRT('OddsRatio_working_3-way'!W81)&gt;0,0,PI()),ACOS('OddsRatio_working_3-way'!V81/(2*'OddsRatio_working_3-way'!X81)))</f>
        <v>1.1332721615960049</v>
      </c>
      <c r="Z81" s="11">
        <f>'OddsRatio_working_3-way'!X81^(1/3)*COS('OddsRatio_working_3-way'!Y81/3)</f>
        <v>0.53724855223730794</v>
      </c>
      <c r="AA81" s="11">
        <f>'OddsRatio_working_3-way'!X81^(1/3)*COS(('OddsRatio_working_3-way'!Y81+2*PI())/3)</f>
        <v>-0.4532505907924459</v>
      </c>
      <c r="AB81" s="11">
        <f>'OddsRatio_working_3-way'!X81^(1/3)*COS(('OddsRatio_working_3-way'!Y81+4*PI())/3)</f>
        <v>-8.3997961444862171E-2</v>
      </c>
      <c r="AC81" s="11">
        <f>'OddsRatio_working_3-way'!X81^(1/3)*SIN('OddsRatio_working_3-way'!Y81/3)</f>
        <v>0.21318810495280463</v>
      </c>
      <c r="AD81" s="11">
        <f>'OddsRatio_working_3-way'!X81^(1/3)*SIN(('OddsRatio_working_3-way'!Y81+2*PI())/3)</f>
        <v>0.35867684190751736</v>
      </c>
      <c r="AE81" s="11">
        <f>'OddsRatio_working_3-way'!X81^(1/3)*SIN(('OddsRatio_working_3-way'!Y81+4*PI())/3)</f>
        <v>-0.57186494686032197</v>
      </c>
      <c r="AF81" s="11">
        <f>-'OddsRatio_working_3-way'!U81/(3*'OddsRatio_working_3-way'!X81^(1/3))*COS(('OddsRatio_working_3-way'!Y81)/3)</f>
        <v>0.53724855223730783</v>
      </c>
      <c r="AG81" s="11">
        <f>-'OddsRatio_working_3-way'!U81/(3*'OddsRatio_working_3-way'!X81^(1/3))*COS(('OddsRatio_working_3-way'!Y81+2*PI())/3)</f>
        <v>-0.45325059079244578</v>
      </c>
      <c r="AH81" s="11">
        <f>-'OddsRatio_working_3-way'!U81/(3*'OddsRatio_working_3-way'!X81^(1/3))*COS(('OddsRatio_working_3-way'!Y81+4*PI())/3)</f>
        <v>-8.3997961444862143E-2</v>
      </c>
      <c r="AI81" s="11">
        <f>'OddsRatio_working_3-way'!U81/(3*'OddsRatio_working_3-way'!X81^(1/3))*SIN(('OddsRatio_working_3-way'!Y81)/3)</f>
        <v>-0.21318810495280457</v>
      </c>
      <c r="AJ81" s="11">
        <f>'OddsRatio_working_3-way'!U81/(3*'OddsRatio_working_3-way'!X81^(1/3))*SIN(('OddsRatio_working_3-way'!Y81+2*PI())/3)</f>
        <v>-0.35867684190751725</v>
      </c>
      <c r="AK81" s="11">
        <f>'OddsRatio_working_3-way'!U81/(3*'OddsRatio_working_3-way'!X81^(1/3))*SIN(('OddsRatio_working_3-way'!Y81+4*PI())/3)</f>
        <v>0.57186494686032185</v>
      </c>
      <c r="AL81" s="11">
        <f>'OddsRatio_working_3-way'!Z81+'OddsRatio_working_3-way'!AF81</f>
        <v>1.0744971044746157</v>
      </c>
      <c r="AM81" s="11">
        <f>'OddsRatio_working_3-way'!AA81+'OddsRatio_working_3-way'!AG81</f>
        <v>-0.90650118158489168</v>
      </c>
      <c r="AN81" s="11">
        <f>'OddsRatio_working_3-way'!AB81+'OddsRatio_working_3-way'!AH81</f>
        <v>-0.16799592288972431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1.0744971044746157</v>
      </c>
      <c r="AS81" s="11">
        <f>IF(('OddsRatio_working_3-way'!X81=0),IF(Q81&gt;0,-Q81^(1/3),(-Q81)^(1/3)),'OddsRatio_working_3-way'!AM81-'OddsRatio_working_3-way'!R81/3)</f>
        <v>-0.90650118158489168</v>
      </c>
      <c r="AT81" s="11">
        <f>IF(('OddsRatio_working_3-way'!X81=0),IF(Q81&gt;0,-Q81^(1/3),(-Q81)^(1/3)),'OddsRatio_working_3-way'!AN81-'OddsRatio_working_3-way'!R81/3)</f>
        <v>-0.16799592288972431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9">
        <f t="shared" si="26"/>
        <v>0.53729861290054615</v>
      </c>
      <c r="E82" s="9">
        <f t="shared" si="27"/>
        <v>0.23556503740844625</v>
      </c>
      <c r="F82" s="9">
        <f t="shared" si="28"/>
        <v>0.22713634969100796</v>
      </c>
      <c r="G82" s="9">
        <f t="shared" si="29"/>
        <v>1.0501981034744885</v>
      </c>
      <c r="H82" s="9">
        <f t="shared" si="30"/>
        <v>1.8611624448490802</v>
      </c>
      <c r="I82" s="9">
        <f t="shared" si="31"/>
        <v>4.2451121397361691</v>
      </c>
      <c r="J82" s="9">
        <f t="shared" si="32"/>
        <v>4.4026418552573432</v>
      </c>
      <c r="K82" s="11">
        <f t="shared" si="33"/>
        <v>0.54945054945054939</v>
      </c>
      <c r="L82" s="11">
        <f t="shared" si="34"/>
        <v>0.24449877750611249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-0.26010984448498886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0.22654030934697075</v>
      </c>
      <c r="Q82" s="11">
        <f>2*'OddsRatio_working_3-way'!K82*'OddsRatio_working_3-way'!L82*'OddsRatio_working_3-way'!M82</f>
        <v>6.336791869845336E-2</v>
      </c>
      <c r="R82" s="11">
        <f t="shared" si="36"/>
        <v>0</v>
      </c>
      <c r="S82" s="11">
        <f t="shared" si="37"/>
        <v>-0.87094092803567291</v>
      </c>
      <c r="T82" s="11">
        <f t="shared" si="38"/>
        <v>-0.24361984000997844</v>
      </c>
      <c r="U82" s="11">
        <f>'OddsRatio_working_3-way'!S82-'OddsRatio_working_3-way'!R82^2/3</f>
        <v>-0.87094092803567291</v>
      </c>
      <c r="V82" s="11">
        <f>'OddsRatio_working_3-way'!S82*'OddsRatio_working_3-way'!R82/3-2*'OddsRatio_working_3-way'!R82^3/27-'OddsRatio_working_3-way'!T82</f>
        <v>0.24361984000997844</v>
      </c>
      <c r="W82" s="11">
        <f>'OddsRatio_working_3-way'!V82^2+4*'OddsRatio_working_3-way'!U82^3/27</f>
        <v>-3.8522244201746922E-2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0.15642320052363909</v>
      </c>
      <c r="Y82" s="11">
        <f>IF('OddsRatio_working_3-way'!W82&gt;=0,IF('OddsRatio_working_3-way'!V82+SQRT('OddsRatio_working_3-way'!W82)&gt;0,0,PI()),ACOS('OddsRatio_working_3-way'!V82/(2*'OddsRatio_working_3-way'!X82)))</f>
        <v>0.67817289746129028</v>
      </c>
      <c r="Z82" s="11">
        <f>'OddsRatio_working_3-way'!X82^(1/3)*COS('OddsRatio_working_3-way'!Y82/3)</f>
        <v>0.52509905173724425</v>
      </c>
      <c r="AA82" s="11">
        <f>'OddsRatio_working_3-way'!X82^(1/3)*COS(('OddsRatio_working_3-way'!Y82+2*PI())/3)</f>
        <v>-0.36713667329794719</v>
      </c>
      <c r="AB82" s="11">
        <f>'OddsRatio_working_3-way'!X82^(1/3)*COS(('OddsRatio_working_3-way'!Y82+4*PI())/3)</f>
        <v>-0.15796237843929697</v>
      </c>
      <c r="AC82" s="11">
        <f>'OddsRatio_working_3-way'!X82^(1/3)*SIN('OddsRatio_working_3-way'!Y82/3)</f>
        <v>0.12076683544419187</v>
      </c>
      <c r="AD82" s="11">
        <f>'OddsRatio_working_3-way'!X82^(1/3)*SIN(('OddsRatio_working_3-way'!Y82+2*PI())/3)</f>
        <v>0.39436570058547693</v>
      </c>
      <c r="AE82" s="11">
        <f>'OddsRatio_working_3-way'!X82^(1/3)*SIN(('OddsRatio_working_3-way'!Y82+4*PI())/3)</f>
        <v>-0.5151325360296688</v>
      </c>
      <c r="AF82" s="11">
        <f>-'OddsRatio_working_3-way'!U82/(3*'OddsRatio_working_3-way'!X82^(1/3))*COS(('OddsRatio_working_3-way'!Y82)/3)</f>
        <v>0.52509905173724414</v>
      </c>
      <c r="AG82" s="11">
        <f>-'OddsRatio_working_3-way'!U82/(3*'OddsRatio_working_3-way'!X82^(1/3))*COS(('OddsRatio_working_3-way'!Y82+2*PI())/3)</f>
        <v>-0.36713667329794714</v>
      </c>
      <c r="AH82" s="11">
        <f>-'OddsRatio_working_3-way'!U82/(3*'OddsRatio_working_3-way'!X82^(1/3))*COS(('OddsRatio_working_3-way'!Y82+4*PI())/3)</f>
        <v>-0.15796237843929695</v>
      </c>
      <c r="AI82" s="11">
        <f>'OddsRatio_working_3-way'!U82/(3*'OddsRatio_working_3-way'!X82^(1/3))*SIN(('OddsRatio_working_3-way'!Y82)/3)</f>
        <v>-0.12076683544419184</v>
      </c>
      <c r="AJ82" s="11">
        <f>'OddsRatio_working_3-way'!U82/(3*'OddsRatio_working_3-way'!X82^(1/3))*SIN(('OddsRatio_working_3-way'!Y82+2*PI())/3)</f>
        <v>-0.39436570058547687</v>
      </c>
      <c r="AK82" s="11">
        <f>'OddsRatio_working_3-way'!U82/(3*'OddsRatio_working_3-way'!X82^(1/3))*SIN(('OddsRatio_working_3-way'!Y82+4*PI())/3)</f>
        <v>0.51513253602966869</v>
      </c>
      <c r="AL82" s="11">
        <f>'OddsRatio_working_3-way'!Z82+'OddsRatio_working_3-way'!AF82</f>
        <v>1.0501981034744885</v>
      </c>
      <c r="AM82" s="11">
        <f>'OddsRatio_working_3-way'!AA82+'OddsRatio_working_3-way'!AG82</f>
        <v>-0.73427334659589438</v>
      </c>
      <c r="AN82" s="11">
        <f>'OddsRatio_working_3-way'!AB82+'OddsRatio_working_3-way'!AH82</f>
        <v>-0.31592475687859389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1.0501981034744885</v>
      </c>
      <c r="AS82" s="11">
        <f>IF(('OddsRatio_working_3-way'!X82=0),IF(Q82&gt;0,-Q82^(1/3),(-Q82)^(1/3)),'OddsRatio_working_3-way'!AM82-'OddsRatio_working_3-way'!R82/3)</f>
        <v>-0.73427334659589438</v>
      </c>
      <c r="AT82" s="11">
        <f>IF(('OddsRatio_working_3-way'!X82=0),IF(Q82&gt;0,-Q82^(1/3),(-Q82)^(1/3)),'OddsRatio_working_3-way'!AN82-'OddsRatio_working_3-way'!R82/3)</f>
        <v>-0.31592475687859389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9">
        <f t="shared" si="26"/>
        <v>0.64945952975898091</v>
      </c>
      <c r="E83" s="9">
        <f t="shared" si="27"/>
        <v>0.19422741319079828</v>
      </c>
      <c r="F83" s="9">
        <f t="shared" si="28"/>
        <v>0.15631305705022064</v>
      </c>
      <c r="G83" s="9">
        <f t="shared" si="29"/>
        <v>1.0583172990465195</v>
      </c>
      <c r="H83" s="9">
        <f t="shared" si="30"/>
        <v>1.5397418225137249</v>
      </c>
      <c r="I83" s="9">
        <f t="shared" si="31"/>
        <v>5.1486038122623565</v>
      </c>
      <c r="J83" s="9">
        <f t="shared" si="32"/>
        <v>6.3974182251372484</v>
      </c>
      <c r="K83" s="11">
        <f t="shared" si="33"/>
        <v>0.66225165562913912</v>
      </c>
      <c r="L83" s="11">
        <f t="shared" si="34"/>
        <v>0.2032520325203252</v>
      </c>
      <c r="M83" s="11">
        <f t="shared" si="35"/>
        <v>0.16393442622950821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-0.22498550248774651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0.21029115947440014</v>
      </c>
      <c r="Q83" s="11">
        <f>2*'OddsRatio_working_3-way'!K83*'OddsRatio_working_3-way'!L83*'OddsRatio_working_3-way'!M83</f>
        <v>4.4132457392319017E-2</v>
      </c>
      <c r="R83" s="11">
        <f t="shared" si="36"/>
        <v>0</v>
      </c>
      <c r="S83" s="11">
        <f t="shared" si="37"/>
        <v>-0.93468760053040889</v>
      </c>
      <c r="T83" s="11">
        <f t="shared" si="38"/>
        <v>-0.19615689413020124</v>
      </c>
      <c r="U83" s="11">
        <f>'OddsRatio_working_3-way'!S83-'OddsRatio_working_3-way'!R83^2/3</f>
        <v>-0.93468760053040889</v>
      </c>
      <c r="V83" s="11">
        <f>'OddsRatio_working_3-way'!S83*'OddsRatio_working_3-way'!R83/3-2*'OddsRatio_working_3-way'!R83^3/27-'OddsRatio_working_3-way'!T83</f>
        <v>0.19615689413020124</v>
      </c>
      <c r="W83" s="11">
        <f>'OddsRatio_working_3-way'!V83^2+4*'OddsRatio_working_3-way'!U83^3/27</f>
        <v>-8.2497484209662547E-2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0.17390731103411777</v>
      </c>
      <c r="Y83" s="11">
        <f>IF('OddsRatio_working_3-way'!W83&gt;=0,IF('OddsRatio_working_3-way'!V83+SQRT('OddsRatio_working_3-way'!W83)&gt;0,0,PI()),ACOS('OddsRatio_working_3-way'!V83/(2*'OddsRatio_working_3-way'!X83)))</f>
        <v>0.97161129952168812</v>
      </c>
      <c r="Z83" s="11">
        <f>'OddsRatio_working_3-way'!X83^(1/3)*COS('OddsRatio_working_3-way'!Y83/3)</f>
        <v>0.52915864952325975</v>
      </c>
      <c r="AA83" s="11">
        <f>'OddsRatio_working_3-way'!X83^(1/3)*COS(('OddsRatio_working_3-way'!Y83+2*PI())/3)</f>
        <v>-0.41841444057932026</v>
      </c>
      <c r="AB83" s="11">
        <f>'OddsRatio_working_3-way'!X83^(1/3)*COS(('OddsRatio_working_3-way'!Y83+4*PI())/3)</f>
        <v>-0.11074420894393963</v>
      </c>
      <c r="AC83" s="11">
        <f>'OddsRatio_working_3-way'!X83^(1/3)*SIN('OddsRatio_working_3-way'!Y83/3)</f>
        <v>0.17763349105632165</v>
      </c>
      <c r="AD83" s="11">
        <f>'OddsRatio_working_3-way'!X83^(1/3)*SIN(('OddsRatio_working_3-way'!Y83+2*PI())/3)</f>
        <v>0.36944808759124848</v>
      </c>
      <c r="AE83" s="11">
        <f>'OddsRatio_working_3-way'!X83^(1/3)*SIN(('OddsRatio_working_3-way'!Y83+4*PI())/3)</f>
        <v>-0.54708157864757012</v>
      </c>
      <c r="AF83" s="11">
        <f>-'OddsRatio_working_3-way'!U83/(3*'OddsRatio_working_3-way'!X83^(1/3))*COS(('OddsRatio_working_3-way'!Y83)/3)</f>
        <v>0.52915864952325975</v>
      </c>
      <c r="AG83" s="11">
        <f>-'OddsRatio_working_3-way'!U83/(3*'OddsRatio_working_3-way'!X83^(1/3))*COS(('OddsRatio_working_3-way'!Y83+2*PI())/3)</f>
        <v>-0.41841444057932026</v>
      </c>
      <c r="AH83" s="11">
        <f>-'OddsRatio_working_3-way'!U83/(3*'OddsRatio_working_3-way'!X83^(1/3))*COS(('OddsRatio_working_3-way'!Y83+4*PI())/3)</f>
        <v>-0.11074420894393963</v>
      </c>
      <c r="AI83" s="11">
        <f>'OddsRatio_working_3-way'!U83/(3*'OddsRatio_working_3-way'!X83^(1/3))*SIN(('OddsRatio_working_3-way'!Y83)/3)</f>
        <v>-0.17763349105632165</v>
      </c>
      <c r="AJ83" s="11">
        <f>'OddsRatio_working_3-way'!U83/(3*'OddsRatio_working_3-way'!X83^(1/3))*SIN(('OddsRatio_working_3-way'!Y83+2*PI())/3)</f>
        <v>-0.36944808759124848</v>
      </c>
      <c r="AK83" s="11">
        <f>'OddsRatio_working_3-way'!U83/(3*'OddsRatio_working_3-way'!X83^(1/3))*SIN(('OddsRatio_working_3-way'!Y83+4*PI())/3)</f>
        <v>0.54708157864757012</v>
      </c>
      <c r="AL83" s="11">
        <f>'OddsRatio_working_3-way'!Z83+'OddsRatio_working_3-way'!AF83</f>
        <v>1.0583172990465195</v>
      </c>
      <c r="AM83" s="11">
        <f>'OddsRatio_working_3-way'!AA83+'OddsRatio_working_3-way'!AG83</f>
        <v>-0.83682888115864051</v>
      </c>
      <c r="AN83" s="11">
        <f>'OddsRatio_working_3-way'!AB83+'OddsRatio_working_3-way'!AH83</f>
        <v>-0.22148841788787926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1.0583172990465195</v>
      </c>
      <c r="AS83" s="11">
        <f>IF(('OddsRatio_working_3-way'!X83=0),IF(Q83&gt;0,-Q83^(1/3),(-Q83)^(1/3)),'OddsRatio_working_3-way'!AM83-'OddsRatio_working_3-way'!R83/3)</f>
        <v>-0.83682888115864051</v>
      </c>
      <c r="AT83" s="11">
        <f>IF(('OddsRatio_working_3-way'!X83=0),IF(Q83&gt;0,-Q83^(1/3),(-Q83)^(1/3)),'OddsRatio_working_3-way'!AN83-'OddsRatio_working_3-way'!R83/3)</f>
        <v>-0.22148841788787926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9">
        <f t="shared" si="26"/>
        <v>0.37848724391935878</v>
      </c>
      <c r="E84" s="9">
        <f t="shared" si="27"/>
        <v>0.29646363577171153</v>
      </c>
      <c r="F84" s="9">
        <f t="shared" si="28"/>
        <v>0.32504912030893013</v>
      </c>
      <c r="G84" s="9">
        <f t="shared" si="29"/>
        <v>1.0594173994153491</v>
      </c>
      <c r="H84" s="9">
        <f t="shared" si="30"/>
        <v>2.6420969690937905</v>
      </c>
      <c r="I84" s="9">
        <f t="shared" si="31"/>
        <v>3.3730949746903822</v>
      </c>
      <c r="J84" s="9">
        <f t="shared" si="32"/>
        <v>3.0764581028540836</v>
      </c>
      <c r="K84" s="11">
        <f t="shared" si="33"/>
        <v>0.39215686274509809</v>
      </c>
      <c r="L84" s="11">
        <f t="shared" si="34"/>
        <v>0.30864197530864196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-0.27826519329787325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0.23512074165668934</v>
      </c>
      <c r="Q84" s="11">
        <f>2*'OddsRatio_working_3-way'!K84*'OddsRatio_working_3-way'!L84*'OddsRatio_working_3-way'!M84</f>
        <v>8.1781127532761524E-2</v>
      </c>
      <c r="R84" s="11">
        <f t="shared" si="36"/>
        <v>0</v>
      </c>
      <c r="S84" s="11">
        <f t="shared" si="37"/>
        <v>-0.84495203611398395</v>
      </c>
      <c r="T84" s="11">
        <f t="shared" si="38"/>
        <v>-0.29389636038747274</v>
      </c>
      <c r="U84" s="11">
        <f>'OddsRatio_working_3-way'!S84-'OddsRatio_working_3-way'!R84^2/3</f>
        <v>-0.84495203611398395</v>
      </c>
      <c r="V84" s="11">
        <f>'OddsRatio_working_3-way'!S84*'OddsRatio_working_3-way'!R84/3-2*'OddsRatio_working_3-way'!R84^3/27-'OddsRatio_working_3-way'!T84</f>
        <v>0.29389636038747274</v>
      </c>
      <c r="W84" s="11">
        <f>'OddsRatio_working_3-way'!V84^2+4*'OddsRatio_working_3-way'!U84^3/27</f>
        <v>-2.9950609940495587E-3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0.14947418810872734</v>
      </c>
      <c r="Y84" s="11">
        <f>IF('OddsRatio_working_3-way'!W84&gt;=0,IF('OddsRatio_working_3-way'!V84+SQRT('OddsRatio_working_3-way'!W84)&gt;0,0,PI()),ACOS('OddsRatio_working_3-way'!V84/(2*'OddsRatio_working_3-way'!X84)))</f>
        <v>0.18410380280723304</v>
      </c>
      <c r="Z84" s="11">
        <f>'OddsRatio_working_3-way'!X84^(1/3)*COS('OddsRatio_working_3-way'!Y84/3)</f>
        <v>0.52970869970767454</v>
      </c>
      <c r="AA84" s="11">
        <f>'OddsRatio_working_3-way'!X84^(1/3)*COS(('OddsRatio_working_3-way'!Y84+2*PI())/3)</f>
        <v>-0.29304174276271522</v>
      </c>
      <c r="AB84" s="11">
        <f>'OddsRatio_working_3-way'!X84^(1/3)*COS(('OddsRatio_working_3-way'!Y84+4*PI())/3)</f>
        <v>-0.23666695694495946</v>
      </c>
      <c r="AC84" s="11">
        <f>'OddsRatio_working_3-way'!X84^(1/3)*SIN('OddsRatio_working_3-way'!Y84/3)</f>
        <v>3.2547997767388884E-2</v>
      </c>
      <c r="AD84" s="11">
        <f>'OddsRatio_working_3-way'!X84^(1/3)*SIN(('OddsRatio_working_3-way'!Y84+2*PI())/3)</f>
        <v>0.44246719166877441</v>
      </c>
      <c r="AE84" s="11">
        <f>'OddsRatio_working_3-way'!X84^(1/3)*SIN(('OddsRatio_working_3-way'!Y84+4*PI())/3)</f>
        <v>-0.47501518943616317</v>
      </c>
      <c r="AF84" s="11">
        <f>-'OddsRatio_working_3-way'!U84/(3*'OddsRatio_working_3-way'!X84^(1/3))*COS(('OddsRatio_working_3-way'!Y84)/3)</f>
        <v>0.52970869970767454</v>
      </c>
      <c r="AG84" s="11">
        <f>-'OddsRatio_working_3-way'!U84/(3*'OddsRatio_working_3-way'!X84^(1/3))*COS(('OddsRatio_working_3-way'!Y84+2*PI())/3)</f>
        <v>-0.29304174276271522</v>
      </c>
      <c r="AH84" s="11">
        <f>-'OddsRatio_working_3-way'!U84/(3*'OddsRatio_working_3-way'!X84^(1/3))*COS(('OddsRatio_working_3-way'!Y84+4*PI())/3)</f>
        <v>-0.23666695694495946</v>
      </c>
      <c r="AI84" s="11">
        <f>'OddsRatio_working_3-way'!U84/(3*'OddsRatio_working_3-way'!X84^(1/3))*SIN(('OddsRatio_working_3-way'!Y84)/3)</f>
        <v>-3.2547997767388884E-2</v>
      </c>
      <c r="AJ84" s="11">
        <f>'OddsRatio_working_3-way'!U84/(3*'OddsRatio_working_3-way'!X84^(1/3))*SIN(('OddsRatio_working_3-way'!Y84+2*PI())/3)</f>
        <v>-0.44246719166877441</v>
      </c>
      <c r="AK84" s="11">
        <f>'OddsRatio_working_3-way'!U84/(3*'OddsRatio_working_3-way'!X84^(1/3))*SIN(('OddsRatio_working_3-way'!Y84+4*PI())/3)</f>
        <v>0.47501518943616317</v>
      </c>
      <c r="AL84" s="11">
        <f>'OddsRatio_working_3-way'!Z84+'OddsRatio_working_3-way'!AF84</f>
        <v>1.0594173994153491</v>
      </c>
      <c r="AM84" s="11">
        <f>'OddsRatio_working_3-way'!AA84+'OddsRatio_working_3-way'!AG84</f>
        <v>-0.58608348552543044</v>
      </c>
      <c r="AN84" s="11">
        <f>'OddsRatio_working_3-way'!AB84+'OddsRatio_working_3-way'!AH84</f>
        <v>-0.47333391388991891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1.0594173994153491</v>
      </c>
      <c r="AS84" s="11">
        <f>IF(('OddsRatio_working_3-way'!X84=0),IF(Q84&gt;0,-Q84^(1/3),(-Q84)^(1/3)),'OddsRatio_working_3-way'!AM84-'OddsRatio_working_3-way'!R84/3)</f>
        <v>-0.58608348552543044</v>
      </c>
      <c r="AT84" s="11">
        <f>IF(('OddsRatio_working_3-way'!X84=0),IF(Q84&gt;0,-Q84^(1/3),(-Q84)^(1/3)),'OddsRatio_working_3-way'!AN84-'OddsRatio_working_3-way'!R84/3)</f>
        <v>-0.47333391388991891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9">
        <f t="shared" si="26"/>
        <v>0.44416833803773409</v>
      </c>
      <c r="E85" s="9">
        <f t="shared" si="27"/>
        <v>0.27873493013539674</v>
      </c>
      <c r="F85" s="9">
        <f t="shared" si="28"/>
        <v>0.27709673182686928</v>
      </c>
      <c r="G85" s="9">
        <f t="shared" si="29"/>
        <v>1.0605073369366029</v>
      </c>
      <c r="H85" s="9">
        <f t="shared" si="30"/>
        <v>2.2513986575851912</v>
      </c>
      <c r="I85" s="9">
        <f t="shared" si="31"/>
        <v>3.5876379021253113</v>
      </c>
      <c r="J85" s="9">
        <f t="shared" si="32"/>
        <v>3.6088480488640422</v>
      </c>
      <c r="K85" s="11">
        <f t="shared" si="33"/>
        <v>0.4587155963302752</v>
      </c>
      <c r="L85" s="11">
        <f t="shared" si="34"/>
        <v>0.29069767441860467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-0.2729706197562809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0.23432171878680547</v>
      </c>
      <c r="Q85" s="11">
        <f>2*'OddsRatio_working_3-way'!K85*'OddsRatio_working_3-way'!L85*'OddsRatio_working_3-way'!M85</f>
        <v>7.7079512758817595E-2</v>
      </c>
      <c r="R85" s="11">
        <f t="shared" si="36"/>
        <v>0</v>
      </c>
      <c r="S85" s="11">
        <f t="shared" si="37"/>
        <v>-0.85841369666822487</v>
      </c>
      <c r="T85" s="11">
        <f t="shared" si="38"/>
        <v>-0.28237292653560031</v>
      </c>
      <c r="U85" s="11">
        <f>'OddsRatio_working_3-way'!S85-'OddsRatio_working_3-way'!R85^2/3</f>
        <v>-0.85841369666822487</v>
      </c>
      <c r="V85" s="11">
        <f>'OddsRatio_working_3-way'!S85*'OddsRatio_working_3-way'!R85/3-2*'OddsRatio_working_3-way'!R85^3/27-'OddsRatio_working_3-way'!T85</f>
        <v>0.28237292653560031</v>
      </c>
      <c r="W85" s="11">
        <f>'OddsRatio_working_3-way'!V85^2+4*'OddsRatio_working_3-way'!U85^3/27</f>
        <v>-1.3975574564174059E-2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0.15306048167673261</v>
      </c>
      <c r="Y85" s="11">
        <f>IF('OddsRatio_working_3-way'!W85&gt;=0,IF('OddsRatio_working_3-way'!V85+SQRT('OddsRatio_working_3-way'!W85)&gt;0,0,PI()),ACOS('OddsRatio_working_3-way'!V85/(2*'OddsRatio_working_3-way'!X85)))</f>
        <v>0.39648863421954572</v>
      </c>
      <c r="Z85" s="11">
        <f>'OddsRatio_working_3-way'!X85^(1/3)*COS('OddsRatio_working_3-way'!Y85/3)</f>
        <v>0.53025366846830146</v>
      </c>
      <c r="AA85" s="11">
        <f>'OddsRatio_working_3-way'!X85^(1/3)*COS(('OddsRatio_working_3-way'!Y85+2*PI())/3)</f>
        <v>-0.32617361526302874</v>
      </c>
      <c r="AB85" s="11">
        <f>'OddsRatio_working_3-way'!X85^(1/3)*COS(('OddsRatio_working_3-way'!Y85+4*PI())/3)</f>
        <v>-0.20408005320527278</v>
      </c>
      <c r="AC85" s="11">
        <f>'OddsRatio_working_3-way'!X85^(1/3)*SIN('OddsRatio_working_3-way'!Y85/3)</f>
        <v>7.0490750920365705E-2</v>
      </c>
      <c r="AD85" s="11">
        <f>'OddsRatio_working_3-way'!X85^(1/3)*SIN(('OddsRatio_working_3-way'!Y85+2*PI())/3)</f>
        <v>0.42396777188325774</v>
      </c>
      <c r="AE85" s="11">
        <f>'OddsRatio_working_3-way'!X85^(1/3)*SIN(('OddsRatio_working_3-way'!Y85+4*PI())/3)</f>
        <v>-0.4944585228036234</v>
      </c>
      <c r="AF85" s="11">
        <f>-'OddsRatio_working_3-way'!U85/(3*'OddsRatio_working_3-way'!X85^(1/3))*COS(('OddsRatio_working_3-way'!Y85)/3)</f>
        <v>0.53025366846830135</v>
      </c>
      <c r="AG85" s="11">
        <f>-'OddsRatio_working_3-way'!U85/(3*'OddsRatio_working_3-way'!X85^(1/3))*COS(('OddsRatio_working_3-way'!Y85+2*PI())/3)</f>
        <v>-0.32617361526302868</v>
      </c>
      <c r="AH85" s="11">
        <f>-'OddsRatio_working_3-way'!U85/(3*'OddsRatio_working_3-way'!X85^(1/3))*COS(('OddsRatio_working_3-way'!Y85+4*PI())/3)</f>
        <v>-0.20408005320527275</v>
      </c>
      <c r="AI85" s="11">
        <f>'OddsRatio_working_3-way'!U85/(3*'OddsRatio_working_3-way'!X85^(1/3))*SIN(('OddsRatio_working_3-way'!Y85)/3)</f>
        <v>-7.0490750920365691E-2</v>
      </c>
      <c r="AJ85" s="11">
        <f>'OddsRatio_working_3-way'!U85/(3*'OddsRatio_working_3-way'!X85^(1/3))*SIN(('OddsRatio_working_3-way'!Y85+2*PI())/3)</f>
        <v>-0.42396777188325763</v>
      </c>
      <c r="AK85" s="11">
        <f>'OddsRatio_working_3-way'!U85/(3*'OddsRatio_working_3-way'!X85^(1/3))*SIN(('OddsRatio_working_3-way'!Y85+4*PI())/3)</f>
        <v>0.49445852280362335</v>
      </c>
      <c r="AL85" s="11">
        <f>'OddsRatio_working_3-way'!Z85+'OddsRatio_working_3-way'!AF85</f>
        <v>1.0605073369366029</v>
      </c>
      <c r="AM85" s="11">
        <f>'OddsRatio_working_3-way'!AA85+'OddsRatio_working_3-way'!AG85</f>
        <v>-0.65234723052605736</v>
      </c>
      <c r="AN85" s="11">
        <f>'OddsRatio_working_3-way'!AB85+'OddsRatio_working_3-way'!AH85</f>
        <v>-0.40816010641054556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1.0605073369366029</v>
      </c>
      <c r="AS85" s="11">
        <f>IF(('OddsRatio_working_3-way'!X85=0),IF(Q85&gt;0,-Q85^(1/3),(-Q85)^(1/3)),'OddsRatio_working_3-way'!AM85-'OddsRatio_working_3-way'!R85/3)</f>
        <v>-0.65234723052605736</v>
      </c>
      <c r="AT85" s="11">
        <f>IF(('OddsRatio_working_3-way'!X85=0),IF(Q85&gt;0,-Q85^(1/3),(-Q85)^(1/3)),'OddsRatio_working_3-way'!AN85-'OddsRatio_working_3-way'!R85/3)</f>
        <v>-0.40816010641054556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9">
        <f t="shared" si="26"/>
        <v>0.35541238049967061</v>
      </c>
      <c r="E86" s="9">
        <f t="shared" si="27"/>
        <v>0.27954294097496563</v>
      </c>
      <c r="F86" s="9">
        <f t="shared" si="28"/>
        <v>0.36504467852536349</v>
      </c>
      <c r="G86" s="9">
        <f t="shared" si="29"/>
        <v>1.0606040896472031</v>
      </c>
      <c r="H86" s="9">
        <f t="shared" si="30"/>
        <v>2.813632993296717</v>
      </c>
      <c r="I86" s="9">
        <f t="shared" si="31"/>
        <v>3.5772679378427039</v>
      </c>
      <c r="J86" s="9">
        <f t="shared" si="32"/>
        <v>2.7393907070214132</v>
      </c>
      <c r="K86" s="11">
        <f t="shared" si="33"/>
        <v>0.36900369003690037</v>
      </c>
      <c r="L86" s="11">
        <f t="shared" si="34"/>
        <v>0.29154518950437314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-0.2777019275626097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0.23553773836174619</v>
      </c>
      <c r="Q86" s="11">
        <f>2*'OddsRatio_working_3-way'!K86*'OddsRatio_working_3-way'!L86*'OddsRatio_working_3-way'!M86</f>
        <v>8.150094753001598E-2</v>
      </c>
      <c r="R86" s="11">
        <f t="shared" si="36"/>
        <v>0</v>
      </c>
      <c r="S86" s="11">
        <f t="shared" si="37"/>
        <v>-0.84816745936573545</v>
      </c>
      <c r="T86" s="11">
        <f t="shared" si="38"/>
        <v>-0.2934835499535417</v>
      </c>
      <c r="U86" s="11">
        <f>'OddsRatio_working_3-way'!S86-'OddsRatio_working_3-way'!R86^2/3</f>
        <v>-0.84816745936573545</v>
      </c>
      <c r="V86" s="11">
        <f>'OddsRatio_working_3-way'!S86*'OddsRatio_working_3-way'!R86/3-2*'OddsRatio_working_3-way'!R86^3/27-'OddsRatio_working_3-way'!T86</f>
        <v>0.2934835499535417</v>
      </c>
      <c r="W86" s="11">
        <f>'OddsRatio_working_3-way'!V86^2+4*'OddsRatio_working_3-way'!U86^3/27</f>
        <v>-4.2617059725015977E-3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0.15032822428425957</v>
      </c>
      <c r="Y86" s="11">
        <f>IF('OddsRatio_working_3-way'!W86&gt;=0,IF('OddsRatio_working_3-way'!V86+SQRT('OddsRatio_working_3-way'!W86)&gt;0,0,PI()),ACOS('OddsRatio_working_3-way'!V86/(2*'OddsRatio_working_3-way'!X86)))</f>
        <v>0.21887407021174332</v>
      </c>
      <c r="Z86" s="11">
        <f>'OddsRatio_working_3-way'!X86^(1/3)*COS('OddsRatio_working_3-way'!Y86/3)</f>
        <v>0.53030204482360155</v>
      </c>
      <c r="AA86" s="11">
        <f>'OddsRatio_working_3-way'!X86^(1/3)*COS(('OddsRatio_working_3-way'!Y86+2*PI())/3)</f>
        <v>-0.29871693940157029</v>
      </c>
      <c r="AB86" s="11">
        <f>'OddsRatio_working_3-way'!X86^(1/3)*COS(('OddsRatio_working_3-way'!Y86+4*PI())/3)</f>
        <v>-0.23158510542203115</v>
      </c>
      <c r="AC86" s="11">
        <f>'OddsRatio_working_3-way'!X86^(1/3)*SIN('OddsRatio_working_3-way'!Y86/3)</f>
        <v>3.8758582419280145E-2</v>
      </c>
      <c r="AD86" s="11">
        <f>'OddsRatio_working_3-way'!X86^(1/3)*SIN(('OddsRatio_working_3-way'!Y86+2*PI())/3)</f>
        <v>0.43987575128643291</v>
      </c>
      <c r="AE86" s="11">
        <f>'OddsRatio_working_3-way'!X86^(1/3)*SIN(('OddsRatio_working_3-way'!Y86+4*PI())/3)</f>
        <v>-0.47863433370571318</v>
      </c>
      <c r="AF86" s="11">
        <f>-'OddsRatio_working_3-way'!U86/(3*'OddsRatio_working_3-way'!X86^(1/3))*COS(('OddsRatio_working_3-way'!Y86)/3)</f>
        <v>0.53030204482360144</v>
      </c>
      <c r="AG86" s="11">
        <f>-'OddsRatio_working_3-way'!U86/(3*'OddsRatio_working_3-way'!X86^(1/3))*COS(('OddsRatio_working_3-way'!Y86+2*PI())/3)</f>
        <v>-0.29871693940157024</v>
      </c>
      <c r="AH86" s="11">
        <f>-'OddsRatio_working_3-way'!U86/(3*'OddsRatio_working_3-way'!X86^(1/3))*COS(('OddsRatio_working_3-way'!Y86+4*PI())/3)</f>
        <v>-0.23158510542203109</v>
      </c>
      <c r="AI86" s="11">
        <f>'OddsRatio_working_3-way'!U86/(3*'OddsRatio_working_3-way'!X86^(1/3))*SIN(('OddsRatio_working_3-way'!Y86)/3)</f>
        <v>-3.8758582419280138E-2</v>
      </c>
      <c r="AJ86" s="11">
        <f>'OddsRatio_working_3-way'!U86/(3*'OddsRatio_working_3-way'!X86^(1/3))*SIN(('OddsRatio_working_3-way'!Y86+2*PI())/3)</f>
        <v>-0.4398757512864328</v>
      </c>
      <c r="AK86" s="11">
        <f>'OddsRatio_working_3-way'!U86/(3*'OddsRatio_working_3-way'!X86^(1/3))*SIN(('OddsRatio_working_3-way'!Y86+4*PI())/3)</f>
        <v>0.47863433370571307</v>
      </c>
      <c r="AL86" s="11">
        <f>'OddsRatio_working_3-way'!Z86+'OddsRatio_working_3-way'!AF86</f>
        <v>1.0606040896472031</v>
      </c>
      <c r="AM86" s="11">
        <f>'OddsRatio_working_3-way'!AA86+'OddsRatio_working_3-way'!AG86</f>
        <v>-0.59743387880314058</v>
      </c>
      <c r="AN86" s="11">
        <f>'OddsRatio_working_3-way'!AB86+'OddsRatio_working_3-way'!AH86</f>
        <v>-0.46317021084406224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1.0606040896472031</v>
      </c>
      <c r="AS86" s="11">
        <f>IF(('OddsRatio_working_3-way'!X86=0),IF(Q86&gt;0,-Q86^(1/3),(-Q86)^(1/3)),'OddsRatio_working_3-way'!AM86-'OddsRatio_working_3-way'!R86/3)</f>
        <v>-0.59743387880314058</v>
      </c>
      <c r="AT86" s="11">
        <f>IF(('OddsRatio_working_3-way'!X86=0),IF(Q86&gt;0,-Q86^(1/3),(-Q86)^(1/3)),'OddsRatio_working_3-way'!AN86-'OddsRatio_working_3-way'!R86/3)</f>
        <v>-0.46317021084406224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9">
        <f t="shared" si="26"/>
        <v>0.60403469695373591</v>
      </c>
      <c r="E87" s="9">
        <f t="shared" si="27"/>
        <v>0.24275156990074365</v>
      </c>
      <c r="F87" s="9">
        <f t="shared" si="28"/>
        <v>0.15321373314552061</v>
      </c>
      <c r="G87" s="9">
        <f t="shared" si="29"/>
        <v>1.1302310973171084</v>
      </c>
      <c r="H87" s="9">
        <f t="shared" si="30"/>
        <v>1.6555340364439226</v>
      </c>
      <c r="I87" s="9">
        <f t="shared" si="31"/>
        <v>4.1194378285952196</v>
      </c>
      <c r="J87" s="9">
        <f t="shared" si="32"/>
        <v>6.5268300658806586</v>
      </c>
      <c r="K87" s="11">
        <f t="shared" si="33"/>
        <v>0.63291139240506322</v>
      </c>
      <c r="L87" s="11">
        <f t="shared" si="34"/>
        <v>0.26595744680851063</v>
      </c>
      <c r="M87" s="11">
        <f t="shared" si="35"/>
        <v>0.16977928692699493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-0.22371015982481601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0.23520124081086183</v>
      </c>
      <c r="Q87" s="11">
        <f>2*'OddsRatio_working_3-way'!K87*'OddsRatio_working_3-way'!L87*'OddsRatio_working_3-way'!M87</f>
        <v>5.7157045154522926E-2</v>
      </c>
      <c r="R87" s="11">
        <f t="shared" si="36"/>
        <v>0</v>
      </c>
      <c r="S87" s="11">
        <f t="shared" si="37"/>
        <v>-1.0513659325756342</v>
      </c>
      <c r="T87" s="11">
        <f t="shared" si="38"/>
        <v>-0.25549597389444328</v>
      </c>
      <c r="U87" s="11">
        <f>'OddsRatio_working_3-way'!S87-'OddsRatio_working_3-way'!R87^2/3</f>
        <v>-1.0513659325756342</v>
      </c>
      <c r="V87" s="11">
        <f>'OddsRatio_working_3-way'!S87*'OddsRatio_working_3-way'!R87/3-2*'OddsRatio_working_3-way'!R87^3/27-'OddsRatio_working_3-way'!T87</f>
        <v>0.25549597389444328</v>
      </c>
      <c r="W87" s="11">
        <f>'OddsRatio_working_3-way'!V87^2+4*'OddsRatio_working_3-way'!U87^3/27</f>
        <v>-0.10689198535685622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0.20746697209021384</v>
      </c>
      <c r="Y87" s="11">
        <f>IF('OddsRatio_working_3-way'!W87&gt;=0,IF('OddsRatio_working_3-way'!V87+SQRT('OddsRatio_working_3-way'!W87)&gt;0,0,PI()),ACOS('OddsRatio_working_3-way'!V87/(2*'OddsRatio_working_3-way'!X87)))</f>
        <v>0.90745765006439427</v>
      </c>
      <c r="Z87" s="11">
        <f>'OddsRatio_working_3-way'!X87^(1/3)*COS('OddsRatio_working_3-way'!Y87/3)</f>
        <v>0.56511554865855429</v>
      </c>
      <c r="AA87" s="11">
        <f>'OddsRatio_working_3-way'!X87^(1/3)*COS(('OddsRatio_working_3-way'!Y87+2*PI())/3)</f>
        <v>-0.43528234878330685</v>
      </c>
      <c r="AB87" s="11">
        <f>'OddsRatio_working_3-way'!X87^(1/3)*COS(('OddsRatio_working_3-way'!Y87+4*PI())/3)</f>
        <v>-0.12983319987524758</v>
      </c>
      <c r="AC87" s="11">
        <f>'OddsRatio_working_3-way'!X87^(1/3)*SIN('OddsRatio_working_3-way'!Y87/3)</f>
        <v>0.17635114834581031</v>
      </c>
      <c r="AD87" s="11">
        <f>'OddsRatio_working_3-way'!X87^(1/3)*SIN(('OddsRatio_working_3-way'!Y87+2*PI())/3)</f>
        <v>0.40122884703898398</v>
      </c>
      <c r="AE87" s="11">
        <f>'OddsRatio_working_3-way'!X87^(1/3)*SIN(('OddsRatio_working_3-way'!Y87+4*PI())/3)</f>
        <v>-0.5775799953847941</v>
      </c>
      <c r="AF87" s="11">
        <f>-'OddsRatio_working_3-way'!U87/(3*'OddsRatio_working_3-way'!X87^(1/3))*COS(('OddsRatio_working_3-way'!Y87)/3)</f>
        <v>0.56511554865855418</v>
      </c>
      <c r="AG87" s="11">
        <f>-'OddsRatio_working_3-way'!U87/(3*'OddsRatio_working_3-way'!X87^(1/3))*COS(('OddsRatio_working_3-way'!Y87+2*PI())/3)</f>
        <v>-0.43528234878330674</v>
      </c>
      <c r="AH87" s="11">
        <f>-'OddsRatio_working_3-way'!U87/(3*'OddsRatio_working_3-way'!X87^(1/3))*COS(('OddsRatio_working_3-way'!Y87+4*PI())/3)</f>
        <v>-0.12983319987524755</v>
      </c>
      <c r="AI87" s="11">
        <f>'OddsRatio_working_3-way'!U87/(3*'OddsRatio_working_3-way'!X87^(1/3))*SIN(('OddsRatio_working_3-way'!Y87)/3)</f>
        <v>-0.17635114834581025</v>
      </c>
      <c r="AJ87" s="11">
        <f>'OddsRatio_working_3-way'!U87/(3*'OddsRatio_working_3-way'!X87^(1/3))*SIN(('OddsRatio_working_3-way'!Y87+2*PI())/3)</f>
        <v>-0.40122884703898393</v>
      </c>
      <c r="AK87" s="11">
        <f>'OddsRatio_working_3-way'!U87/(3*'OddsRatio_working_3-way'!X87^(1/3))*SIN(('OddsRatio_working_3-way'!Y87+4*PI())/3)</f>
        <v>0.57757999538479399</v>
      </c>
      <c r="AL87" s="11">
        <f>'OddsRatio_working_3-way'!Z87+'OddsRatio_working_3-way'!AF87</f>
        <v>1.1302310973171084</v>
      </c>
      <c r="AM87" s="11">
        <f>'OddsRatio_working_3-way'!AA87+'OddsRatio_working_3-way'!AG87</f>
        <v>-0.87056469756661359</v>
      </c>
      <c r="AN87" s="11">
        <f>'OddsRatio_working_3-way'!AB87+'OddsRatio_working_3-way'!AH87</f>
        <v>-0.2596663997504951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1.1302310973171084</v>
      </c>
      <c r="AS87" s="11">
        <f>IF(('OddsRatio_working_3-way'!X87=0),IF(Q87&gt;0,-Q87^(1/3),(-Q87)^(1/3)),'OddsRatio_working_3-way'!AM87-'OddsRatio_working_3-way'!R87/3)</f>
        <v>-0.87056469756661359</v>
      </c>
      <c r="AT87" s="11">
        <f>IF(('OddsRatio_working_3-way'!X87=0),IF(Q87&gt;0,-Q87^(1/3),(-Q87)^(1/3)),'OddsRatio_working_3-way'!AN87-'OddsRatio_working_3-way'!R87/3)</f>
        <v>-0.2596663997504951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9">
        <f t="shared" si="26"/>
        <v>0.50279093947067199</v>
      </c>
      <c r="E88" s="9">
        <f t="shared" si="27"/>
        <v>0.27935032897877743</v>
      </c>
      <c r="F88" s="9">
        <f t="shared" si="28"/>
        <v>0.21785873155055044</v>
      </c>
      <c r="G88" s="9">
        <f t="shared" si="29"/>
        <v>1.0748893597388771</v>
      </c>
      <c r="H88" s="9">
        <f t="shared" si="30"/>
        <v>1.988898210959767</v>
      </c>
      <c r="I88" s="9">
        <f t="shared" si="31"/>
        <v>3.5797344633733048</v>
      </c>
      <c r="J88" s="9">
        <f t="shared" si="32"/>
        <v>4.59013046152785</v>
      </c>
      <c r="K88" s="11">
        <f t="shared" si="33"/>
        <v>0.52083333333333337</v>
      </c>
      <c r="L88" s="11">
        <f t="shared" si="34"/>
        <v>0.29411764705882354</v>
      </c>
      <c r="M88" s="11">
        <f t="shared" si="35"/>
        <v>0.2304147465437788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-0.26030089455136884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0.23507386825698023</v>
      </c>
      <c r="Q88" s="11">
        <f>2*'OddsRatio_working_3-way'!K88*'OddsRatio_working_3-way'!L88*'OddsRatio_working_3-way'!M88</f>
        <v>7.0592753230324393E-2</v>
      </c>
      <c r="R88" s="11">
        <f t="shared" si="36"/>
        <v>0</v>
      </c>
      <c r="S88" s="11">
        <f t="shared" si="37"/>
        <v>-0.90308513407966717</v>
      </c>
      <c r="T88" s="11">
        <f t="shared" si="38"/>
        <v>-0.271196736960861</v>
      </c>
      <c r="U88" s="11">
        <f>'OddsRatio_working_3-way'!S88-'OddsRatio_working_3-way'!R88^2/3</f>
        <v>-0.90308513407966717</v>
      </c>
      <c r="V88" s="11">
        <f>'OddsRatio_working_3-way'!S88*'OddsRatio_working_3-way'!R88/3-2*'OddsRatio_working_3-way'!R88^3/27-'OddsRatio_working_3-way'!T88</f>
        <v>0.271196736960861</v>
      </c>
      <c r="W88" s="11">
        <f>'OddsRatio_working_3-way'!V88^2+4*'OddsRatio_working_3-way'!U88^3/27</f>
        <v>-3.556678970166903E-2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0.16516238966535893</v>
      </c>
      <c r="Y88" s="11">
        <f>IF('OddsRatio_working_3-way'!W88&gt;=0,IF('OddsRatio_working_3-way'!V88+SQRT('OddsRatio_working_3-way'!W88)&gt;0,0,PI()),ACOS('OddsRatio_working_3-way'!V88/(2*'OddsRatio_working_3-way'!X88)))</f>
        <v>0.60763547983866617</v>
      </c>
      <c r="Z88" s="11">
        <f>'OddsRatio_working_3-way'!X88^(1/3)*COS('OddsRatio_working_3-way'!Y88/3)</f>
        <v>0.53744467986943856</v>
      </c>
      <c r="AA88" s="11">
        <f>'OddsRatio_working_3-way'!X88^(1/3)*COS(('OddsRatio_working_3-way'!Y88+2*PI())/3)</f>
        <v>-0.36430578818777365</v>
      </c>
      <c r="AB88" s="11">
        <f>'OddsRatio_working_3-way'!X88^(1/3)*COS(('OddsRatio_working_3-way'!Y88+4*PI())/3)</f>
        <v>-0.17313889168166502</v>
      </c>
      <c r="AC88" s="11">
        <f>'OddsRatio_working_3-way'!X88^(1/3)*SIN('OddsRatio_working_3-way'!Y88/3)</f>
        <v>0.11037025915794724</v>
      </c>
      <c r="AD88" s="11">
        <f>'OddsRatio_working_3-way'!X88^(1/3)*SIN(('OddsRatio_working_3-way'!Y88+2*PI())/3)</f>
        <v>0.41025561631675528</v>
      </c>
      <c r="AE88" s="11">
        <f>'OddsRatio_working_3-way'!X88^(1/3)*SIN(('OddsRatio_working_3-way'!Y88+4*PI())/3)</f>
        <v>-0.5206258754747024</v>
      </c>
      <c r="AF88" s="11">
        <f>-'OddsRatio_working_3-way'!U88/(3*'OddsRatio_working_3-way'!X88^(1/3))*COS(('OddsRatio_working_3-way'!Y88)/3)</f>
        <v>0.53744467986943856</v>
      </c>
      <c r="AG88" s="11">
        <f>-'OddsRatio_working_3-way'!U88/(3*'OddsRatio_working_3-way'!X88^(1/3))*COS(('OddsRatio_working_3-way'!Y88+2*PI())/3)</f>
        <v>-0.36430578818777365</v>
      </c>
      <c r="AH88" s="11">
        <f>-'OddsRatio_working_3-way'!U88/(3*'OddsRatio_working_3-way'!X88^(1/3))*COS(('OddsRatio_working_3-way'!Y88+4*PI())/3)</f>
        <v>-0.17313889168166502</v>
      </c>
      <c r="AI88" s="11">
        <f>'OddsRatio_working_3-way'!U88/(3*'OddsRatio_working_3-way'!X88^(1/3))*SIN(('OddsRatio_working_3-way'!Y88)/3)</f>
        <v>-0.11037025915794724</v>
      </c>
      <c r="AJ88" s="11">
        <f>'OddsRatio_working_3-way'!U88/(3*'OddsRatio_working_3-way'!X88^(1/3))*SIN(('OddsRatio_working_3-way'!Y88+2*PI())/3)</f>
        <v>-0.41025561631675528</v>
      </c>
      <c r="AK88" s="11">
        <f>'OddsRatio_working_3-way'!U88/(3*'OddsRatio_working_3-way'!X88^(1/3))*SIN(('OddsRatio_working_3-way'!Y88+4*PI())/3)</f>
        <v>0.5206258754747024</v>
      </c>
      <c r="AL88" s="11">
        <f>'OddsRatio_working_3-way'!Z88+'OddsRatio_working_3-way'!AF88</f>
        <v>1.0748893597388771</v>
      </c>
      <c r="AM88" s="11">
        <f>'OddsRatio_working_3-way'!AA88+'OddsRatio_working_3-way'!AG88</f>
        <v>-0.7286115763755473</v>
      </c>
      <c r="AN88" s="11">
        <f>'OddsRatio_working_3-way'!AB88+'OddsRatio_working_3-way'!AH88</f>
        <v>-0.34627778336333004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1.0748893597388771</v>
      </c>
      <c r="AS88" s="11">
        <f>IF(('OddsRatio_working_3-way'!X88=0),IF(Q88&gt;0,-Q88^(1/3),(-Q88)^(1/3)),'OddsRatio_working_3-way'!AM88-'OddsRatio_working_3-way'!R88/3)</f>
        <v>-0.7286115763755473</v>
      </c>
      <c r="AT88" s="11">
        <f>IF(('OddsRatio_working_3-way'!X88=0),IF(Q88&gt;0,-Q88^(1/3),(-Q88)^(1/3)),'OddsRatio_working_3-way'!AN88-'OddsRatio_working_3-way'!R88/3)</f>
        <v>-0.34627778336333004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9">
        <f t="shared" si="26"/>
        <v>0.20191385937750336</v>
      </c>
      <c r="E89" s="9">
        <f t="shared" si="27"/>
        <v>0.29029256984142054</v>
      </c>
      <c r="F89" s="9">
        <f t="shared" si="28"/>
        <v>0.50779357078107623</v>
      </c>
      <c r="G89" s="9">
        <f t="shared" si="29"/>
        <v>1.0770046411266061</v>
      </c>
      <c r="H89" s="9">
        <f t="shared" si="30"/>
        <v>4.9526070329346448</v>
      </c>
      <c r="I89" s="9">
        <f t="shared" si="31"/>
        <v>3.4448005353573969</v>
      </c>
      <c r="J89" s="9">
        <f t="shared" si="32"/>
        <v>1.9693041770139454</v>
      </c>
      <c r="K89" s="11">
        <f t="shared" si="33"/>
        <v>0.21413276231263384</v>
      </c>
      <c r="L89" s="11">
        <f t="shared" si="34"/>
        <v>0.3058103975535168</v>
      </c>
      <c r="M89" s="11">
        <f t="shared" si="35"/>
        <v>0.52631578947368418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-0.25841409409227267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0.23574249061941338</v>
      </c>
      <c r="Q89" s="11">
        <f>2*'OddsRatio_working_3-way'!K89*'OddsRatio_working_3-way'!L89*'OddsRatio_working_3-way'!M89</f>
        <v>6.893055281269396E-2</v>
      </c>
      <c r="R89" s="11">
        <f t="shared" si="36"/>
        <v>0</v>
      </c>
      <c r="S89" s="11">
        <f t="shared" si="37"/>
        <v>-0.91226638178348018</v>
      </c>
      <c r="T89" s="11">
        <f t="shared" si="38"/>
        <v>-0.26674455607704095</v>
      </c>
      <c r="U89" s="11">
        <f>'OddsRatio_working_3-way'!S89-'OddsRatio_working_3-way'!R89^2/3</f>
        <v>-0.91226638178348018</v>
      </c>
      <c r="V89" s="11">
        <f>'OddsRatio_working_3-way'!S89*'OddsRatio_working_3-way'!R89/3-2*'OddsRatio_working_3-way'!R89^3/27-'OddsRatio_working_3-way'!T89</f>
        <v>0.26674455607704095</v>
      </c>
      <c r="W89" s="11">
        <f>'OddsRatio_working_3-way'!V89^2+4*'OddsRatio_working_3-way'!U89^3/27</f>
        <v>-4.1323698323822294E-2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0.16768747457738156</v>
      </c>
      <c r="Y89" s="11">
        <f>IF('OddsRatio_working_3-way'!W89&gt;=0,IF('OddsRatio_working_3-way'!V89+SQRT('OddsRatio_working_3-way'!W89)&gt;0,0,PI()),ACOS('OddsRatio_working_3-way'!V89/(2*'OddsRatio_working_3-way'!X89)))</f>
        <v>0.65119143058821627</v>
      </c>
      <c r="Z89" s="11">
        <f>'OddsRatio_working_3-way'!X89^(1/3)*COS('OddsRatio_working_3-way'!Y89/3)</f>
        <v>0.53850232056330316</v>
      </c>
      <c r="AA89" s="11">
        <f>'OddsRatio_working_3-way'!X89^(1/3)*COS(('OddsRatio_working_3-way'!Y89+2*PI())/3)</f>
        <v>-0.37210072764497704</v>
      </c>
      <c r="AB89" s="11">
        <f>'OddsRatio_working_3-way'!X89^(1/3)*COS(('OddsRatio_working_3-way'!Y89+4*PI())/3)</f>
        <v>-0.16640159291832612</v>
      </c>
      <c r="AC89" s="11">
        <f>'OddsRatio_working_3-way'!X89^(1/3)*SIN('OddsRatio_working_3-way'!Y89/3)</f>
        <v>0.11876045080650502</v>
      </c>
      <c r="AD89" s="11">
        <f>'OddsRatio_working_3-way'!X89^(1/3)*SIN(('OddsRatio_working_3-way'!Y89+2*PI())/3)</f>
        <v>0.40697646420143924</v>
      </c>
      <c r="AE89" s="11">
        <f>'OddsRatio_working_3-way'!X89^(1/3)*SIN(('OddsRatio_working_3-way'!Y89+4*PI())/3)</f>
        <v>-0.52573691500794428</v>
      </c>
      <c r="AF89" s="11">
        <f>-'OddsRatio_working_3-way'!U89/(3*'OddsRatio_working_3-way'!X89^(1/3))*COS(('OddsRatio_working_3-way'!Y89)/3)</f>
        <v>0.53850232056330305</v>
      </c>
      <c r="AG89" s="11">
        <f>-'OddsRatio_working_3-way'!U89/(3*'OddsRatio_working_3-way'!X89^(1/3))*COS(('OddsRatio_working_3-way'!Y89+2*PI())/3)</f>
        <v>-0.37210072764497698</v>
      </c>
      <c r="AH89" s="11">
        <f>-'OddsRatio_working_3-way'!U89/(3*'OddsRatio_working_3-way'!X89^(1/3))*COS(('OddsRatio_working_3-way'!Y89+4*PI())/3)</f>
        <v>-0.1664015929183261</v>
      </c>
      <c r="AI89" s="11">
        <f>'OddsRatio_working_3-way'!U89/(3*'OddsRatio_working_3-way'!X89^(1/3))*SIN(('OddsRatio_working_3-way'!Y89)/3)</f>
        <v>-0.11876045080650501</v>
      </c>
      <c r="AJ89" s="11">
        <f>'OddsRatio_working_3-way'!U89/(3*'OddsRatio_working_3-way'!X89^(1/3))*SIN(('OddsRatio_working_3-way'!Y89+2*PI())/3)</f>
        <v>-0.40697646420143918</v>
      </c>
      <c r="AK89" s="11">
        <f>'OddsRatio_working_3-way'!U89/(3*'OddsRatio_working_3-way'!X89^(1/3))*SIN(('OddsRatio_working_3-way'!Y89+4*PI())/3)</f>
        <v>0.52573691500794417</v>
      </c>
      <c r="AL89" s="11">
        <f>'OddsRatio_working_3-way'!Z89+'OddsRatio_working_3-way'!AF89</f>
        <v>1.0770046411266061</v>
      </c>
      <c r="AM89" s="11">
        <f>'OddsRatio_working_3-way'!AA89+'OddsRatio_working_3-way'!AG89</f>
        <v>-0.74420145528995407</v>
      </c>
      <c r="AN89" s="11">
        <f>'OddsRatio_working_3-way'!AB89+'OddsRatio_working_3-way'!AH89</f>
        <v>-0.33280318583665225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1.0770046411266061</v>
      </c>
      <c r="AS89" s="11">
        <f>IF(('OddsRatio_working_3-way'!X89=0),IF(Q89&gt;0,-Q89^(1/3),(-Q89)^(1/3)),'OddsRatio_working_3-way'!AM89-'OddsRatio_working_3-way'!R89/3)</f>
        <v>-0.74420145528995407</v>
      </c>
      <c r="AT89" s="11">
        <f>IF(('OddsRatio_working_3-way'!X89=0),IF(Q89&gt;0,-Q89^(1/3),(-Q89)^(1/3)),'OddsRatio_working_3-way'!AN89-'OddsRatio_working_3-way'!R89/3)</f>
        <v>-0.33280318583665225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9">
        <f t="shared" si="26"/>
        <v>0.51411585003988403</v>
      </c>
      <c r="E90" s="9">
        <f t="shared" si="27"/>
        <v>0.26657759795353841</v>
      </c>
      <c r="F90" s="9">
        <f t="shared" si="28"/>
        <v>0.21930655200657759</v>
      </c>
      <c r="G90" s="9">
        <f t="shared" si="29"/>
        <v>1.0500965447604469</v>
      </c>
      <c r="H90" s="9">
        <f t="shared" si="30"/>
        <v>1.9450868902844021</v>
      </c>
      <c r="I90" s="9">
        <f t="shared" si="31"/>
        <v>3.7512529472723704</v>
      </c>
      <c r="J90" s="9">
        <f t="shared" si="32"/>
        <v>4.5598272867379146</v>
      </c>
      <c r="K90" s="11">
        <f t="shared" si="33"/>
        <v>0.52631578947368418</v>
      </c>
      <c r="L90" s="11">
        <f t="shared" si="34"/>
        <v>0.27624309392265195</v>
      </c>
      <c r="M90" s="11">
        <f t="shared" si="35"/>
        <v>0.22779043280182235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-0.26473831919937518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0.22885023126789658</v>
      </c>
      <c r="Q90" s="11">
        <f>2*'OddsRatio_working_3-way'!K90*'OddsRatio_working_3-way'!L90*'OddsRatio_working_3-way'!M90</f>
        <v>6.6237404129637203E-2</v>
      </c>
      <c r="R90" s="11">
        <f t="shared" si="36"/>
        <v>0</v>
      </c>
      <c r="S90" s="11">
        <f t="shared" si="37"/>
        <v>-0.86443939041385554</v>
      </c>
      <c r="T90" s="11">
        <f t="shared" si="38"/>
        <v>-0.25019953412846752</v>
      </c>
      <c r="U90" s="11">
        <f>'OddsRatio_working_3-way'!S90-'OddsRatio_working_3-way'!R90^2/3</f>
        <v>-0.86443939041385554</v>
      </c>
      <c r="V90" s="11">
        <f>'OddsRatio_working_3-way'!S90*'OddsRatio_working_3-way'!R90/3-2*'OddsRatio_working_3-way'!R90^3/27-'OddsRatio_working_3-way'!T90</f>
        <v>0.25019953412846752</v>
      </c>
      <c r="W90" s="11">
        <f>'OddsRatio_working_3-way'!V90^2+4*'OddsRatio_working_3-way'!U90^3/27</f>
        <v>-3.3097534464963968E-2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0.15467493441332547</v>
      </c>
      <c r="Y90" s="11">
        <f>IF('OddsRatio_working_3-way'!W90&gt;=0,IF('OddsRatio_working_3-way'!V90+SQRT('OddsRatio_working_3-way'!W90)&gt;0,0,PI()),ACOS('OddsRatio_working_3-way'!V90/(2*'OddsRatio_working_3-way'!X90)))</f>
        <v>0.62870212008250281</v>
      </c>
      <c r="Z90" s="11">
        <f>'OddsRatio_working_3-way'!X90^(1/3)*COS('OddsRatio_working_3-way'!Y90/3)</f>
        <v>0.52504827238022356</v>
      </c>
      <c r="AA90" s="11">
        <f>'OddsRatio_working_3-way'!X90^(1/3)*COS(('OddsRatio_working_3-way'!Y90+2*PI())/3)</f>
        <v>-0.35923546622114205</v>
      </c>
      <c r="AB90" s="11">
        <f>'OddsRatio_working_3-way'!X90^(1/3)*COS(('OddsRatio_working_3-way'!Y90+4*PI())/3)</f>
        <v>-0.16581280615908162</v>
      </c>
      <c r="AC90" s="11">
        <f>'OddsRatio_working_3-way'!X90^(1/3)*SIN('OddsRatio_working_3-way'!Y90/3)</f>
        <v>0.11167262485420412</v>
      </c>
      <c r="AD90" s="11">
        <f>'OddsRatio_working_3-way'!X90^(1/3)*SIN(('OddsRatio_working_3-way'!Y90+2*PI())/3)</f>
        <v>0.39886882966730297</v>
      </c>
      <c r="AE90" s="11">
        <f>'OddsRatio_working_3-way'!X90^(1/3)*SIN(('OddsRatio_working_3-way'!Y90+4*PI())/3)</f>
        <v>-0.51054145452150701</v>
      </c>
      <c r="AF90" s="11">
        <f>-'OddsRatio_working_3-way'!U90/(3*'OddsRatio_working_3-way'!X90^(1/3))*COS(('OddsRatio_working_3-way'!Y90)/3)</f>
        <v>0.52504827238022345</v>
      </c>
      <c r="AG90" s="11">
        <f>-'OddsRatio_working_3-way'!U90/(3*'OddsRatio_working_3-way'!X90^(1/3))*COS(('OddsRatio_working_3-way'!Y90+2*PI())/3)</f>
        <v>-0.359235466221142</v>
      </c>
      <c r="AH90" s="11">
        <f>-'OddsRatio_working_3-way'!U90/(3*'OddsRatio_working_3-way'!X90^(1/3))*COS(('OddsRatio_working_3-way'!Y90+4*PI())/3)</f>
        <v>-0.16581280615908159</v>
      </c>
      <c r="AI90" s="11">
        <f>'OddsRatio_working_3-way'!U90/(3*'OddsRatio_working_3-way'!X90^(1/3))*SIN(('OddsRatio_working_3-way'!Y90)/3)</f>
        <v>-0.11167262485420409</v>
      </c>
      <c r="AJ90" s="11">
        <f>'OddsRatio_working_3-way'!U90/(3*'OddsRatio_working_3-way'!X90^(1/3))*SIN(('OddsRatio_working_3-way'!Y90+2*PI())/3)</f>
        <v>-0.39886882966730292</v>
      </c>
      <c r="AK90" s="11">
        <f>'OddsRatio_working_3-way'!U90/(3*'OddsRatio_working_3-way'!X90^(1/3))*SIN(('OddsRatio_working_3-way'!Y90+4*PI())/3)</f>
        <v>0.5105414545215069</v>
      </c>
      <c r="AL90" s="11">
        <f>'OddsRatio_working_3-way'!Z90+'OddsRatio_working_3-way'!AF90</f>
        <v>1.0500965447604469</v>
      </c>
      <c r="AM90" s="11">
        <f>'OddsRatio_working_3-way'!AA90+'OddsRatio_working_3-way'!AG90</f>
        <v>-0.71847093244228399</v>
      </c>
      <c r="AN90" s="11">
        <f>'OddsRatio_working_3-way'!AB90+'OddsRatio_working_3-way'!AH90</f>
        <v>-0.33162561231816323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1.0500965447604469</v>
      </c>
      <c r="AS90" s="11">
        <f>IF(('OddsRatio_working_3-way'!X90=0),IF(Q90&gt;0,-Q90^(1/3),(-Q90)^(1/3)),'OddsRatio_working_3-way'!AM90-'OddsRatio_working_3-way'!R90/3)</f>
        <v>-0.71847093244228399</v>
      </c>
      <c r="AT90" s="11">
        <f>IF(('OddsRatio_working_3-way'!X90=0),IF(Q90&gt;0,-Q90^(1/3),(-Q90)^(1/3)),'OddsRatio_working_3-way'!AN90-'OddsRatio_working_3-way'!R90/3)</f>
        <v>-0.33162561231816323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9">
        <f t="shared" si="26"/>
        <v>0.37770859482109248</v>
      </c>
      <c r="E91" s="9">
        <f t="shared" si="27"/>
        <v>0.28591440296146237</v>
      </c>
      <c r="F91" s="9">
        <f t="shared" si="28"/>
        <v>0.33637700221744504</v>
      </c>
      <c r="G91" s="9">
        <f t="shared" si="29"/>
        <v>1.0493908737528126</v>
      </c>
      <c r="H91" s="9">
        <f t="shared" si="30"/>
        <v>2.6475436717919152</v>
      </c>
      <c r="I91" s="9">
        <f t="shared" si="31"/>
        <v>3.4975502795316937</v>
      </c>
      <c r="J91" s="9">
        <f t="shared" si="32"/>
        <v>2.9728548426552877</v>
      </c>
      <c r="K91" s="11">
        <f t="shared" si="33"/>
        <v>0.38910505836575876</v>
      </c>
      <c r="L91" s="11">
        <f t="shared" si="34"/>
        <v>0.29585798816568049</v>
      </c>
      <c r="M91" s="11">
        <f t="shared" si="35"/>
        <v>0.34722222222222221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-0.2807967955753049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0.23303773116703375</v>
      </c>
      <c r="Q91" s="11">
        <f>2*'OddsRatio_working_3-way'!K91*'OddsRatio_working_3-way'!L91*'OddsRatio_working_3-way'!M91</f>
        <v>7.9944333161932682E-2</v>
      </c>
      <c r="R91" s="11">
        <f t="shared" si="36"/>
        <v>0</v>
      </c>
      <c r="S91" s="11">
        <f t="shared" si="37"/>
        <v>-0.82991592083370835</v>
      </c>
      <c r="T91" s="11">
        <f t="shared" si="38"/>
        <v>-0.28470529016593771</v>
      </c>
      <c r="U91" s="11">
        <f>'OddsRatio_working_3-way'!S91-'OddsRatio_working_3-way'!R91^2/3</f>
        <v>-0.82991592083370835</v>
      </c>
      <c r="V91" s="11">
        <f>'OddsRatio_working_3-way'!S91*'OddsRatio_working_3-way'!R91/3-2*'OddsRatio_working_3-way'!R91^3/27-'OddsRatio_working_3-way'!T91</f>
        <v>0.28470529016593771</v>
      </c>
      <c r="W91" s="11">
        <f>'OddsRatio_working_3-way'!V91^2+4*'OddsRatio_working_3-way'!U91^3/27</f>
        <v>-3.6263423721222543E-3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0.14550210017435578</v>
      </c>
      <c r="Y91" s="11">
        <f>IF('OddsRatio_working_3-way'!W91&gt;=0,IF('OddsRatio_working_3-way'!V91+SQRT('OddsRatio_working_3-way'!W91)&gt;0,0,PI()),ACOS('OddsRatio_working_3-way'!V91/(2*'OddsRatio_working_3-way'!X91)))</f>
        <v>0.20844168649192008</v>
      </c>
      <c r="Z91" s="11">
        <f>'OddsRatio_working_3-way'!X91^(1/3)*COS('OddsRatio_working_3-way'!Y91/3)</f>
        <v>0.5246954368764063</v>
      </c>
      <c r="AA91" s="11">
        <f>'OddsRatio_working_3-way'!X91^(1/3)*COS(('OddsRatio_working_3-way'!Y91+2*PI())/3)</f>
        <v>-0.293970559854417</v>
      </c>
      <c r="AB91" s="11">
        <f>'OddsRatio_working_3-way'!X91^(1/3)*COS(('OddsRatio_working_3-way'!Y91+4*PI())/3)</f>
        <v>-0.23072487702198938</v>
      </c>
      <c r="AC91" s="11">
        <f>'OddsRatio_working_3-way'!X91^(1/3)*SIN('OddsRatio_working_3-way'!Y91/3)</f>
        <v>3.6514912008383846E-2</v>
      </c>
      <c r="AD91" s="11">
        <f>'OddsRatio_working_3-way'!X91^(1/3)*SIN(('OddsRatio_working_3-way'!Y91+2*PI())/3)</f>
        <v>0.43614212158055032</v>
      </c>
      <c r="AE91" s="11">
        <f>'OddsRatio_working_3-way'!X91^(1/3)*SIN(('OddsRatio_working_3-way'!Y91+4*PI())/3)</f>
        <v>-0.47265703358893407</v>
      </c>
      <c r="AF91" s="11">
        <f>-'OddsRatio_working_3-way'!U91/(3*'OddsRatio_working_3-way'!X91^(1/3))*COS(('OddsRatio_working_3-way'!Y91)/3)</f>
        <v>0.52469543687640618</v>
      </c>
      <c r="AG91" s="11">
        <f>-'OddsRatio_working_3-way'!U91/(3*'OddsRatio_working_3-way'!X91^(1/3))*COS(('OddsRatio_working_3-way'!Y91+2*PI())/3)</f>
        <v>-0.29397055985441695</v>
      </c>
      <c r="AH91" s="11">
        <f>-'OddsRatio_working_3-way'!U91/(3*'OddsRatio_working_3-way'!X91^(1/3))*COS(('OddsRatio_working_3-way'!Y91+4*PI())/3)</f>
        <v>-0.23072487702198932</v>
      </c>
      <c r="AI91" s="11">
        <f>'OddsRatio_working_3-way'!U91/(3*'OddsRatio_working_3-way'!X91^(1/3))*SIN(('OddsRatio_working_3-way'!Y91)/3)</f>
        <v>-3.6514912008383839E-2</v>
      </c>
      <c r="AJ91" s="11">
        <f>'OddsRatio_working_3-way'!U91/(3*'OddsRatio_working_3-way'!X91^(1/3))*SIN(('OddsRatio_working_3-way'!Y91+2*PI())/3)</f>
        <v>-0.43614212158055021</v>
      </c>
      <c r="AK91" s="11">
        <f>'OddsRatio_working_3-way'!U91/(3*'OddsRatio_working_3-way'!X91^(1/3))*SIN(('OddsRatio_working_3-way'!Y91+4*PI())/3)</f>
        <v>0.47265703358893402</v>
      </c>
      <c r="AL91" s="11">
        <f>'OddsRatio_working_3-way'!Z91+'OddsRatio_working_3-way'!AF91</f>
        <v>1.0493908737528126</v>
      </c>
      <c r="AM91" s="11">
        <f>'OddsRatio_working_3-way'!AA91+'OddsRatio_working_3-way'!AG91</f>
        <v>-0.587941119708834</v>
      </c>
      <c r="AN91" s="11">
        <f>'OddsRatio_working_3-way'!AB91+'OddsRatio_working_3-way'!AH91</f>
        <v>-0.4614497540439787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1.0493908737528126</v>
      </c>
      <c r="AS91" s="11">
        <f>IF(('OddsRatio_working_3-way'!X91=0),IF(Q91&gt;0,-Q91^(1/3),(-Q91)^(1/3)),'OddsRatio_working_3-way'!AM91-'OddsRatio_working_3-way'!R91/3)</f>
        <v>-0.587941119708834</v>
      </c>
      <c r="AT91" s="11">
        <f>IF(('OddsRatio_working_3-way'!X91=0),IF(Q91&gt;0,-Q91^(1/3),(-Q91)^(1/3)),'OddsRatio_working_3-way'!AN91-'OddsRatio_working_3-way'!R91/3)</f>
        <v>-0.4614497540439787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9">
        <f t="shared" si="26"/>
        <v>0.45873291068261512</v>
      </c>
      <c r="E92" s="9">
        <f t="shared" si="27"/>
        <v>0.26446388547561117</v>
      </c>
      <c r="F92" s="9">
        <f t="shared" si="28"/>
        <v>0.27680320384177365</v>
      </c>
      <c r="G92" s="9">
        <f t="shared" si="29"/>
        <v>1.0534979628372172</v>
      </c>
      <c r="H92" s="9">
        <f t="shared" si="30"/>
        <v>2.1799177183776832</v>
      </c>
      <c r="I92" s="9">
        <f t="shared" si="31"/>
        <v>3.7812346218902539</v>
      </c>
      <c r="J92" s="9">
        <f t="shared" si="32"/>
        <v>3.6126749478362989</v>
      </c>
      <c r="K92" s="11">
        <f t="shared" si="33"/>
        <v>0.47169811320754712</v>
      </c>
      <c r="L92" s="11">
        <f t="shared" si="34"/>
        <v>0.27472527472527469</v>
      </c>
      <c r="M92" s="11">
        <f t="shared" si="35"/>
        <v>0.28735632183908044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-0.27305940643611448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0.2323636025652942</v>
      </c>
      <c r="Q92" s="11">
        <f>2*'OddsRatio_working_3-way'!K92*'OddsRatio_working_3-way'!L92*'OddsRatio_working_3-way'!M92</f>
        <v>7.4475513642722466E-2</v>
      </c>
      <c r="R92" s="11">
        <f t="shared" si="36"/>
        <v>0</v>
      </c>
      <c r="S92" s="11">
        <f t="shared" si="37"/>
        <v>-0.8509635525764554</v>
      </c>
      <c r="T92" s="11">
        <f t="shared" si="38"/>
        <v>-0.27274472838988939</v>
      </c>
      <c r="U92" s="11">
        <f>'OddsRatio_working_3-way'!S92-'OddsRatio_working_3-way'!R92^2/3</f>
        <v>-0.8509635525764554</v>
      </c>
      <c r="V92" s="11">
        <f>'OddsRatio_working_3-way'!S92*'OddsRatio_working_3-way'!R92/3-2*'OddsRatio_working_3-way'!R92^3/27-'OddsRatio_working_3-way'!T92</f>
        <v>0.27274472838988939</v>
      </c>
      <c r="W92" s="11">
        <f>'OddsRatio_working_3-way'!V92^2+4*'OddsRatio_working_3-way'!U92^3/27</f>
        <v>-1.6901552929549035E-2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0.15107220111094527</v>
      </c>
      <c r="Y92" s="11">
        <f>IF('OddsRatio_working_3-way'!W92&gt;=0,IF('OddsRatio_working_3-way'!V92+SQRT('OddsRatio_working_3-way'!W92)&gt;0,0,PI()),ACOS('OddsRatio_working_3-way'!V92/(2*'OddsRatio_working_3-way'!X92)))</f>
        <v>0.44480029366786189</v>
      </c>
      <c r="Z92" s="11">
        <f>'OddsRatio_working_3-way'!X92^(1/3)*COS('OddsRatio_working_3-way'!Y92/3)</f>
        <v>0.5267489814186086</v>
      </c>
      <c r="AA92" s="11">
        <f>'OddsRatio_working_3-way'!X92^(1/3)*COS(('OddsRatio_working_3-way'!Y92+2*PI())/3)</f>
        <v>-0.33151053898741989</v>
      </c>
      <c r="AB92" s="11">
        <f>'OddsRatio_working_3-way'!X92^(1/3)*COS(('OddsRatio_working_3-way'!Y92+4*PI())/3)</f>
        <v>-0.19523844243118879</v>
      </c>
      <c r="AC92" s="11">
        <f>'OddsRatio_working_3-way'!X92^(1/3)*SIN('OddsRatio_working_3-way'!Y92/3)</f>
        <v>7.8676731629774815E-2</v>
      </c>
      <c r="AD92" s="11">
        <f>'OddsRatio_working_3-way'!X92^(1/3)*SIN(('OddsRatio_working_3-way'!Y92+2*PI())/3)</f>
        <v>0.4168396335112049</v>
      </c>
      <c r="AE92" s="11">
        <f>'OddsRatio_working_3-way'!X92^(1/3)*SIN(('OddsRatio_working_3-way'!Y92+4*PI())/3)</f>
        <v>-0.49551636514097958</v>
      </c>
      <c r="AF92" s="11">
        <f>-'OddsRatio_working_3-way'!U92/(3*'OddsRatio_working_3-way'!X92^(1/3))*COS(('OddsRatio_working_3-way'!Y92)/3)</f>
        <v>0.52674898141860849</v>
      </c>
      <c r="AG92" s="11">
        <f>-'OddsRatio_working_3-way'!U92/(3*'OddsRatio_working_3-way'!X92^(1/3))*COS(('OddsRatio_working_3-way'!Y92+2*PI())/3)</f>
        <v>-0.33151053898741983</v>
      </c>
      <c r="AH92" s="11">
        <f>-'OddsRatio_working_3-way'!U92/(3*'OddsRatio_working_3-way'!X92^(1/3))*COS(('OddsRatio_working_3-way'!Y92+4*PI())/3)</f>
        <v>-0.19523844243118876</v>
      </c>
      <c r="AI92" s="11">
        <f>'OddsRatio_working_3-way'!U92/(3*'OddsRatio_working_3-way'!X92^(1/3))*SIN(('OddsRatio_working_3-way'!Y92)/3)</f>
        <v>-7.8676731629774788E-2</v>
      </c>
      <c r="AJ92" s="11">
        <f>'OddsRatio_working_3-way'!U92/(3*'OddsRatio_working_3-way'!X92^(1/3))*SIN(('OddsRatio_working_3-way'!Y92+2*PI())/3)</f>
        <v>-0.41683963351120479</v>
      </c>
      <c r="AK92" s="11">
        <f>'OddsRatio_working_3-way'!U92/(3*'OddsRatio_working_3-way'!X92^(1/3))*SIN(('OddsRatio_working_3-way'!Y92+4*PI())/3)</f>
        <v>0.49551636514097946</v>
      </c>
      <c r="AL92" s="11">
        <f>'OddsRatio_working_3-way'!Z92+'OddsRatio_working_3-way'!AF92</f>
        <v>1.0534979628372172</v>
      </c>
      <c r="AM92" s="11">
        <f>'OddsRatio_working_3-way'!AA92+'OddsRatio_working_3-way'!AG92</f>
        <v>-0.66302107797483978</v>
      </c>
      <c r="AN92" s="11">
        <f>'OddsRatio_working_3-way'!AB92+'OddsRatio_working_3-way'!AH92</f>
        <v>-0.39047688486237753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1.0534979628372172</v>
      </c>
      <c r="AS92" s="11">
        <f>IF(('OddsRatio_working_3-way'!X92=0),IF(Q92&gt;0,-Q92^(1/3),(-Q92)^(1/3)),'OddsRatio_working_3-way'!AM92-'OddsRatio_working_3-way'!R92/3)</f>
        <v>-0.66302107797483978</v>
      </c>
      <c r="AT92" s="11">
        <f>IF(('OddsRatio_working_3-way'!X92=0),IF(Q92&gt;0,-Q92^(1/3),(-Q92)^(1/3)),'OddsRatio_working_3-way'!AN92-'OddsRatio_working_3-way'!R92/3)</f>
        <v>-0.39047688486237753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9">
        <f t="shared" si="26"/>
        <v>0.29985729750310408</v>
      </c>
      <c r="E93" s="9">
        <f t="shared" si="27"/>
        <v>0.29524318233406055</v>
      </c>
      <c r="F93" s="9">
        <f t="shared" si="28"/>
        <v>0.40489952016283559</v>
      </c>
      <c r="G93" s="9">
        <f t="shared" si="29"/>
        <v>1.0423748532202817</v>
      </c>
      <c r="H93" s="9">
        <f t="shared" si="30"/>
        <v>3.3349196712134317</v>
      </c>
      <c r="I93" s="9">
        <f t="shared" si="31"/>
        <v>3.3870384138744449</v>
      </c>
      <c r="J93" s="9">
        <f t="shared" si="32"/>
        <v>2.469748543040597</v>
      </c>
      <c r="K93" s="11">
        <f t="shared" si="33"/>
        <v>0.30864197530864196</v>
      </c>
      <c r="L93" s="11">
        <f t="shared" si="34"/>
        <v>0.303951367781155</v>
      </c>
      <c r="M93" s="11">
        <f t="shared" si="35"/>
        <v>0.41493775933609955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-0.28154295374212401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0.23122164907280113</v>
      </c>
      <c r="Q93" s="11">
        <f>2*'OddsRatio_working_3-way'!K93*'OddsRatio_working_3-way'!L93*'OddsRatio_working_3-way'!M93</f>
        <v>7.7852407095219248E-2</v>
      </c>
      <c r="R93" s="11">
        <f t="shared" si="36"/>
        <v>0</v>
      </c>
      <c r="S93" s="11">
        <f t="shared" si="37"/>
        <v>-0.82126597735628615</v>
      </c>
      <c r="T93" s="11">
        <f t="shared" si="38"/>
        <v>-0.27652053109639269</v>
      </c>
      <c r="U93" s="11">
        <f>'OddsRatio_working_3-way'!S93-'OddsRatio_working_3-way'!R93^2/3</f>
        <v>-0.82126597735628615</v>
      </c>
      <c r="V93" s="11">
        <f>'OddsRatio_working_3-way'!S93*'OddsRatio_working_3-way'!R93/3-2*'OddsRatio_working_3-way'!R93^3/27-'OddsRatio_working_3-way'!T93</f>
        <v>0.27652053109639269</v>
      </c>
      <c r="W93" s="11">
        <f>'OddsRatio_working_3-way'!V93^2+4*'OddsRatio_working_3-way'!U93^3/27</f>
        <v>-5.5994587252504863E-3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0.14323325630163683</v>
      </c>
      <c r="Y93" s="11">
        <f>IF('OddsRatio_working_3-way'!W93&gt;=0,IF('OddsRatio_working_3-way'!V93+SQRT('OddsRatio_working_3-way'!W93)&gt;0,0,PI()),ACOS('OddsRatio_working_3-way'!V93/(2*'OddsRatio_working_3-way'!X93)))</f>
        <v>0.264281344857209</v>
      </c>
      <c r="Z93" s="11">
        <f>'OddsRatio_working_3-way'!X93^(1/3)*COS('OddsRatio_working_3-way'!Y93/3)</f>
        <v>0.52118742661014084</v>
      </c>
      <c r="AA93" s="11">
        <f>'OddsRatio_working_3-way'!X93^(1/3)*COS(('OddsRatio_working_3-way'!Y93+2*PI())/3)</f>
        <v>-0.30045903779510563</v>
      </c>
      <c r="AB93" s="11">
        <f>'OddsRatio_working_3-way'!X93^(1/3)*COS(('OddsRatio_working_3-way'!Y93+4*PI())/3)</f>
        <v>-0.22072838881503495</v>
      </c>
      <c r="AC93" s="11">
        <f>'OddsRatio_working_3-way'!X93^(1/3)*SIN('OddsRatio_working_3-way'!Y93/3)</f>
        <v>4.6032511651307291E-2</v>
      </c>
      <c r="AD93" s="11">
        <f>'OddsRatio_working_3-way'!X93^(1/3)*SIN(('OddsRatio_working_3-way'!Y93+2*PI())/3)</f>
        <v>0.42834529575176616</v>
      </c>
      <c r="AE93" s="11">
        <f>'OddsRatio_working_3-way'!X93^(1/3)*SIN(('OddsRatio_working_3-way'!Y93+4*PI())/3)</f>
        <v>-0.4743778074030735</v>
      </c>
      <c r="AF93" s="11">
        <f>-'OddsRatio_working_3-way'!U93/(3*'OddsRatio_working_3-way'!X93^(1/3))*COS(('OddsRatio_working_3-way'!Y93)/3)</f>
        <v>0.52118742661014084</v>
      </c>
      <c r="AG93" s="11">
        <f>-'OddsRatio_working_3-way'!U93/(3*'OddsRatio_working_3-way'!X93^(1/3))*COS(('OddsRatio_working_3-way'!Y93+2*PI())/3)</f>
        <v>-0.30045903779510563</v>
      </c>
      <c r="AH93" s="11">
        <f>-'OddsRatio_working_3-way'!U93/(3*'OddsRatio_working_3-way'!X93^(1/3))*COS(('OddsRatio_working_3-way'!Y93+4*PI())/3)</f>
        <v>-0.22072838881503495</v>
      </c>
      <c r="AI93" s="11">
        <f>'OddsRatio_working_3-way'!U93/(3*'OddsRatio_working_3-way'!X93^(1/3))*SIN(('OddsRatio_working_3-way'!Y93)/3)</f>
        <v>-4.6032511651307291E-2</v>
      </c>
      <c r="AJ93" s="11">
        <f>'OddsRatio_working_3-way'!U93/(3*'OddsRatio_working_3-way'!X93^(1/3))*SIN(('OddsRatio_working_3-way'!Y93+2*PI())/3)</f>
        <v>-0.42834529575176616</v>
      </c>
      <c r="AK93" s="11">
        <f>'OddsRatio_working_3-way'!U93/(3*'OddsRatio_working_3-way'!X93^(1/3))*SIN(('OddsRatio_working_3-way'!Y93+4*PI())/3)</f>
        <v>0.4743778074030735</v>
      </c>
      <c r="AL93" s="11">
        <f>'OddsRatio_working_3-way'!Z93+'OddsRatio_working_3-way'!AF93</f>
        <v>1.0423748532202817</v>
      </c>
      <c r="AM93" s="11">
        <f>'OddsRatio_working_3-way'!AA93+'OddsRatio_working_3-way'!AG93</f>
        <v>-0.60091807559021126</v>
      </c>
      <c r="AN93" s="11">
        <f>'OddsRatio_working_3-way'!AB93+'OddsRatio_working_3-way'!AH93</f>
        <v>-0.44145677763006991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1.0423748532202817</v>
      </c>
      <c r="AS93" s="11">
        <f>IF(('OddsRatio_working_3-way'!X93=0),IF(Q93&gt;0,-Q93^(1/3),(-Q93)^(1/3)),'OddsRatio_working_3-way'!AM93-'OddsRatio_working_3-way'!R93/3)</f>
        <v>-0.60091807559021126</v>
      </c>
      <c r="AT93" s="11">
        <f>IF(('OddsRatio_working_3-way'!X93=0),IF(Q93&gt;0,-Q93^(1/3),(-Q93)^(1/3)),'OddsRatio_working_3-way'!AN93-'OddsRatio_working_3-way'!R93/3)</f>
        <v>-0.44145677763006991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9">
        <f t="shared" si="26"/>
        <v>0.13183629926780488</v>
      </c>
      <c r="E94" s="9">
        <f t="shared" si="27"/>
        <v>0.2191546663519629</v>
      </c>
      <c r="F94" s="9">
        <f t="shared" si="28"/>
        <v>0.64900903438023239</v>
      </c>
      <c r="G94" s="9">
        <f t="shared" si="29"/>
        <v>1.0604129421770114</v>
      </c>
      <c r="H94" s="9">
        <f t="shared" si="30"/>
        <v>7.5851643709192409</v>
      </c>
      <c r="I94" s="9">
        <f t="shared" si="31"/>
        <v>4.5629874857147588</v>
      </c>
      <c r="J94" s="9">
        <f t="shared" si="32"/>
        <v>1.5408106005102757</v>
      </c>
      <c r="K94" s="11">
        <f t="shared" si="33"/>
        <v>0.13869625520110956</v>
      </c>
      <c r="L94" s="11">
        <f t="shared" si="34"/>
        <v>0.2293577981651376</v>
      </c>
      <c r="M94" s="11">
        <f t="shared" si="35"/>
        <v>0.66225165562913912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-0.22418283265802585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0.21235467714125772</v>
      </c>
      <c r="Q94" s="11">
        <f>2*'OddsRatio_working_3-way'!K94*'OddsRatio_working_3-way'!L94*'OddsRatio_working_3-way'!M94</f>
        <v>4.2133864512154305E-2</v>
      </c>
      <c r="R94" s="11">
        <f t="shared" si="36"/>
        <v>0</v>
      </c>
      <c r="S94" s="11">
        <f t="shared" si="37"/>
        <v>-0.94723879890120266</v>
      </c>
      <c r="T94" s="11">
        <f t="shared" si="38"/>
        <v>-0.18794420613119098</v>
      </c>
      <c r="U94" s="11">
        <f>'OddsRatio_working_3-way'!S94-'OddsRatio_working_3-way'!R94^2/3</f>
        <v>-0.94723879890120266</v>
      </c>
      <c r="V94" s="11">
        <f>'OddsRatio_working_3-way'!S94*'OddsRatio_working_3-way'!R94/3-2*'OddsRatio_working_3-way'!R94^3/27-'OddsRatio_working_3-way'!T94</f>
        <v>0.18794420613119098</v>
      </c>
      <c r="W94" s="11">
        <f>'OddsRatio_working_3-way'!V94^2+4*'OddsRatio_working_3-way'!U94^3/27</f>
        <v>-9.0591161460644942E-2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0.17742194486514945</v>
      </c>
      <c r="Y94" s="11">
        <f>IF('OddsRatio_working_3-way'!W94&gt;=0,IF('OddsRatio_working_3-way'!V94+SQRT('OddsRatio_working_3-way'!W94)&gt;0,0,PI()),ACOS('OddsRatio_working_3-way'!V94/(2*'OddsRatio_working_3-way'!X94)))</f>
        <v>1.0126046578769972</v>
      </c>
      <c r="Z94" s="11">
        <f>'OddsRatio_working_3-way'!X94^(1/3)*COS('OddsRatio_working_3-way'!Y94/3)</f>
        <v>0.53020647108850572</v>
      </c>
      <c r="AA94" s="11">
        <f>'OddsRatio_working_3-way'!X94^(1/3)*COS(('OddsRatio_working_3-way'!Y94+2*PI())/3)</f>
        <v>-0.42625696102773597</v>
      </c>
      <c r="AB94" s="11">
        <f>'OddsRatio_working_3-way'!X94^(1/3)*COS(('OddsRatio_working_3-way'!Y94+4*PI())/3)</f>
        <v>-0.10394951006076995</v>
      </c>
      <c r="AC94" s="11">
        <f>'OddsRatio_working_3-way'!X94^(1/3)*SIN('OddsRatio_working_3-way'!Y94/3)</f>
        <v>0.18608429357760001</v>
      </c>
      <c r="AD94" s="11">
        <f>'OddsRatio_working_3-way'!X94^(1/3)*SIN(('OddsRatio_working_3-way'!Y94+2*PI())/3)</f>
        <v>0.36613012642474552</v>
      </c>
      <c r="AE94" s="11">
        <f>'OddsRatio_working_3-way'!X94^(1/3)*SIN(('OddsRatio_working_3-way'!Y94+4*PI())/3)</f>
        <v>-0.55221442000234544</v>
      </c>
      <c r="AF94" s="11">
        <f>-'OddsRatio_working_3-way'!U94/(3*'OddsRatio_working_3-way'!X94^(1/3))*COS(('OddsRatio_working_3-way'!Y94)/3)</f>
        <v>0.5302064710885056</v>
      </c>
      <c r="AG94" s="11">
        <f>-'OddsRatio_working_3-way'!U94/(3*'OddsRatio_working_3-way'!X94^(1/3))*COS(('OddsRatio_working_3-way'!Y94+2*PI())/3)</f>
        <v>-0.42625696102773586</v>
      </c>
      <c r="AH94" s="11">
        <f>-'OddsRatio_working_3-way'!U94/(3*'OddsRatio_working_3-way'!X94^(1/3))*COS(('OddsRatio_working_3-way'!Y94+4*PI())/3)</f>
        <v>-0.10394951006076994</v>
      </c>
      <c r="AI94" s="11">
        <f>'OddsRatio_working_3-way'!U94/(3*'OddsRatio_working_3-way'!X94^(1/3))*SIN(('OddsRatio_working_3-way'!Y94)/3)</f>
        <v>-0.18608429357759995</v>
      </c>
      <c r="AJ94" s="11">
        <f>'OddsRatio_working_3-way'!U94/(3*'OddsRatio_working_3-way'!X94^(1/3))*SIN(('OddsRatio_working_3-way'!Y94+2*PI())/3)</f>
        <v>-0.36613012642474541</v>
      </c>
      <c r="AK94" s="11">
        <f>'OddsRatio_working_3-way'!U94/(3*'OddsRatio_working_3-way'!X94^(1/3))*SIN(('OddsRatio_working_3-way'!Y94+4*PI())/3)</f>
        <v>0.55221442000234533</v>
      </c>
      <c r="AL94" s="11">
        <f>'OddsRatio_working_3-way'!Z94+'OddsRatio_working_3-way'!AF94</f>
        <v>1.0604129421770114</v>
      </c>
      <c r="AM94" s="11">
        <f>'OddsRatio_working_3-way'!AA94+'OddsRatio_working_3-way'!AG94</f>
        <v>-0.85251392205547183</v>
      </c>
      <c r="AN94" s="11">
        <f>'OddsRatio_working_3-way'!AB94+'OddsRatio_working_3-way'!AH94</f>
        <v>-0.20789902012153988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1.0604129421770114</v>
      </c>
      <c r="AS94" s="11">
        <f>IF(('OddsRatio_working_3-way'!X94=0),IF(Q94&gt;0,-Q94^(1/3),(-Q94)^(1/3)),'OddsRatio_working_3-way'!AM94-'OddsRatio_working_3-way'!R94/3)</f>
        <v>-0.85251392205547183</v>
      </c>
      <c r="AT94" s="11">
        <f>IF(('OddsRatio_working_3-way'!X94=0),IF(Q94&gt;0,-Q94^(1/3),(-Q94)^(1/3)),'OddsRatio_working_3-way'!AN94-'OddsRatio_working_3-way'!R94/3)</f>
        <v>-0.20789902012153988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9">
        <f t="shared" si="26"/>
        <v>0.37321675728365389</v>
      </c>
      <c r="E95" s="9">
        <f t="shared" si="27"/>
        <v>0.26346736812853888</v>
      </c>
      <c r="F95" s="9">
        <f t="shared" si="28"/>
        <v>0.36331587458780729</v>
      </c>
      <c r="G95" s="9">
        <f t="shared" si="29"/>
        <v>1.0431106169215663</v>
      </c>
      <c r="H95" s="9">
        <f t="shared" si="30"/>
        <v>2.6794080932437216</v>
      </c>
      <c r="I95" s="9">
        <f t="shared" si="31"/>
        <v>3.7955364533497979</v>
      </c>
      <c r="J95" s="9">
        <f t="shared" si="32"/>
        <v>2.7524258364282317</v>
      </c>
      <c r="K95" s="11">
        <f t="shared" si="33"/>
        <v>0.38314176245210729</v>
      </c>
      <c r="L95" s="11">
        <f t="shared" si="34"/>
        <v>0.27173913043478259</v>
      </c>
      <c r="M95" s="11">
        <f t="shared" si="35"/>
        <v>0.37313432835820892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-0.2816091954022989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0.23192694697427402</v>
      </c>
      <c r="Q95" s="11">
        <f>2*'OddsRatio_working_3-way'!K95*'OddsRatio_working_3-way'!L95*'OddsRatio_working_3-way'!M95</f>
        <v>7.7697469673123631E-2</v>
      </c>
      <c r="R95" s="11">
        <f t="shared" si="36"/>
        <v>0</v>
      </c>
      <c r="S95" s="11">
        <f t="shared" si="37"/>
        <v>-0.82357732190864641</v>
      </c>
      <c r="T95" s="11">
        <f t="shared" si="38"/>
        <v>-0.27590530047190837</v>
      </c>
      <c r="U95" s="11">
        <f>'OddsRatio_working_3-way'!S95-'OddsRatio_working_3-way'!R95^2/3</f>
        <v>-0.82357732190864641</v>
      </c>
      <c r="V95" s="11">
        <f>'OddsRatio_working_3-way'!S95*'OddsRatio_working_3-way'!R95/3-2*'OddsRatio_working_3-way'!R95^3/27-'OddsRatio_working_3-way'!T95</f>
        <v>0.27590530047190837</v>
      </c>
      <c r="W95" s="11">
        <f>'OddsRatio_working_3-way'!V95^2+4*'OddsRatio_working_3-way'!U95^3/27</f>
        <v>-6.634146760358367E-3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0.14383834814545493</v>
      </c>
      <c r="Y95" s="11">
        <f>IF('OddsRatio_working_3-way'!W95&gt;=0,IF('OddsRatio_working_3-way'!V95+SQRT('OddsRatio_working_3-way'!W95)&gt;0,0,PI()),ACOS('OddsRatio_working_3-way'!V95/(2*'OddsRatio_working_3-way'!X95)))</f>
        <v>0.28705741965461606</v>
      </c>
      <c r="Z95" s="11">
        <f>'OddsRatio_working_3-way'!X95^(1/3)*COS('OddsRatio_working_3-way'!Y95/3)</f>
        <v>0.52155530846078313</v>
      </c>
      <c r="AA95" s="11">
        <f>'OddsRatio_working_3-way'!X95^(1/3)*COS(('OddsRatio_working_3-way'!Y95+2*PI())/3)</f>
        <v>-0.30412942050864816</v>
      </c>
      <c r="AB95" s="11">
        <f>'OddsRatio_working_3-way'!X95^(1/3)*COS(('OddsRatio_working_3-way'!Y95+4*PI())/3)</f>
        <v>-0.21742588795213511</v>
      </c>
      <c r="AC95" s="11">
        <f>'OddsRatio_working_3-way'!X95^(1/3)*SIN('OddsRatio_working_3-way'!Y95/3)</f>
        <v>5.0058307861194369E-2</v>
      </c>
      <c r="AD95" s="11">
        <f>'OddsRatio_working_3-way'!X95^(1/3)*SIN(('OddsRatio_working_3-way'!Y95+2*PI())/3)</f>
        <v>0.42665099267507001</v>
      </c>
      <c r="AE95" s="11">
        <f>'OddsRatio_working_3-way'!X95^(1/3)*SIN(('OddsRatio_working_3-way'!Y95+4*PI())/3)</f>
        <v>-0.47670930053626431</v>
      </c>
      <c r="AF95" s="11">
        <f>-'OddsRatio_working_3-way'!U95/(3*'OddsRatio_working_3-way'!X95^(1/3))*COS(('OddsRatio_working_3-way'!Y95)/3)</f>
        <v>0.52155530846078324</v>
      </c>
      <c r="AG95" s="11">
        <f>-'OddsRatio_working_3-way'!U95/(3*'OddsRatio_working_3-way'!X95^(1/3))*COS(('OddsRatio_working_3-way'!Y95+2*PI())/3)</f>
        <v>-0.30412942050864822</v>
      </c>
      <c r="AH95" s="11">
        <f>-'OddsRatio_working_3-way'!U95/(3*'OddsRatio_working_3-way'!X95^(1/3))*COS(('OddsRatio_working_3-way'!Y95+4*PI())/3)</f>
        <v>-0.21742588795213513</v>
      </c>
      <c r="AI95" s="11">
        <f>'OddsRatio_working_3-way'!U95/(3*'OddsRatio_working_3-way'!X95^(1/3))*SIN(('OddsRatio_working_3-way'!Y95)/3)</f>
        <v>-5.0058307861194376E-2</v>
      </c>
      <c r="AJ95" s="11">
        <f>'OddsRatio_working_3-way'!U95/(3*'OddsRatio_working_3-way'!X95^(1/3))*SIN(('OddsRatio_working_3-way'!Y95+2*PI())/3)</f>
        <v>-0.42665099267507012</v>
      </c>
      <c r="AK95" s="11">
        <f>'OddsRatio_working_3-way'!U95/(3*'OddsRatio_working_3-way'!X95^(1/3))*SIN(('OddsRatio_working_3-way'!Y95+4*PI())/3)</f>
        <v>0.47670930053626442</v>
      </c>
      <c r="AL95" s="11">
        <f>'OddsRatio_working_3-way'!Z95+'OddsRatio_working_3-way'!AF95</f>
        <v>1.0431106169215663</v>
      </c>
      <c r="AM95" s="11">
        <f>'OddsRatio_working_3-way'!AA95+'OddsRatio_working_3-way'!AG95</f>
        <v>-0.60825884101729644</v>
      </c>
      <c r="AN95" s="11">
        <f>'OddsRatio_working_3-way'!AB95+'OddsRatio_working_3-way'!AH95</f>
        <v>-0.43485177590427027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1.0431106169215663</v>
      </c>
      <c r="AS95" s="11">
        <f>IF(('OddsRatio_working_3-way'!X95=0),IF(Q95&gt;0,-Q95^(1/3),(-Q95)^(1/3)),'OddsRatio_working_3-way'!AM95-'OddsRatio_working_3-way'!R95/3)</f>
        <v>-0.60825884101729644</v>
      </c>
      <c r="AT95" s="11">
        <f>IF(('OddsRatio_working_3-way'!X95=0),IF(Q95&gt;0,-Q95^(1/3),(-Q95)^(1/3)),'OddsRatio_working_3-way'!AN95-'OddsRatio_working_3-way'!R95/3)</f>
        <v>-0.43485177590427027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9">
        <f t="shared" si="26"/>
        <v>0.59741206608618813</v>
      </c>
      <c r="E96" s="9">
        <f t="shared" si="27"/>
        <v>0.23052926043125563</v>
      </c>
      <c r="F96" s="9">
        <f t="shared" si="28"/>
        <v>0.1720586734825566</v>
      </c>
      <c r="G96" s="9">
        <f t="shared" si="29"/>
        <v>1.0529476762352166</v>
      </c>
      <c r="H96" s="9">
        <f t="shared" si="30"/>
        <v>1.6738865127905382</v>
      </c>
      <c r="I96" s="9">
        <f t="shared" si="31"/>
        <v>4.3378441336656364</v>
      </c>
      <c r="J96" s="9">
        <f t="shared" si="32"/>
        <v>5.8119708803949397</v>
      </c>
      <c r="K96" s="11">
        <f t="shared" si="33"/>
        <v>0.6097560975609756</v>
      </c>
      <c r="L96" s="11">
        <f t="shared" si="34"/>
        <v>0.23980815347721823</v>
      </c>
      <c r="M96" s="11">
        <f t="shared" si="35"/>
        <v>0.17953321364452424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-0.24339986783616863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0.21999302952873501</v>
      </c>
      <c r="Q96" s="11">
        <f>2*'OddsRatio_working_3-way'!K96*'OddsRatio_working_3-way'!L96*'OddsRatio_working_3-way'!M96</f>
        <v>5.2504302990151554E-2</v>
      </c>
      <c r="R96" s="11">
        <f t="shared" si="36"/>
        <v>0</v>
      </c>
      <c r="S96" s="11">
        <f t="shared" si="37"/>
        <v>-0.90383380847524264</v>
      </c>
      <c r="T96" s="11">
        <f t="shared" si="38"/>
        <v>-0.21571212612774288</v>
      </c>
      <c r="U96" s="11">
        <f>'OddsRatio_working_3-way'!S96-'OddsRatio_working_3-way'!R96^2/3</f>
        <v>-0.90383380847524264</v>
      </c>
      <c r="V96" s="11">
        <f>'OddsRatio_working_3-way'!S96*'OddsRatio_working_3-way'!R96/3-2*'OddsRatio_working_3-way'!R96^3/27-'OddsRatio_working_3-way'!T96</f>
        <v>0.21571212612774288</v>
      </c>
      <c r="W96" s="11">
        <f>'OddsRatio_working_3-way'!V96^2+4*'OddsRatio_working_3-way'!U96^3/27</f>
        <v>-6.2854337275602662E-2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0.16536781627190483</v>
      </c>
      <c r="Y96" s="11">
        <f>IF('OddsRatio_working_3-way'!W96&gt;=0,IF('OddsRatio_working_3-way'!V96+SQRT('OddsRatio_working_3-way'!W96)&gt;0,0,PI()),ACOS('OddsRatio_working_3-way'!V96/(2*'OddsRatio_working_3-way'!X96)))</f>
        <v>0.86028799097521735</v>
      </c>
      <c r="Z96" s="11">
        <f>'OddsRatio_working_3-way'!X96^(1/3)*COS('OddsRatio_working_3-way'!Y96/3)</f>
        <v>0.52647383811760828</v>
      </c>
      <c r="AA96" s="11">
        <f>'OddsRatio_working_3-way'!X96^(1/3)*COS(('OddsRatio_working_3-way'!Y96+2*PI())/3)</f>
        <v>-0.39768923570711029</v>
      </c>
      <c r="AB96" s="11">
        <f>'OddsRatio_working_3-way'!X96^(1/3)*COS(('OddsRatio_working_3-way'!Y96+4*PI())/3)</f>
        <v>-0.12878460241049816</v>
      </c>
      <c r="AC96" s="11">
        <f>'OddsRatio_working_3-way'!X96^(1/3)*SIN('OddsRatio_working_3-way'!Y96/3)</f>
        <v>0.15525216242013673</v>
      </c>
      <c r="AD96" s="11">
        <f>'OddsRatio_working_3-way'!X96^(1/3)*SIN(('OddsRatio_working_3-way'!Y96+2*PI())/3)</f>
        <v>0.37831363702767662</v>
      </c>
      <c r="AE96" s="11">
        <f>'OddsRatio_working_3-way'!X96^(1/3)*SIN(('OddsRatio_working_3-way'!Y96+4*PI())/3)</f>
        <v>-0.53356579944781324</v>
      </c>
      <c r="AF96" s="11">
        <f>-'OddsRatio_working_3-way'!U96/(3*'OddsRatio_working_3-way'!X96^(1/3))*COS(('OddsRatio_working_3-way'!Y96)/3)</f>
        <v>0.52647383811760828</v>
      </c>
      <c r="AG96" s="11">
        <f>-'OddsRatio_working_3-way'!U96/(3*'OddsRatio_working_3-way'!X96^(1/3))*COS(('OddsRatio_working_3-way'!Y96+2*PI())/3)</f>
        <v>-0.39768923570711029</v>
      </c>
      <c r="AH96" s="11">
        <f>-'OddsRatio_working_3-way'!U96/(3*'OddsRatio_working_3-way'!X96^(1/3))*COS(('OddsRatio_working_3-way'!Y96+4*PI())/3)</f>
        <v>-0.12878460241049816</v>
      </c>
      <c r="AI96" s="11">
        <f>'OddsRatio_working_3-way'!U96/(3*'OddsRatio_working_3-way'!X96^(1/3))*SIN(('OddsRatio_working_3-way'!Y96)/3)</f>
        <v>-0.15525216242013673</v>
      </c>
      <c r="AJ96" s="11">
        <f>'OddsRatio_working_3-way'!U96/(3*'OddsRatio_working_3-way'!X96^(1/3))*SIN(('OddsRatio_working_3-way'!Y96+2*PI())/3)</f>
        <v>-0.37831363702767662</v>
      </c>
      <c r="AK96" s="11">
        <f>'OddsRatio_working_3-way'!U96/(3*'OddsRatio_working_3-way'!X96^(1/3))*SIN(('OddsRatio_working_3-way'!Y96+4*PI())/3)</f>
        <v>0.53356579944781324</v>
      </c>
      <c r="AL96" s="11">
        <f>'OddsRatio_working_3-way'!Z96+'OddsRatio_working_3-way'!AF96</f>
        <v>1.0529476762352166</v>
      </c>
      <c r="AM96" s="11">
        <f>'OddsRatio_working_3-way'!AA96+'OddsRatio_working_3-way'!AG96</f>
        <v>-0.79537847141422058</v>
      </c>
      <c r="AN96" s="11">
        <f>'OddsRatio_working_3-way'!AB96+'OddsRatio_working_3-way'!AH96</f>
        <v>-0.25756920482099632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1.0529476762352166</v>
      </c>
      <c r="AS96" s="11">
        <f>IF(('OddsRatio_working_3-way'!X96=0),IF(Q96&gt;0,-Q96^(1/3),(-Q96)^(1/3)),'OddsRatio_working_3-way'!AM96-'OddsRatio_working_3-way'!R96/3)</f>
        <v>-0.79537847141422058</v>
      </c>
      <c r="AT96" s="11">
        <f>IF(('OddsRatio_working_3-way'!X96=0),IF(Q96&gt;0,-Q96^(1/3),(-Q96)^(1/3)),'OddsRatio_working_3-way'!AN96-'OddsRatio_working_3-way'!R96/3)</f>
        <v>-0.25756920482099632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9">
        <f t="shared" si="26"/>
        <v>0.41154080066524318</v>
      </c>
      <c r="E97" s="9">
        <f t="shared" si="27"/>
        <v>0.2672077654023986</v>
      </c>
      <c r="F97" s="9">
        <f t="shared" si="28"/>
        <v>0.32125143393235822</v>
      </c>
      <c r="G97" s="9">
        <f t="shared" si="29"/>
        <v>1.0670841275278109</v>
      </c>
      <c r="H97" s="9">
        <f t="shared" si="30"/>
        <v>2.4298927308872669</v>
      </c>
      <c r="I97" s="9">
        <f t="shared" si="31"/>
        <v>3.7424062077464737</v>
      </c>
      <c r="J97" s="9">
        <f t="shared" si="32"/>
        <v>3.1128265725050652</v>
      </c>
      <c r="K97" s="11">
        <f t="shared" si="33"/>
        <v>0.42735042735042739</v>
      </c>
      <c r="L97" s="11">
        <f t="shared" si="34"/>
        <v>0.28011204481792717</v>
      </c>
      <c r="M97" s="11">
        <f t="shared" si="35"/>
        <v>0.33557046979865773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-0.27390677489374682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0.23660011816348175</v>
      </c>
      <c r="Q97" s="11">
        <f>2*'OddsRatio_working_3-way'!K97*'OddsRatio_working_3-way'!L97*'OddsRatio_working_3-way'!M97</f>
        <v>8.0339598697277345E-2</v>
      </c>
      <c r="R97" s="11">
        <f t="shared" si="36"/>
        <v>0</v>
      </c>
      <c r="S97" s="11">
        <f t="shared" si="37"/>
        <v>-0.86379797745149978</v>
      </c>
      <c r="T97" s="11">
        <f t="shared" si="38"/>
        <v>-0.29331000932139217</v>
      </c>
      <c r="U97" s="11">
        <f>'OddsRatio_working_3-way'!S97-'OddsRatio_working_3-way'!R97^2/3</f>
        <v>-0.86379797745149978</v>
      </c>
      <c r="V97" s="11">
        <f>'OddsRatio_working_3-way'!S97*'OddsRatio_working_3-way'!R97/3-2*'OddsRatio_working_3-way'!R97^3/27-'OddsRatio_working_3-way'!T97</f>
        <v>0.29331000932139217</v>
      </c>
      <c r="W97" s="11">
        <f>'OddsRatio_working_3-way'!V97^2+4*'OddsRatio_working_3-way'!U97^3/27</f>
        <v>-9.4537158698464047E-3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0.15450281343551772</v>
      </c>
      <c r="Y97" s="11">
        <f>IF('OddsRatio_working_3-way'!W97&gt;=0,IF('OddsRatio_working_3-way'!V97+SQRT('OddsRatio_working_3-way'!W97)&gt;0,0,PI()),ACOS('OddsRatio_working_3-way'!V97/(2*'OddsRatio_working_3-way'!X97)))</f>
        <v>0.32009335954943152</v>
      </c>
      <c r="Z97" s="11">
        <f>'OddsRatio_working_3-way'!X97^(1/3)*COS('OddsRatio_working_3-way'!Y97/3)</f>
        <v>0.53354206376390545</v>
      </c>
      <c r="AA97" s="11">
        <f>'OddsRatio_working_3-way'!X97^(1/3)*COS(('OddsRatio_working_3-way'!Y97+2*PI())/3)</f>
        <v>-0.31625985899261921</v>
      </c>
      <c r="AB97" s="11">
        <f>'OddsRatio_working_3-way'!X97^(1/3)*COS(('OddsRatio_working_3-way'!Y97+4*PI())/3)</f>
        <v>-0.21728220477128635</v>
      </c>
      <c r="AC97" s="11">
        <f>'OddsRatio_working_3-way'!X97^(1/3)*SIN('OddsRatio_working_3-way'!Y97/3)</f>
        <v>5.7144775308444376E-2</v>
      </c>
      <c r="AD97" s="11">
        <f>'OddsRatio_working_3-way'!X97^(1/3)*SIN(('OddsRatio_working_3-way'!Y97+2*PI())/3)</f>
        <v>0.43348859355289676</v>
      </c>
      <c r="AE97" s="11">
        <f>'OddsRatio_working_3-way'!X97^(1/3)*SIN(('OddsRatio_working_3-way'!Y97+4*PI())/3)</f>
        <v>-0.49063336886134107</v>
      </c>
      <c r="AF97" s="11">
        <f>-'OddsRatio_working_3-way'!U97/(3*'OddsRatio_working_3-way'!X97^(1/3))*COS(('OddsRatio_working_3-way'!Y97)/3)</f>
        <v>0.53354206376390534</v>
      </c>
      <c r="AG97" s="11">
        <f>-'OddsRatio_working_3-way'!U97/(3*'OddsRatio_working_3-way'!X97^(1/3))*COS(('OddsRatio_working_3-way'!Y97+2*PI())/3)</f>
        <v>-0.31625985899261916</v>
      </c>
      <c r="AH97" s="11">
        <f>-'OddsRatio_working_3-way'!U97/(3*'OddsRatio_working_3-way'!X97^(1/3))*COS(('OddsRatio_working_3-way'!Y97+4*PI())/3)</f>
        <v>-0.21728220477128629</v>
      </c>
      <c r="AI97" s="11">
        <f>'OddsRatio_working_3-way'!U97/(3*'OddsRatio_working_3-way'!X97^(1/3))*SIN(('OddsRatio_working_3-way'!Y97)/3)</f>
        <v>-5.7144775308444362E-2</v>
      </c>
      <c r="AJ97" s="11">
        <f>'OddsRatio_working_3-way'!U97/(3*'OddsRatio_working_3-way'!X97^(1/3))*SIN(('OddsRatio_working_3-way'!Y97+2*PI())/3)</f>
        <v>-0.43348859355289671</v>
      </c>
      <c r="AK97" s="11">
        <f>'OddsRatio_working_3-way'!U97/(3*'OddsRatio_working_3-way'!X97^(1/3))*SIN(('OddsRatio_working_3-way'!Y97+4*PI())/3)</f>
        <v>0.49063336886134096</v>
      </c>
      <c r="AL97" s="11">
        <f>'OddsRatio_working_3-way'!Z97+'OddsRatio_working_3-way'!AF97</f>
        <v>1.0670841275278109</v>
      </c>
      <c r="AM97" s="11">
        <f>'OddsRatio_working_3-way'!AA97+'OddsRatio_working_3-way'!AG97</f>
        <v>-0.63251971798523843</v>
      </c>
      <c r="AN97" s="11">
        <f>'OddsRatio_working_3-way'!AB97+'OddsRatio_working_3-way'!AH97</f>
        <v>-0.43456440954257264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1.0670841275278109</v>
      </c>
      <c r="AS97" s="11">
        <f>IF(('OddsRatio_working_3-way'!X97=0),IF(Q97&gt;0,-Q97^(1/3),(-Q97)^(1/3)),'OddsRatio_working_3-way'!AM97-'OddsRatio_working_3-way'!R97/3)</f>
        <v>-0.63251971798523843</v>
      </c>
      <c r="AT97" s="11">
        <f>IF(('OddsRatio_working_3-way'!X97=0),IF(Q97&gt;0,-Q97^(1/3),(-Q97)^(1/3)),'OddsRatio_working_3-way'!AN97-'OddsRatio_working_3-way'!R97/3)</f>
        <v>-0.43456440954257264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9">
        <f t="shared" si="26"/>
        <v>0.53401344506202364</v>
      </c>
      <c r="E98" s="9">
        <f t="shared" si="27"/>
        <v>0.24058787271082407</v>
      </c>
      <c r="F98" s="9">
        <f t="shared" si="28"/>
        <v>0.22539868222715248</v>
      </c>
      <c r="G98" s="9">
        <f t="shared" si="29"/>
        <v>1.0772987992212193</v>
      </c>
      <c r="H98" s="9">
        <f t="shared" si="30"/>
        <v>1.8726120273691869</v>
      </c>
      <c r="I98" s="9">
        <f t="shared" si="31"/>
        <v>4.1564854817181729</v>
      </c>
      <c r="J98" s="9">
        <f t="shared" si="32"/>
        <v>4.4365831695156901</v>
      </c>
      <c r="K98" s="11">
        <f t="shared" si="33"/>
        <v>0.5524861878453039</v>
      </c>
      <c r="L98" s="11">
        <f t="shared" si="34"/>
        <v>0.2544529262086514</v>
      </c>
      <c r="M98" s="11">
        <f t="shared" si="35"/>
        <v>0.2386634844868735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-0.2540143045094827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0.2325134533189987</v>
      </c>
      <c r="Q98" s="11">
        <f>2*'OddsRatio_working_3-way'!K98*'OddsRatio_working_3-way'!L98*'OddsRatio_working_3-way'!M98</f>
        <v>6.7103449731312756E-2</v>
      </c>
      <c r="R98" s="11">
        <f t="shared" si="36"/>
        <v>0</v>
      </c>
      <c r="S98" s="11">
        <f t="shared" si="37"/>
        <v>-0.9153557464726112</v>
      </c>
      <c r="T98" s="11">
        <f t="shared" si="38"/>
        <v>-0.26417193260392818</v>
      </c>
      <c r="U98" s="11">
        <f>'OddsRatio_working_3-way'!S98-'OddsRatio_working_3-way'!R98^2/3</f>
        <v>-0.9153557464726112</v>
      </c>
      <c r="V98" s="11">
        <f>'OddsRatio_working_3-way'!S98*'OddsRatio_working_3-way'!R98/3-2*'OddsRatio_working_3-way'!R98^3/27-'OddsRatio_working_3-way'!T98</f>
        <v>0.26417193260392818</v>
      </c>
      <c r="W98" s="11">
        <f>'OddsRatio_working_3-way'!V98^2+4*'OddsRatio_working_3-way'!U98^3/27</f>
        <v>-4.3836114759358932E-2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0.16853999876516948</v>
      </c>
      <c r="Y98" s="11">
        <f>IF('OddsRatio_working_3-way'!W98&gt;=0,IF('OddsRatio_working_3-way'!V98+SQRT('OddsRatio_working_3-way'!W98)&gt;0,0,PI()),ACOS('OddsRatio_working_3-way'!V98/(2*'OddsRatio_working_3-way'!X98)))</f>
        <v>0.6701847302043048</v>
      </c>
      <c r="Z98" s="11">
        <f>'OddsRatio_working_3-way'!X98^(1/3)*COS('OddsRatio_working_3-way'!Y98/3)</f>
        <v>0.53864939961060976</v>
      </c>
      <c r="AA98" s="11">
        <f>'OddsRatio_working_3-way'!X98^(1/3)*COS(('OddsRatio_working_3-way'!Y98+2*PI())/3)</f>
        <v>-0.37530373000703915</v>
      </c>
      <c r="AB98" s="11">
        <f>'OddsRatio_working_3-way'!X98^(1/3)*COS(('OddsRatio_working_3-way'!Y98+4*PI())/3)</f>
        <v>-0.16334566960357075</v>
      </c>
      <c r="AC98" s="11">
        <f>'OddsRatio_working_3-way'!X98^(1/3)*SIN('OddsRatio_working_3-way'!Y98/3)</f>
        <v>0.1223740432308536</v>
      </c>
      <c r="AD98" s="11">
        <f>'OddsRatio_working_3-way'!X98^(1/3)*SIN(('OddsRatio_working_3-way'!Y98+2*PI())/3)</f>
        <v>0.40529704218059698</v>
      </c>
      <c r="AE98" s="11">
        <f>'OddsRatio_working_3-way'!X98^(1/3)*SIN(('OddsRatio_working_3-way'!Y98+4*PI())/3)</f>
        <v>-0.52767108541145047</v>
      </c>
      <c r="AF98" s="11">
        <f>-'OddsRatio_working_3-way'!U98/(3*'OddsRatio_working_3-way'!X98^(1/3))*COS(('OddsRatio_working_3-way'!Y98)/3)</f>
        <v>0.53864939961060954</v>
      </c>
      <c r="AG98" s="11">
        <f>-'OddsRatio_working_3-way'!U98/(3*'OddsRatio_working_3-way'!X98^(1/3))*COS(('OddsRatio_working_3-way'!Y98+2*PI())/3)</f>
        <v>-0.37530373000703898</v>
      </c>
      <c r="AH98" s="11">
        <f>-'OddsRatio_working_3-way'!U98/(3*'OddsRatio_working_3-way'!X98^(1/3))*COS(('OddsRatio_working_3-way'!Y98+4*PI())/3)</f>
        <v>-0.16334566960357066</v>
      </c>
      <c r="AI98" s="11">
        <f>'OddsRatio_working_3-way'!U98/(3*'OddsRatio_working_3-way'!X98^(1/3))*SIN(('OddsRatio_working_3-way'!Y98)/3)</f>
        <v>-0.12237404323085355</v>
      </c>
      <c r="AJ98" s="11">
        <f>'OddsRatio_working_3-way'!U98/(3*'OddsRatio_working_3-way'!X98^(1/3))*SIN(('OddsRatio_working_3-way'!Y98+2*PI())/3)</f>
        <v>-0.40529704218059681</v>
      </c>
      <c r="AK98" s="11">
        <f>'OddsRatio_working_3-way'!U98/(3*'OddsRatio_working_3-way'!X98^(1/3))*SIN(('OddsRatio_working_3-way'!Y98+4*PI())/3)</f>
        <v>0.52767108541145025</v>
      </c>
      <c r="AL98" s="11">
        <f>'OddsRatio_working_3-way'!Z98+'OddsRatio_working_3-way'!AF98</f>
        <v>1.0772987992212193</v>
      </c>
      <c r="AM98" s="11">
        <f>'OddsRatio_working_3-way'!AA98+'OddsRatio_working_3-way'!AG98</f>
        <v>-0.75060746001407819</v>
      </c>
      <c r="AN98" s="11">
        <f>'OddsRatio_working_3-way'!AB98+'OddsRatio_working_3-way'!AH98</f>
        <v>-0.32669133920714144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1.0772987992212193</v>
      </c>
      <c r="AS98" s="11">
        <f>IF(('OddsRatio_working_3-way'!X98=0),IF(Q98&gt;0,-Q98^(1/3),(-Q98)^(1/3)),'OddsRatio_working_3-way'!AM98-'OddsRatio_working_3-way'!R98/3)</f>
        <v>-0.75060746001407819</v>
      </c>
      <c r="AT98" s="11">
        <f>IF(('OddsRatio_working_3-way'!X98=0),IF(Q98&gt;0,-Q98^(1/3),(-Q98)^(1/3)),'OddsRatio_working_3-way'!AN98-'OddsRatio_working_3-way'!R98/3)</f>
        <v>-0.32669133920714144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9">
        <f t="shared" si="26"/>
        <v>0.49916161450593999</v>
      </c>
      <c r="E99" s="9">
        <f t="shared" si="27"/>
        <v>0.24737510592894063</v>
      </c>
      <c r="F99" s="9">
        <f t="shared" si="28"/>
        <v>0.25346327956511944</v>
      </c>
      <c r="G99" s="9">
        <f t="shared" si="29"/>
        <v>1.0788808328415671</v>
      </c>
      <c r="H99" s="9">
        <f t="shared" si="30"/>
        <v>2.0033591745426573</v>
      </c>
      <c r="I99" s="9">
        <f t="shared" si="31"/>
        <v>4.0424439486132187</v>
      </c>
      <c r="J99" s="9">
        <f t="shared" si="32"/>
        <v>3.9453446736574769</v>
      </c>
      <c r="K99" s="11">
        <f t="shared" si="33"/>
        <v>0.5181347150259068</v>
      </c>
      <c r="L99" s="11">
        <f t="shared" si="34"/>
        <v>0.26178010471204188</v>
      </c>
      <c r="M99" s="11">
        <f t="shared" si="35"/>
        <v>0.26809651474530832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-0.26035456696809189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0.23563809450527598</v>
      </c>
      <c r="Q99" s="11">
        <f>2*'OddsRatio_working_3-way'!K99*'OddsRatio_working_3-way'!L99*'OddsRatio_working_3-way'!M99</f>
        <v>7.2727806946072851E-2</v>
      </c>
      <c r="R99" s="11">
        <f t="shared" si="36"/>
        <v>0</v>
      </c>
      <c r="S99" s="11">
        <f t="shared" si="37"/>
        <v>-0.90506610753693795</v>
      </c>
      <c r="T99" s="11">
        <f t="shared" si="38"/>
        <v>-0.27934139121510437</v>
      </c>
      <c r="U99" s="11">
        <f>'OddsRatio_working_3-way'!S99-'OddsRatio_working_3-way'!R99^2/3</f>
        <v>-0.90506610753693795</v>
      </c>
      <c r="V99" s="11">
        <f>'OddsRatio_working_3-way'!S99*'OddsRatio_working_3-way'!R99/3-2*'OddsRatio_working_3-way'!R99^3/27-'OddsRatio_working_3-way'!T99</f>
        <v>0.27934139121510437</v>
      </c>
      <c r="W99" s="11">
        <f>'OddsRatio_working_3-way'!V99^2+4*'OddsRatio_working_3-way'!U99^3/27</f>
        <v>-3.1802471308339075E-2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0.16570612854865166</v>
      </c>
      <c r="Y99" s="11">
        <f>IF('OddsRatio_working_3-way'!W99&gt;=0,IF('OddsRatio_working_3-way'!V99+SQRT('OddsRatio_working_3-way'!W99)&gt;0,0,PI()),ACOS('OddsRatio_working_3-way'!V99/(2*'OddsRatio_working_3-way'!X99)))</f>
        <v>0.56817965770952239</v>
      </c>
      <c r="Z99" s="11">
        <f>'OddsRatio_working_3-way'!X99^(1/3)*COS('OddsRatio_working_3-way'!Y99/3)</f>
        <v>0.53944041642078355</v>
      </c>
      <c r="AA99" s="11">
        <f>'OddsRatio_working_3-way'!X99^(1/3)*COS(('OddsRatio_working_3-way'!Y99+2*PI())/3)</f>
        <v>-0.35927217487256663</v>
      </c>
      <c r="AB99" s="11">
        <f>'OddsRatio_working_3-way'!X99^(1/3)*COS(('OddsRatio_working_3-way'!Y99+4*PI())/3)</f>
        <v>-0.18016824154821678</v>
      </c>
      <c r="AC99" s="11">
        <f>'OddsRatio_working_3-way'!X99^(1/3)*SIN('OddsRatio_working_3-way'!Y99/3)</f>
        <v>0.1034057041177342</v>
      </c>
      <c r="AD99" s="11">
        <f>'OddsRatio_working_3-way'!X99^(1/3)*SIN(('OddsRatio_working_3-way'!Y99+2*PI())/3)</f>
        <v>0.41546625238958779</v>
      </c>
      <c r="AE99" s="11">
        <f>'OddsRatio_working_3-way'!X99^(1/3)*SIN(('OddsRatio_working_3-way'!Y99+4*PI())/3)</f>
        <v>-0.51887195650732187</v>
      </c>
      <c r="AF99" s="11">
        <f>-'OddsRatio_working_3-way'!U99/(3*'OddsRatio_working_3-way'!X99^(1/3))*COS(('OddsRatio_working_3-way'!Y99)/3)</f>
        <v>0.53944041642078344</v>
      </c>
      <c r="AG99" s="11">
        <f>-'OddsRatio_working_3-way'!U99/(3*'OddsRatio_working_3-way'!X99^(1/3))*COS(('OddsRatio_working_3-way'!Y99+2*PI())/3)</f>
        <v>-0.35927217487256657</v>
      </c>
      <c r="AH99" s="11">
        <f>-'OddsRatio_working_3-way'!U99/(3*'OddsRatio_working_3-way'!X99^(1/3))*COS(('OddsRatio_working_3-way'!Y99+4*PI())/3)</f>
        <v>-0.18016824154821676</v>
      </c>
      <c r="AI99" s="11">
        <f>'OddsRatio_working_3-way'!U99/(3*'OddsRatio_working_3-way'!X99^(1/3))*SIN(('OddsRatio_working_3-way'!Y99)/3)</f>
        <v>-0.10340570411773418</v>
      </c>
      <c r="AJ99" s="11">
        <f>'OddsRatio_working_3-way'!U99/(3*'OddsRatio_working_3-way'!X99^(1/3))*SIN(('OddsRatio_working_3-way'!Y99+2*PI())/3)</f>
        <v>-0.41546625238958768</v>
      </c>
      <c r="AK99" s="11">
        <f>'OddsRatio_working_3-way'!U99/(3*'OddsRatio_working_3-way'!X99^(1/3))*SIN(('OddsRatio_working_3-way'!Y99+4*PI())/3)</f>
        <v>0.51887195650732176</v>
      </c>
      <c r="AL99" s="11">
        <f>'OddsRatio_working_3-way'!Z99+'OddsRatio_working_3-way'!AF99</f>
        <v>1.0788808328415671</v>
      </c>
      <c r="AM99" s="11">
        <f>'OddsRatio_working_3-way'!AA99+'OddsRatio_working_3-way'!AG99</f>
        <v>-0.71854434974513315</v>
      </c>
      <c r="AN99" s="11">
        <f>'OddsRatio_working_3-way'!AB99+'OddsRatio_working_3-way'!AH99</f>
        <v>-0.36033648309643351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1.0788808328415671</v>
      </c>
      <c r="AS99" s="11">
        <f>IF(('OddsRatio_working_3-way'!X99=0),IF(Q99&gt;0,-Q99^(1/3),(-Q99)^(1/3)),'OddsRatio_working_3-way'!AM99-'OddsRatio_working_3-way'!R99/3)</f>
        <v>-0.71854434974513315</v>
      </c>
      <c r="AT99" s="11">
        <f>IF(('OddsRatio_working_3-way'!X99=0),IF(Q99&gt;0,-Q99^(1/3),(-Q99)^(1/3)),'OddsRatio_working_3-way'!AN99-'OddsRatio_working_3-way'!R99/3)</f>
        <v>-0.36033648309643351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9">
        <f t="shared" si="26"/>
        <v>0.64917502744719136</v>
      </c>
      <c r="E100" s="9">
        <f t="shared" si="27"/>
        <v>0.20322437506462615</v>
      </c>
      <c r="F100" s="9">
        <f t="shared" si="28"/>
        <v>0.14760059748818241</v>
      </c>
      <c r="G100" s="9">
        <f t="shared" si="29"/>
        <v>1.0596404266346813</v>
      </c>
      <c r="H100" s="9">
        <f t="shared" si="30"/>
        <v>1.5404166175836875</v>
      </c>
      <c r="I100" s="9">
        <f t="shared" si="31"/>
        <v>4.9206695785483214</v>
      </c>
      <c r="J100" s="9">
        <f t="shared" si="32"/>
        <v>6.7750403251590132</v>
      </c>
      <c r="K100" s="11">
        <f t="shared" si="33"/>
        <v>0.66225165562913912</v>
      </c>
      <c r="L100" s="11">
        <f t="shared" si="34"/>
        <v>0.21276595744680851</v>
      </c>
      <c r="M100" s="11">
        <f t="shared" si="35"/>
        <v>0.15503875968992248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-0.22466420465902726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0.21102922623709333</v>
      </c>
      <c r="Q100" s="11">
        <f>2*'OddsRatio_working_3-way'!K100*'OddsRatio_working_3-way'!L100*'OddsRatio_working_3-way'!M100</f>
        <v>4.3691351187803998E-2</v>
      </c>
      <c r="R100" s="11">
        <f t="shared" si="36"/>
        <v>0</v>
      </c>
      <c r="S100" s="11">
        <f t="shared" si="37"/>
        <v>-0.93930951998949841</v>
      </c>
      <c r="T100" s="11">
        <f t="shared" si="38"/>
        <v>-0.19447402070175948</v>
      </c>
      <c r="U100" s="11">
        <f>'OddsRatio_working_3-way'!S100-'OddsRatio_working_3-way'!R100^2/3</f>
        <v>-0.93930951998949841</v>
      </c>
      <c r="V100" s="11">
        <f>'OddsRatio_working_3-way'!S100*'OddsRatio_working_3-way'!R100/3-2*'OddsRatio_working_3-way'!R100^3/27-'OddsRatio_working_3-way'!T100</f>
        <v>0.19447402070175948</v>
      </c>
      <c r="W100" s="11">
        <f>'OddsRatio_working_3-way'!V100^2+4*'OddsRatio_working_3-way'!U100^3/27</f>
        <v>-8.4958376713517691E-2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0.17519883093319005</v>
      </c>
      <c r="Y100" s="11">
        <f>IF('OddsRatio_working_3-way'!W100&gt;=0,IF('OddsRatio_working_3-way'!V100+SQRT('OddsRatio_working_3-way'!W100)&gt;0,0,PI()),ACOS('OddsRatio_working_3-way'!V100/(2*'OddsRatio_working_3-way'!X100)))</f>
        <v>0.9824219760125299</v>
      </c>
      <c r="Z100" s="11">
        <f>'OddsRatio_working_3-way'!X100^(1/3)*COS('OddsRatio_working_3-way'!Y100/3)</f>
        <v>0.52982021331734064</v>
      </c>
      <c r="AA100" s="11">
        <f>'OddsRatio_working_3-way'!X100^(1/3)*COS(('OddsRatio_working_3-way'!Y100+2*PI())/3)</f>
        <v>-0.42077955898224256</v>
      </c>
      <c r="AB100" s="11">
        <f>'OddsRatio_working_3-way'!X100^(1/3)*COS(('OddsRatio_working_3-way'!Y100+4*PI())/3)</f>
        <v>-0.10904065433509816</v>
      </c>
      <c r="AC100" s="11">
        <f>'OddsRatio_working_3-way'!X100^(1/3)*SIN('OddsRatio_working_3-way'!Y100/3)</f>
        <v>0.17998254051490795</v>
      </c>
      <c r="AD100" s="11">
        <f>'OddsRatio_working_3-way'!X100^(1/3)*SIN(('OddsRatio_working_3-way'!Y100+2*PI())/3)</f>
        <v>0.36884649391385332</v>
      </c>
      <c r="AE100" s="11">
        <f>'OddsRatio_working_3-way'!X100^(1/3)*SIN(('OddsRatio_working_3-way'!Y100+4*PI())/3)</f>
        <v>-0.5488290344287613</v>
      </c>
      <c r="AF100" s="11">
        <f>-'OddsRatio_working_3-way'!U100/(3*'OddsRatio_working_3-way'!X100^(1/3))*COS(('OddsRatio_working_3-way'!Y100)/3)</f>
        <v>0.52982021331734064</v>
      </c>
      <c r="AG100" s="11">
        <f>-'OddsRatio_working_3-way'!U100/(3*'OddsRatio_working_3-way'!X100^(1/3))*COS(('OddsRatio_working_3-way'!Y100+2*PI())/3)</f>
        <v>-0.42077955898224256</v>
      </c>
      <c r="AH100" s="11">
        <f>-'OddsRatio_working_3-way'!U100/(3*'OddsRatio_working_3-way'!X100^(1/3))*COS(('OddsRatio_working_3-way'!Y100+4*PI())/3)</f>
        <v>-0.10904065433509816</v>
      </c>
      <c r="AI100" s="11">
        <f>'OddsRatio_working_3-way'!U100/(3*'OddsRatio_working_3-way'!X100^(1/3))*SIN(('OddsRatio_working_3-way'!Y100)/3)</f>
        <v>-0.17998254051490795</v>
      </c>
      <c r="AJ100" s="11">
        <f>'OddsRatio_working_3-way'!U100/(3*'OddsRatio_working_3-way'!X100^(1/3))*SIN(('OddsRatio_working_3-way'!Y100+2*PI())/3)</f>
        <v>-0.36884649391385332</v>
      </c>
      <c r="AK100" s="11">
        <f>'OddsRatio_working_3-way'!U100/(3*'OddsRatio_working_3-way'!X100^(1/3))*SIN(('OddsRatio_working_3-way'!Y100+4*PI())/3)</f>
        <v>0.5488290344287613</v>
      </c>
      <c r="AL100" s="11">
        <f>'OddsRatio_working_3-way'!Z100+'OddsRatio_working_3-way'!AF100</f>
        <v>1.0596404266346813</v>
      </c>
      <c r="AM100" s="11">
        <f>'OddsRatio_working_3-way'!AA100+'OddsRatio_working_3-way'!AG100</f>
        <v>-0.84155911796448513</v>
      </c>
      <c r="AN100" s="11">
        <f>'OddsRatio_working_3-way'!AB100+'OddsRatio_working_3-way'!AH100</f>
        <v>-0.21808130867019632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1.0596404266346813</v>
      </c>
      <c r="AS100" s="11">
        <f>IF(('OddsRatio_working_3-way'!X100=0),IF(Q100&gt;0,-Q100^(1/3),(-Q100)^(1/3)),'OddsRatio_working_3-way'!AM100-'OddsRatio_working_3-way'!R100/3)</f>
        <v>-0.84155911796448513</v>
      </c>
      <c r="AT100" s="11">
        <f>IF(('OddsRatio_working_3-way'!X100=0),IF(Q100&gt;0,-Q100^(1/3),(-Q100)^(1/3)),'OddsRatio_working_3-way'!AN100-'OddsRatio_working_3-way'!R100/3)</f>
        <v>-0.21808130867019632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9">
        <f t="shared" si="26"/>
        <v>0.43843082450281667</v>
      </c>
      <c r="E101" s="9">
        <f t="shared" si="27"/>
        <v>0.28324740077882904</v>
      </c>
      <c r="F101" s="9">
        <f t="shared" si="28"/>
        <v>0.27832177471835423</v>
      </c>
      <c r="G101" s="9">
        <f t="shared" si="29"/>
        <v>1.0413508352201404</v>
      </c>
      <c r="H101" s="9">
        <f t="shared" si="30"/>
        <v>2.2808615273207726</v>
      </c>
      <c r="I101" s="9">
        <f t="shared" si="31"/>
        <v>3.5304825295849414</v>
      </c>
      <c r="J101" s="9">
        <f t="shared" si="32"/>
        <v>3.5929635796981496</v>
      </c>
      <c r="K101" s="11">
        <f t="shared" si="33"/>
        <v>0.44843049327354262</v>
      </c>
      <c r="L101" s="11">
        <f t="shared" si="34"/>
        <v>0.29154518950437314</v>
      </c>
      <c r="M101" s="11">
        <f t="shared" si="35"/>
        <v>0.28653295128939826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-0.27879586108997589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0.23038314665243365</v>
      </c>
      <c r="Q101" s="11">
        <f>2*'OddsRatio_working_3-way'!K101*'OddsRatio_working_3-way'!L101*'OddsRatio_working_3-way'!M101</f>
        <v>7.4921348504856433E-2</v>
      </c>
      <c r="R101" s="11">
        <f t="shared" si="36"/>
        <v>0</v>
      </c>
      <c r="S101" s="11">
        <f t="shared" si="37"/>
        <v>-0.82635067017039399</v>
      </c>
      <c r="T101" s="11">
        <f t="shared" si="38"/>
        <v>-0.26873192525866457</v>
      </c>
      <c r="U101" s="11">
        <f>'OddsRatio_working_3-way'!S101-'OddsRatio_working_3-way'!R101^2/3</f>
        <v>-0.82635067017039399</v>
      </c>
      <c r="V101" s="11">
        <f>'OddsRatio_working_3-way'!S101*'OddsRatio_working_3-way'!R101/3-2*'OddsRatio_working_3-way'!R101^3/27-'OddsRatio_working_3-way'!T101</f>
        <v>0.26873192525866457</v>
      </c>
      <c r="W101" s="11">
        <f>'OddsRatio_working_3-way'!V101^2+4*'OddsRatio_working_3-way'!U101^3/27</f>
        <v>-1.1379899351992184E-2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0.14456551024122305</v>
      </c>
      <c r="Y101" s="11">
        <f>IF('OddsRatio_working_3-way'!W101&gt;=0,IF('OddsRatio_working_3-way'!V101+SQRT('OddsRatio_working_3-way'!W101)&gt;0,0,PI()),ACOS('OddsRatio_working_3-way'!V101/(2*'OddsRatio_working_3-way'!X101)))</f>
        <v>0.37788547018389473</v>
      </c>
      <c r="Z101" s="11">
        <f>'OddsRatio_working_3-way'!X101^(1/3)*COS('OddsRatio_working_3-way'!Y101/3)</f>
        <v>0.5206754176100703</v>
      </c>
      <c r="AA101" s="11">
        <f>'OddsRatio_working_3-way'!X101^(1/3)*COS(('OddsRatio_working_3-way'!Y101+2*PI())/3)</f>
        <v>-0.3174384939575417</v>
      </c>
      <c r="AB101" s="11">
        <f>'OddsRatio_working_3-way'!X101^(1/3)*COS(('OddsRatio_working_3-way'!Y101+4*PI())/3)</f>
        <v>-0.20323692365252871</v>
      </c>
      <c r="AC101" s="11">
        <f>'OddsRatio_working_3-way'!X101^(1/3)*SIN('OddsRatio_working_3-way'!Y101/3)</f>
        <v>6.5934307357477295E-2</v>
      </c>
      <c r="AD101" s="11">
        <f>'OddsRatio_working_3-way'!X101^(1/3)*SIN(('OddsRatio_working_3-way'!Y101+2*PI())/3)</f>
        <v>0.41795098509765377</v>
      </c>
      <c r="AE101" s="11">
        <f>'OddsRatio_working_3-way'!X101^(1/3)*SIN(('OddsRatio_working_3-way'!Y101+4*PI())/3)</f>
        <v>-0.48388529245513096</v>
      </c>
      <c r="AF101" s="11">
        <f>-'OddsRatio_working_3-way'!U101/(3*'OddsRatio_working_3-way'!X101^(1/3))*COS(('OddsRatio_working_3-way'!Y101)/3)</f>
        <v>0.52067541761007008</v>
      </c>
      <c r="AG101" s="11">
        <f>-'OddsRatio_working_3-way'!U101/(3*'OddsRatio_working_3-way'!X101^(1/3))*COS(('OddsRatio_working_3-way'!Y101+2*PI())/3)</f>
        <v>-0.31743849395754159</v>
      </c>
      <c r="AH101" s="11">
        <f>-'OddsRatio_working_3-way'!U101/(3*'OddsRatio_working_3-way'!X101^(1/3))*COS(('OddsRatio_working_3-way'!Y101+4*PI())/3)</f>
        <v>-0.20323692365252863</v>
      </c>
      <c r="AI101" s="11">
        <f>'OddsRatio_working_3-way'!U101/(3*'OddsRatio_working_3-way'!X101^(1/3))*SIN(('OddsRatio_working_3-way'!Y101)/3)</f>
        <v>-6.5934307357477268E-2</v>
      </c>
      <c r="AJ101" s="11">
        <f>'OddsRatio_working_3-way'!U101/(3*'OddsRatio_working_3-way'!X101^(1/3))*SIN(('OddsRatio_working_3-way'!Y101+2*PI())/3)</f>
        <v>-0.41795098509765355</v>
      </c>
      <c r="AK101" s="11">
        <f>'OddsRatio_working_3-way'!U101/(3*'OddsRatio_working_3-way'!X101^(1/3))*SIN(('OddsRatio_working_3-way'!Y101+4*PI())/3)</f>
        <v>0.48388529245513079</v>
      </c>
      <c r="AL101" s="11">
        <f>'OddsRatio_working_3-way'!Z101+'OddsRatio_working_3-way'!AF101</f>
        <v>1.0413508352201404</v>
      </c>
      <c r="AM101" s="11">
        <f>'OddsRatio_working_3-way'!AA101+'OddsRatio_working_3-way'!AG101</f>
        <v>-0.63487698791508329</v>
      </c>
      <c r="AN101" s="11">
        <f>'OddsRatio_working_3-way'!AB101+'OddsRatio_working_3-way'!AH101</f>
        <v>-0.40647384730505731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1.0413508352201404</v>
      </c>
      <c r="AS101" s="11">
        <f>IF(('OddsRatio_working_3-way'!X101=0),IF(Q101&gt;0,-Q101^(1/3),(-Q101)^(1/3)),'OddsRatio_working_3-way'!AM101-'OddsRatio_working_3-way'!R101/3)</f>
        <v>-0.63487698791508329</v>
      </c>
      <c r="AT101" s="11">
        <f>IF(('OddsRatio_working_3-way'!X101=0),IF(Q101&gt;0,-Q101^(1/3),(-Q101)^(1/3)),'OddsRatio_working_3-way'!AN101-'OddsRatio_working_3-way'!R101/3)</f>
        <v>-0.40647384730505731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9">
        <f t="shared" si="26"/>
        <v>0.63570985824927095</v>
      </c>
      <c r="E102" s="9">
        <f t="shared" si="27"/>
        <v>0.21405343781452818</v>
      </c>
      <c r="F102" s="9">
        <f t="shared" si="28"/>
        <v>0.15023670393620098</v>
      </c>
      <c r="G102" s="9">
        <f t="shared" si="29"/>
        <v>1.0611938211408645</v>
      </c>
      <c r="H102" s="9">
        <f t="shared" si="30"/>
        <v>1.5730446634160669</v>
      </c>
      <c r="I102" s="9">
        <f t="shared" si="31"/>
        <v>4.6717306211473906</v>
      </c>
      <c r="J102" s="9">
        <f t="shared" si="32"/>
        <v>6.6561630666808069</v>
      </c>
      <c r="K102" s="11">
        <f t="shared" si="33"/>
        <v>0.64935064935064934</v>
      </c>
      <c r="L102" s="11">
        <f t="shared" si="34"/>
        <v>0.22421524663677131</v>
      </c>
      <c r="M102" s="11">
        <f t="shared" si="35"/>
        <v>0.15797788309636651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-0.22905394607517748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0.2145963614945402</v>
      </c>
      <c r="Q102" s="11">
        <f>2*'OddsRatio_working_3-way'!K102*'OddsRatio_working_3-way'!L102*'OddsRatio_working_3-way'!M102</f>
        <v>4.600136366442447E-2</v>
      </c>
      <c r="R102" s="11">
        <f t="shared" si="36"/>
        <v>0</v>
      </c>
      <c r="S102" s="11">
        <f t="shared" si="37"/>
        <v>-0.93688131189893498</v>
      </c>
      <c r="T102" s="11">
        <f t="shared" si="38"/>
        <v>-0.20083200683792815</v>
      </c>
      <c r="U102" s="11">
        <f>'OddsRatio_working_3-way'!S102-'OddsRatio_working_3-way'!R102^2/3</f>
        <v>-0.93688131189893498</v>
      </c>
      <c r="V102" s="11">
        <f>'OddsRatio_working_3-way'!S102*'OddsRatio_working_3-way'!R102/3-2*'OddsRatio_working_3-way'!R102^3/27-'OddsRatio_working_3-way'!T102</f>
        <v>0.20083200683792815</v>
      </c>
      <c r="W102" s="11">
        <f>'OddsRatio_working_3-way'!V102^2+4*'OddsRatio_working_3-way'!U102^3/27</f>
        <v>-8.1495301944457005E-2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0.17451991069431491</v>
      </c>
      <c r="Y102" s="11">
        <f>IF('OddsRatio_working_3-way'!W102&gt;=0,IF('OddsRatio_working_3-way'!V102+SQRT('OddsRatio_working_3-way'!W102)&gt;0,0,PI()),ACOS('OddsRatio_working_3-way'!V102/(2*'OddsRatio_working_3-way'!X102)))</f>
        <v>0.95772247756433648</v>
      </c>
      <c r="Z102" s="11">
        <f>'OddsRatio_working_3-way'!X102^(1/3)*COS('OddsRatio_working_3-way'!Y102/3)</f>
        <v>0.53059691057043235</v>
      </c>
      <c r="AA102" s="11">
        <f>'OddsRatio_working_3-way'!X102^(1/3)*COS(('OddsRatio_working_3-way'!Y102+2*PI())/3)</f>
        <v>-0.41718827339218545</v>
      </c>
      <c r="AB102" s="11">
        <f>'OddsRatio_working_3-way'!X102^(1/3)*COS(('OddsRatio_working_3-way'!Y102+4*PI())/3)</f>
        <v>-0.11340863717824702</v>
      </c>
      <c r="AC102" s="11">
        <f>'OddsRatio_working_3-way'!X102^(1/3)*SIN('OddsRatio_working_3-way'!Y102/3)</f>
        <v>0.17538725474244407</v>
      </c>
      <c r="AD102" s="11">
        <f>'OddsRatio_working_3-way'!X102^(1/3)*SIN(('OddsRatio_working_3-way'!Y102+2*PI())/3)</f>
        <v>0.37181677635231242</v>
      </c>
      <c r="AE102" s="11">
        <f>'OddsRatio_working_3-way'!X102^(1/3)*SIN(('OddsRatio_working_3-way'!Y102+4*PI())/3)</f>
        <v>-0.54720403109475635</v>
      </c>
      <c r="AF102" s="11">
        <f>-'OddsRatio_working_3-way'!U102/(3*'OddsRatio_working_3-way'!X102^(1/3))*COS(('OddsRatio_working_3-way'!Y102)/3)</f>
        <v>0.53059691057043223</v>
      </c>
      <c r="AG102" s="11">
        <f>-'OddsRatio_working_3-way'!U102/(3*'OddsRatio_working_3-way'!X102^(1/3))*COS(('OddsRatio_working_3-way'!Y102+2*PI())/3)</f>
        <v>-0.41718827339218539</v>
      </c>
      <c r="AH102" s="11">
        <f>-'OddsRatio_working_3-way'!U102/(3*'OddsRatio_working_3-way'!X102^(1/3))*COS(('OddsRatio_working_3-way'!Y102+4*PI())/3)</f>
        <v>-0.11340863717824701</v>
      </c>
      <c r="AI102" s="11">
        <f>'OddsRatio_working_3-way'!U102/(3*'OddsRatio_working_3-way'!X102^(1/3))*SIN(('OddsRatio_working_3-way'!Y102)/3)</f>
        <v>-0.17538725474244404</v>
      </c>
      <c r="AJ102" s="11">
        <f>'OddsRatio_working_3-way'!U102/(3*'OddsRatio_working_3-way'!X102^(1/3))*SIN(('OddsRatio_working_3-way'!Y102+2*PI())/3)</f>
        <v>-0.37181677635231231</v>
      </c>
      <c r="AK102" s="11">
        <f>'OddsRatio_working_3-way'!U102/(3*'OddsRatio_working_3-way'!X102^(1/3))*SIN(('OddsRatio_working_3-way'!Y102+4*PI())/3)</f>
        <v>0.54720403109475624</v>
      </c>
      <c r="AL102" s="11">
        <f>'OddsRatio_working_3-way'!Z102+'OddsRatio_working_3-way'!AF102</f>
        <v>1.0611938211408645</v>
      </c>
      <c r="AM102" s="11">
        <f>'OddsRatio_working_3-way'!AA102+'OddsRatio_working_3-way'!AG102</f>
        <v>-0.8343765467843709</v>
      </c>
      <c r="AN102" s="11">
        <f>'OddsRatio_working_3-way'!AB102+'OddsRatio_working_3-way'!AH102</f>
        <v>-0.22681727435649401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1.0611938211408645</v>
      </c>
      <c r="AS102" s="11">
        <f>IF(('OddsRatio_working_3-way'!X102=0),IF(Q102&gt;0,-Q102^(1/3),(-Q102)^(1/3)),'OddsRatio_working_3-way'!AM102-'OddsRatio_working_3-way'!R102/3)</f>
        <v>-0.8343765467843709</v>
      </c>
      <c r="AT102" s="11">
        <f>IF(('OddsRatio_working_3-way'!X102=0),IF(Q102&gt;0,-Q102^(1/3),(-Q102)^(1/3)),'OddsRatio_working_3-way'!AN102-'OddsRatio_working_3-way'!R102/3)</f>
        <v>-0.22681727435649401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9">
        <f t="shared" si="26"/>
        <v>0.62740383406937827</v>
      </c>
      <c r="E103" s="9">
        <f t="shared" si="27"/>
        <v>0.21176162913369115</v>
      </c>
      <c r="F103" s="9">
        <f t="shared" si="28"/>
        <v>0.16083453679693083</v>
      </c>
      <c r="G103" s="9">
        <f t="shared" si="29"/>
        <v>1.060481718750713</v>
      </c>
      <c r="H103" s="9">
        <f t="shared" si="30"/>
        <v>1.5938697625003995</v>
      </c>
      <c r="I103" s="9">
        <f t="shared" si="31"/>
        <v>4.7222908328150019</v>
      </c>
      <c r="J103" s="9">
        <f t="shared" si="32"/>
        <v>6.217570056253507</v>
      </c>
      <c r="K103" s="11">
        <f t="shared" si="33"/>
        <v>0.64102564102564097</v>
      </c>
      <c r="L103" s="11">
        <f t="shared" si="34"/>
        <v>0.22172949002217296</v>
      </c>
      <c r="M103" s="11">
        <f t="shared" si="35"/>
        <v>0.16891891891891891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-0.23218673218673236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0.2158424414521975</v>
      </c>
      <c r="Q103" s="11">
        <f>2*'OddsRatio_working_3-way'!K103*'OddsRatio_working_3-way'!L103*'OddsRatio_working_3-way'!M103</f>
        <v>4.8018340701267523E-2</v>
      </c>
      <c r="R103" s="11">
        <f t="shared" si="36"/>
        <v>0</v>
      </c>
      <c r="S103" s="11">
        <f t="shared" si="37"/>
        <v>-0.92960712879411977</v>
      </c>
      <c r="T103" s="11">
        <f t="shared" si="38"/>
        <v>-0.2068091498985806</v>
      </c>
      <c r="U103" s="11">
        <f>'OddsRatio_working_3-way'!S103-'OddsRatio_working_3-way'!R103^2/3</f>
        <v>-0.92960712879411977</v>
      </c>
      <c r="V103" s="11">
        <f>'OddsRatio_working_3-way'!S103*'OddsRatio_working_3-way'!R103/3-2*'OddsRatio_working_3-way'!R103^3/27-'OddsRatio_working_3-way'!T103</f>
        <v>0.2068091498985806</v>
      </c>
      <c r="W103" s="11">
        <f>'OddsRatio_working_3-way'!V103^2+4*'OddsRatio_working_3-way'!U103^3/27</f>
        <v>-7.6243019614786744E-2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0.17249133608428013</v>
      </c>
      <c r="Y103" s="11">
        <f>IF('OddsRatio_working_3-way'!W103&gt;=0,IF('OddsRatio_working_3-way'!V103+SQRT('OddsRatio_working_3-way'!W103)&gt;0,0,PI()),ACOS('OddsRatio_working_3-way'!V103/(2*'OddsRatio_working_3-way'!X103)))</f>
        <v>0.92794890732293334</v>
      </c>
      <c r="Z103" s="11">
        <f>'OddsRatio_working_3-way'!X103^(1/3)*COS('OddsRatio_working_3-way'!Y103/3)</f>
        <v>0.53024085937535659</v>
      </c>
      <c r="AA103" s="11">
        <f>'OddsRatio_working_3-way'!X103^(1/3)*COS(('OddsRatio_working_3-way'!Y103+2*PI())/3)</f>
        <v>-0.41186938363690567</v>
      </c>
      <c r="AB103" s="11">
        <f>'OddsRatio_working_3-way'!X103^(1/3)*COS(('OddsRatio_working_3-way'!Y103+4*PI())/3)</f>
        <v>-0.1183714757384511</v>
      </c>
      <c r="AC103" s="11">
        <f>'OddsRatio_working_3-way'!X103^(1/3)*SIN('OddsRatio_working_3-way'!Y103/3)</f>
        <v>0.16945109613176484</v>
      </c>
      <c r="AD103" s="11">
        <f>'OddsRatio_working_3-way'!X103^(1/3)*SIN(('OddsRatio_working_3-way'!Y103+2*PI())/3)</f>
        <v>0.37447650627766854</v>
      </c>
      <c r="AE103" s="11">
        <f>'OddsRatio_working_3-way'!X103^(1/3)*SIN(('OddsRatio_working_3-way'!Y103+4*PI())/3)</f>
        <v>-0.54392760240943328</v>
      </c>
      <c r="AF103" s="11">
        <f>-'OddsRatio_working_3-way'!U103/(3*'OddsRatio_working_3-way'!X103^(1/3))*COS(('OddsRatio_working_3-way'!Y103)/3)</f>
        <v>0.53024085937535648</v>
      </c>
      <c r="AG103" s="11">
        <f>-'OddsRatio_working_3-way'!U103/(3*'OddsRatio_working_3-way'!X103^(1/3))*COS(('OddsRatio_working_3-way'!Y103+2*PI())/3)</f>
        <v>-0.41186938363690556</v>
      </c>
      <c r="AH103" s="11">
        <f>-'OddsRatio_working_3-way'!U103/(3*'OddsRatio_working_3-way'!X103^(1/3))*COS(('OddsRatio_working_3-way'!Y103+4*PI())/3)</f>
        <v>-0.11837147573845107</v>
      </c>
      <c r="AI103" s="11">
        <f>'OddsRatio_working_3-way'!U103/(3*'OddsRatio_working_3-way'!X103^(1/3))*SIN(('OddsRatio_working_3-way'!Y103)/3)</f>
        <v>-0.16945109613176482</v>
      </c>
      <c r="AJ103" s="11">
        <f>'OddsRatio_working_3-way'!U103/(3*'OddsRatio_working_3-way'!X103^(1/3))*SIN(('OddsRatio_working_3-way'!Y103+2*PI())/3)</f>
        <v>-0.37447650627766849</v>
      </c>
      <c r="AK103" s="11">
        <f>'OddsRatio_working_3-way'!U103/(3*'OddsRatio_working_3-way'!X103^(1/3))*SIN(('OddsRatio_working_3-way'!Y103+4*PI())/3)</f>
        <v>0.54392760240943316</v>
      </c>
      <c r="AL103" s="11">
        <f>'OddsRatio_working_3-way'!Z103+'OddsRatio_working_3-way'!AF103</f>
        <v>1.060481718750713</v>
      </c>
      <c r="AM103" s="11">
        <f>'OddsRatio_working_3-way'!AA103+'OddsRatio_working_3-way'!AG103</f>
        <v>-0.82373876727381123</v>
      </c>
      <c r="AN103" s="11">
        <f>'OddsRatio_working_3-way'!AB103+'OddsRatio_working_3-way'!AH103</f>
        <v>-0.23674295147690216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1.060481718750713</v>
      </c>
      <c r="AS103" s="11">
        <f>IF(('OddsRatio_working_3-way'!X103=0),IF(Q103&gt;0,-Q103^(1/3),(-Q103)^(1/3)),'OddsRatio_working_3-way'!AM103-'OddsRatio_working_3-way'!R103/3)</f>
        <v>-0.82373876727381123</v>
      </c>
      <c r="AT103" s="11">
        <f>IF(('OddsRatio_working_3-way'!X103=0),IF(Q103&gt;0,-Q103^(1/3),(-Q103)^(1/3)),'OddsRatio_working_3-way'!AN103-'OddsRatio_working_3-way'!R103/3)</f>
        <v>-0.23674295147690216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9">
        <f t="shared" si="26"/>
        <v>0.56528693879529179</v>
      </c>
      <c r="E104" s="9">
        <f t="shared" si="27"/>
        <v>0.23855353997741841</v>
      </c>
      <c r="F104" s="9">
        <f t="shared" si="28"/>
        <v>0.19615952122728972</v>
      </c>
      <c r="G104" s="9">
        <f t="shared" si="29"/>
        <v>1.0534426027693644</v>
      </c>
      <c r="H104" s="9">
        <f t="shared" si="30"/>
        <v>1.769013100021636</v>
      </c>
      <c r="I104" s="9">
        <f t="shared" si="31"/>
        <v>4.1919310863911745</v>
      </c>
      <c r="J104" s="9">
        <f t="shared" si="32"/>
        <v>5.0978917247728273</v>
      </c>
      <c r="K104" s="11">
        <f t="shared" si="33"/>
        <v>0.5780346820809249</v>
      </c>
      <c r="L104" s="11">
        <f t="shared" si="34"/>
        <v>0.24813895781637715</v>
      </c>
      <c r="M104" s="11">
        <f t="shared" si="35"/>
        <v>0.20449897750511248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-0.25238008457614736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0.22438892954777184</v>
      </c>
      <c r="Q104" s="11">
        <f>2*'OddsRatio_working_3-way'!K104*'OddsRatio_working_3-way'!L104*'OddsRatio_working_3-way'!M104</f>
        <v>5.8663772430790025E-2</v>
      </c>
      <c r="R104" s="11">
        <f t="shared" si="36"/>
        <v>0</v>
      </c>
      <c r="S104" s="11">
        <f t="shared" si="37"/>
        <v>-0.8890912685310155</v>
      </c>
      <c r="T104" s="11">
        <f t="shared" si="38"/>
        <v>-0.23244216170745505</v>
      </c>
      <c r="U104" s="11">
        <f>'OddsRatio_working_3-way'!S104-'OddsRatio_working_3-way'!R104^2/3</f>
        <v>-0.8890912685310155</v>
      </c>
      <c r="V104" s="11">
        <f>'OddsRatio_working_3-way'!S104*'OddsRatio_working_3-way'!R104/3-2*'OddsRatio_working_3-way'!R104^3/27-'OddsRatio_working_3-way'!T104</f>
        <v>0.23244216170745505</v>
      </c>
      <c r="W104" s="11">
        <f>'OddsRatio_working_3-way'!V104^2+4*'OddsRatio_working_3-way'!U104^3/27</f>
        <v>-5.0090905983257911E-2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0.16133835914196953</v>
      </c>
      <c r="Y104" s="11">
        <f>IF('OddsRatio_working_3-way'!W104&gt;=0,IF('OddsRatio_working_3-way'!V104+SQRT('OddsRatio_working_3-way'!W104)&gt;0,0,PI()),ACOS('OddsRatio_working_3-way'!V104/(2*'OddsRatio_working_3-way'!X104)))</f>
        <v>0.76648065308967539</v>
      </c>
      <c r="Z104" s="11">
        <f>'OddsRatio_working_3-way'!X104^(1/3)*COS('OddsRatio_working_3-way'!Y104/3)</f>
        <v>0.52672130138468221</v>
      </c>
      <c r="AA104" s="11">
        <f>'OddsRatio_working_3-way'!X104^(1/3)*COS(('OddsRatio_working_3-way'!Y104+2*PI())/3)</f>
        <v>-0.3825089621930669</v>
      </c>
      <c r="AB104" s="11">
        <f>'OddsRatio_working_3-way'!X104^(1/3)*COS(('OddsRatio_working_3-way'!Y104+4*PI())/3)</f>
        <v>-0.14421233919161522</v>
      </c>
      <c r="AC104" s="11">
        <f>'OddsRatio_working_3-way'!X104^(1/3)*SIN('OddsRatio_working_3-way'!Y104/3)</f>
        <v>0.13758061943686686</v>
      </c>
      <c r="AD104" s="11">
        <f>'OddsRatio_working_3-way'!X104^(1/3)*SIN(('OddsRatio_working_3-way'!Y104+2*PI())/3)</f>
        <v>0.387363717995101</v>
      </c>
      <c r="AE104" s="11">
        <f>'OddsRatio_working_3-way'!X104^(1/3)*SIN(('OddsRatio_working_3-way'!Y104+4*PI())/3)</f>
        <v>-0.52494433743196789</v>
      </c>
      <c r="AF104" s="11">
        <f>-'OddsRatio_working_3-way'!U104/(3*'OddsRatio_working_3-way'!X104^(1/3))*COS(('OddsRatio_working_3-way'!Y104)/3)</f>
        <v>0.52672130138468221</v>
      </c>
      <c r="AG104" s="11">
        <f>-'OddsRatio_working_3-way'!U104/(3*'OddsRatio_working_3-way'!X104^(1/3))*COS(('OddsRatio_working_3-way'!Y104+2*PI())/3)</f>
        <v>-0.3825089621930669</v>
      </c>
      <c r="AH104" s="11">
        <f>-'OddsRatio_working_3-way'!U104/(3*'OddsRatio_working_3-way'!X104^(1/3))*COS(('OddsRatio_working_3-way'!Y104+4*PI())/3)</f>
        <v>-0.14421233919161522</v>
      </c>
      <c r="AI104" s="11">
        <f>'OddsRatio_working_3-way'!U104/(3*'OddsRatio_working_3-way'!X104^(1/3))*SIN(('OddsRatio_working_3-way'!Y104)/3)</f>
        <v>-0.13758061943686686</v>
      </c>
      <c r="AJ104" s="11">
        <f>'OddsRatio_working_3-way'!U104/(3*'OddsRatio_working_3-way'!X104^(1/3))*SIN(('OddsRatio_working_3-way'!Y104+2*PI())/3)</f>
        <v>-0.387363717995101</v>
      </c>
      <c r="AK104" s="11">
        <f>'OddsRatio_working_3-way'!U104/(3*'OddsRatio_working_3-way'!X104^(1/3))*SIN(('OddsRatio_working_3-way'!Y104+4*PI())/3)</f>
        <v>0.52494433743196789</v>
      </c>
      <c r="AL104" s="11">
        <f>'OddsRatio_working_3-way'!Z104+'OddsRatio_working_3-way'!AF104</f>
        <v>1.0534426027693644</v>
      </c>
      <c r="AM104" s="11">
        <f>'OddsRatio_working_3-way'!AA104+'OddsRatio_working_3-way'!AG104</f>
        <v>-0.76501792438613381</v>
      </c>
      <c r="AN104" s="11">
        <f>'OddsRatio_working_3-way'!AB104+'OddsRatio_working_3-way'!AH104</f>
        <v>-0.28842467838323044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1.0534426027693644</v>
      </c>
      <c r="AS104" s="11">
        <f>IF(('OddsRatio_working_3-way'!X104=0),IF(Q104&gt;0,-Q104^(1/3),(-Q104)^(1/3)),'OddsRatio_working_3-way'!AM104-'OddsRatio_working_3-way'!R104/3)</f>
        <v>-0.76501792438613381</v>
      </c>
      <c r="AT104" s="11">
        <f>IF(('OddsRatio_working_3-way'!X104=0),IF(Q104&gt;0,-Q104^(1/3),(-Q104)^(1/3)),'OddsRatio_working_3-way'!AN104-'OddsRatio_working_3-way'!R104/3)</f>
        <v>-0.28842467838323044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9">
        <f t="shared" si="26"/>
        <v>0.59298596810923632</v>
      </c>
      <c r="E105" s="9">
        <f t="shared" si="27"/>
        <v>0.2381185221656463</v>
      </c>
      <c r="F105" s="9">
        <f t="shared" si="28"/>
        <v>0.16889550972511733</v>
      </c>
      <c r="G105" s="9">
        <f t="shared" si="29"/>
        <v>1.0559700690299432</v>
      </c>
      <c r="H105" s="9">
        <f t="shared" si="30"/>
        <v>1.6863805448694631</v>
      </c>
      <c r="I105" s="9">
        <f t="shared" si="31"/>
        <v>4.1995893091607277</v>
      </c>
      <c r="J105" s="9">
        <f t="shared" si="32"/>
        <v>5.9208205216795342</v>
      </c>
      <c r="K105" s="11">
        <f t="shared" si="33"/>
        <v>0.60606060606060608</v>
      </c>
      <c r="L105" s="11">
        <f t="shared" si="34"/>
        <v>0.24813895781637715</v>
      </c>
      <c r="M105" s="11">
        <f t="shared" si="35"/>
        <v>0.17667844522968199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-0.24385770390557804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0.2215953429905328</v>
      </c>
      <c r="Q105" s="11">
        <f>2*'OddsRatio_working_3-way'!K105*'OddsRatio_working_3-way'!L105*'OddsRatio_working_3-way'!M105</f>
        <v>5.3140370021710494E-2</v>
      </c>
      <c r="R105" s="11">
        <f t="shared" si="36"/>
        <v>0</v>
      </c>
      <c r="S105" s="11">
        <f t="shared" si="37"/>
        <v>-0.90870757594082308</v>
      </c>
      <c r="T105" s="11">
        <f t="shared" si="38"/>
        <v>-0.2179154858371278</v>
      </c>
      <c r="U105" s="11">
        <f>'OddsRatio_working_3-way'!S105-'OddsRatio_working_3-way'!R105^2/3</f>
        <v>-0.90870757594082308</v>
      </c>
      <c r="V105" s="11">
        <f>'OddsRatio_working_3-way'!S105*'OddsRatio_working_3-way'!R105/3-2*'OddsRatio_working_3-way'!R105^3/27-'OddsRatio_working_3-way'!T105</f>
        <v>0.2179154858371278</v>
      </c>
      <c r="W105" s="11">
        <f>'OddsRatio_working_3-way'!V105^2+4*'OddsRatio_working_3-way'!U105^3/27</f>
        <v>-6.3677994933647578E-2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0.16670719383193922</v>
      </c>
      <c r="Y105" s="11">
        <f>IF('OddsRatio_working_3-way'!W105&gt;=0,IF('OddsRatio_working_3-way'!V105+SQRT('OddsRatio_working_3-way'!W105)&gt;0,0,PI()),ACOS('OddsRatio_working_3-way'!V105/(2*'OddsRatio_working_3-way'!X105)))</f>
        <v>0.85848146066897213</v>
      </c>
      <c r="Z105" s="11">
        <f>'OddsRatio_working_3-way'!X105^(1/3)*COS('OddsRatio_working_3-way'!Y105/3)</f>
        <v>0.52798503451497159</v>
      </c>
      <c r="AA105" s="11">
        <f>'OddsRatio_working_3-way'!X105^(1/3)*COS(('OddsRatio_working_3-way'!Y105+2*PI())/3)</f>
        <v>-0.3985315319757971</v>
      </c>
      <c r="AB105" s="11">
        <f>'OddsRatio_working_3-way'!X105^(1/3)*COS(('OddsRatio_working_3-way'!Y105+4*PI())/3)</f>
        <v>-0.12945350253917434</v>
      </c>
      <c r="AC105" s="11">
        <f>'OddsRatio_working_3-way'!X105^(1/3)*SIN('OddsRatio_working_3-way'!Y105/3)</f>
        <v>0.15535227272824811</v>
      </c>
      <c r="AD105" s="11">
        <f>'OddsRatio_working_3-way'!X105^(1/3)*SIN(('OddsRatio_working_3-way'!Y105+2*PI())/3)</f>
        <v>0.37957231634384497</v>
      </c>
      <c r="AE105" s="11">
        <f>'OddsRatio_working_3-way'!X105^(1/3)*SIN(('OddsRatio_working_3-way'!Y105+4*PI())/3)</f>
        <v>-0.53492458907209317</v>
      </c>
      <c r="AF105" s="11">
        <f>-'OddsRatio_working_3-way'!U105/(3*'OddsRatio_working_3-way'!X105^(1/3))*COS(('OddsRatio_working_3-way'!Y105)/3)</f>
        <v>0.52798503451497159</v>
      </c>
      <c r="AG105" s="11">
        <f>-'OddsRatio_working_3-way'!U105/(3*'OddsRatio_working_3-way'!X105^(1/3))*COS(('OddsRatio_working_3-way'!Y105+2*PI())/3)</f>
        <v>-0.3985315319757971</v>
      </c>
      <c r="AH105" s="11">
        <f>-'OddsRatio_working_3-way'!U105/(3*'OddsRatio_working_3-way'!X105^(1/3))*COS(('OddsRatio_working_3-way'!Y105+4*PI())/3)</f>
        <v>-0.12945350253917434</v>
      </c>
      <c r="AI105" s="11">
        <f>'OddsRatio_working_3-way'!U105/(3*'OddsRatio_working_3-way'!X105^(1/3))*SIN(('OddsRatio_working_3-way'!Y105)/3)</f>
        <v>-0.15535227272824811</v>
      </c>
      <c r="AJ105" s="11">
        <f>'OddsRatio_working_3-way'!U105/(3*'OddsRatio_working_3-way'!X105^(1/3))*SIN(('OddsRatio_working_3-way'!Y105+2*PI())/3)</f>
        <v>-0.37957231634384497</v>
      </c>
      <c r="AK105" s="11">
        <f>'OddsRatio_working_3-way'!U105/(3*'OddsRatio_working_3-way'!X105^(1/3))*SIN(('OddsRatio_working_3-way'!Y105+4*PI())/3)</f>
        <v>0.53492458907209317</v>
      </c>
      <c r="AL105" s="11">
        <f>'OddsRatio_working_3-way'!Z105+'OddsRatio_working_3-way'!AF105</f>
        <v>1.0559700690299432</v>
      </c>
      <c r="AM105" s="11">
        <f>'OddsRatio_working_3-way'!AA105+'OddsRatio_working_3-way'!AG105</f>
        <v>-0.79706306395159421</v>
      </c>
      <c r="AN105" s="11">
        <f>'OddsRatio_working_3-way'!AB105+'OddsRatio_working_3-way'!AH105</f>
        <v>-0.25890700507834868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1.0559700690299432</v>
      </c>
      <c r="AS105" s="11">
        <f>IF(('OddsRatio_working_3-way'!X105=0),IF(Q105&gt;0,-Q105^(1/3),(-Q105)^(1/3)),'OddsRatio_working_3-way'!AM105-'OddsRatio_working_3-way'!R105/3)</f>
        <v>-0.79706306395159421</v>
      </c>
      <c r="AT105" s="11">
        <f>IF(('OddsRatio_working_3-way'!X105=0),IF(Q105&gt;0,-Q105^(1/3),(-Q105)^(1/3)),'OddsRatio_working_3-way'!AN105-'OddsRatio_working_3-way'!R105/3)</f>
        <v>-0.25890700507834868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9">
        <f t="shared" si="26"/>
        <v>0.33662496154344446</v>
      </c>
      <c r="E106" s="9">
        <f t="shared" si="27"/>
        <v>0.24981774956762939</v>
      </c>
      <c r="F106" s="9">
        <f t="shared" si="28"/>
        <v>0.4135572888889264</v>
      </c>
      <c r="G106" s="9">
        <f t="shared" si="29"/>
        <v>1.0426799077232085</v>
      </c>
      <c r="H106" s="9">
        <f t="shared" si="30"/>
        <v>2.9706650255968645</v>
      </c>
      <c r="I106" s="9">
        <f t="shared" si="31"/>
        <v>4.0029181342428393</v>
      </c>
      <c r="J106" s="9">
        <f t="shared" si="32"/>
        <v>2.4180446745035629</v>
      </c>
      <c r="K106" s="11">
        <f t="shared" si="33"/>
        <v>0.34602076124567471</v>
      </c>
      <c r="L106" s="11">
        <f t="shared" si="34"/>
        <v>0.25773195876288663</v>
      </c>
      <c r="M106" s="11">
        <f t="shared" si="35"/>
        <v>0.42372881355932207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-0.27973810527181353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0.23164285191726219</v>
      </c>
      <c r="Q106" s="11">
        <f>2*'OddsRatio_working_3-way'!K106*'OddsRatio_working_3-way'!L106*'OddsRatio_working_3-way'!M106</f>
        <v>7.5576786922434649E-2</v>
      </c>
      <c r="R106" s="11">
        <f t="shared" si="36"/>
        <v>0</v>
      </c>
      <c r="S106" s="11">
        <f t="shared" si="37"/>
        <v>-0.82807042570114442</v>
      </c>
      <c r="T106" s="11">
        <f t="shared" si="38"/>
        <v>-0.27016979631358712</v>
      </c>
      <c r="U106" s="11">
        <f>'OddsRatio_working_3-way'!S106-'OddsRatio_working_3-way'!R106^2/3</f>
        <v>-0.82807042570114442</v>
      </c>
      <c r="V106" s="11">
        <f>'OddsRatio_working_3-way'!S106*'OddsRatio_working_3-way'!R106/3-2*'OddsRatio_working_3-way'!R106^3/27-'OddsRatio_working_3-way'!T106</f>
        <v>0.27016979631358712</v>
      </c>
      <c r="W106" s="11">
        <f>'OddsRatio_working_3-way'!V106^2+4*'OddsRatio_working_3-way'!U106^3/27</f>
        <v>-1.1128045977966919E-2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0.14501703763531723</v>
      </c>
      <c r="Y106" s="11">
        <f>IF('OddsRatio_working_3-way'!W106&gt;=0,IF('OddsRatio_working_3-way'!V106+SQRT('OddsRatio_working_3-way'!W106)&gt;0,0,PI()),ACOS('OddsRatio_working_3-way'!V106/(2*'OddsRatio_working_3-way'!X106)))</f>
        <v>0.37225224816314029</v>
      </c>
      <c r="Z106" s="11">
        <f>'OddsRatio_working_3-way'!X106^(1/3)*COS('OddsRatio_working_3-way'!Y106/3)</f>
        <v>0.52133995386160426</v>
      </c>
      <c r="AA106" s="11">
        <f>'OddsRatio_working_3-way'!X106^(1/3)*COS(('OddsRatio_working_3-way'!Y106+2*PI())/3)</f>
        <v>-0.31698246050213208</v>
      </c>
      <c r="AB106" s="11">
        <f>'OddsRatio_working_3-way'!X106^(1/3)*COS(('OddsRatio_working_3-way'!Y106+4*PI())/3)</f>
        <v>-0.20435749335947237</v>
      </c>
      <c r="AC106" s="11">
        <f>'OddsRatio_working_3-way'!X106^(1/3)*SIN('OddsRatio_working_3-way'!Y106/3)</f>
        <v>6.5024055097287509E-2</v>
      </c>
      <c r="AD106" s="11">
        <f>'OddsRatio_working_3-way'!X106^(1/3)*SIN(('OddsRatio_working_3-way'!Y106+2*PI())/3)</f>
        <v>0.41898161650331278</v>
      </c>
      <c r="AE106" s="11">
        <f>'OddsRatio_working_3-way'!X106^(1/3)*SIN(('OddsRatio_working_3-way'!Y106+4*PI())/3)</f>
        <v>-0.48400567160060015</v>
      </c>
      <c r="AF106" s="11">
        <f>-'OddsRatio_working_3-way'!U106/(3*'OddsRatio_working_3-way'!X106^(1/3))*COS(('OddsRatio_working_3-way'!Y106)/3)</f>
        <v>0.52133995386160426</v>
      </c>
      <c r="AG106" s="11">
        <f>-'OddsRatio_working_3-way'!U106/(3*'OddsRatio_working_3-way'!X106^(1/3))*COS(('OddsRatio_working_3-way'!Y106+2*PI())/3)</f>
        <v>-0.31698246050213208</v>
      </c>
      <c r="AH106" s="11">
        <f>-'OddsRatio_working_3-way'!U106/(3*'OddsRatio_working_3-way'!X106^(1/3))*COS(('OddsRatio_working_3-way'!Y106+4*PI())/3)</f>
        <v>-0.20435749335947237</v>
      </c>
      <c r="AI106" s="11">
        <f>'OddsRatio_working_3-way'!U106/(3*'OddsRatio_working_3-way'!X106^(1/3))*SIN(('OddsRatio_working_3-way'!Y106)/3)</f>
        <v>-6.5024055097287509E-2</v>
      </c>
      <c r="AJ106" s="11">
        <f>'OddsRatio_working_3-way'!U106/(3*'OddsRatio_working_3-way'!X106^(1/3))*SIN(('OddsRatio_working_3-way'!Y106+2*PI())/3)</f>
        <v>-0.41898161650331278</v>
      </c>
      <c r="AK106" s="11">
        <f>'OddsRatio_working_3-way'!U106/(3*'OddsRatio_working_3-way'!X106^(1/3))*SIN(('OddsRatio_working_3-way'!Y106+4*PI())/3)</f>
        <v>0.48400567160060015</v>
      </c>
      <c r="AL106" s="11">
        <f>'OddsRatio_working_3-way'!Z106+'OddsRatio_working_3-way'!AF106</f>
        <v>1.0426799077232085</v>
      </c>
      <c r="AM106" s="11">
        <f>'OddsRatio_working_3-way'!AA106+'OddsRatio_working_3-way'!AG106</f>
        <v>-0.63396492100426416</v>
      </c>
      <c r="AN106" s="11">
        <f>'OddsRatio_working_3-way'!AB106+'OddsRatio_working_3-way'!AH106</f>
        <v>-0.40871498671894474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1.0426799077232085</v>
      </c>
      <c r="AS106" s="11">
        <f>IF(('OddsRatio_working_3-way'!X106=0),IF(Q106&gt;0,-Q106^(1/3),(-Q106)^(1/3)),'OddsRatio_working_3-way'!AM106-'OddsRatio_working_3-way'!R106/3)</f>
        <v>-0.63396492100426416</v>
      </c>
      <c r="AT106" s="11">
        <f>IF(('OddsRatio_working_3-way'!X106=0),IF(Q106&gt;0,-Q106^(1/3),(-Q106)^(1/3)),'OddsRatio_working_3-way'!AN106-'OddsRatio_working_3-way'!R106/3)</f>
        <v>-0.40871498671894474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9">
        <f t="shared" si="26"/>
        <v>0.42251885369722708</v>
      </c>
      <c r="E107" s="9">
        <f t="shared" si="27"/>
        <v>0.27874946666966249</v>
      </c>
      <c r="F107" s="9">
        <f t="shared" si="28"/>
        <v>0.29873167963311059</v>
      </c>
      <c r="G107" s="9">
        <f t="shared" si="29"/>
        <v>1.0433269395289326</v>
      </c>
      <c r="H107" s="9">
        <f t="shared" si="30"/>
        <v>2.3667582907829017</v>
      </c>
      <c r="I107" s="9">
        <f t="shared" si="31"/>
        <v>3.5874508100317537</v>
      </c>
      <c r="J107" s="9">
        <f t="shared" si="32"/>
        <v>3.3474856139400986</v>
      </c>
      <c r="K107" s="11">
        <f t="shared" si="33"/>
        <v>0.4329004329004329</v>
      </c>
      <c r="L107" s="11">
        <f t="shared" si="34"/>
        <v>0.28735632183908044</v>
      </c>
      <c r="M107" s="11">
        <f t="shared" si="35"/>
        <v>0.30769230769230771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-0.27978917634090061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0.23118643808298978</v>
      </c>
      <c r="Q107" s="11">
        <f>2*'OddsRatio_working_3-way'!K107*'OddsRatio_working_3-way'!L107*'OddsRatio_working_3-way'!M107</f>
        <v>7.6551800689731719E-2</v>
      </c>
      <c r="R107" s="11">
        <f t="shared" si="36"/>
        <v>0</v>
      </c>
      <c r="S107" s="11">
        <f t="shared" si="37"/>
        <v>-0.82628799693562016</v>
      </c>
      <c r="T107" s="11">
        <f t="shared" si="38"/>
        <v>-0.27360529699854974</v>
      </c>
      <c r="U107" s="11">
        <f>'OddsRatio_working_3-way'!S107-'OddsRatio_working_3-way'!R107^2/3</f>
        <v>-0.82628799693562016</v>
      </c>
      <c r="V107" s="11">
        <f>'OddsRatio_working_3-way'!S107*'OddsRatio_working_3-way'!R107/3-2*'OddsRatio_working_3-way'!R107^3/27-'OddsRatio_working_3-way'!T107</f>
        <v>0.27360529699854974</v>
      </c>
      <c r="W107" s="11">
        <f>'OddsRatio_working_3-way'!V107^2+4*'OddsRatio_working_3-way'!U107^3/27</f>
        <v>-8.7178691204815861E-3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0.14454906404586834</v>
      </c>
      <c r="Y107" s="11">
        <f>IF('OddsRatio_working_3-way'!W107&gt;=0,IF('OddsRatio_working_3-way'!V107+SQRT('OddsRatio_working_3-way'!W107)&gt;0,0,PI()),ACOS('OddsRatio_working_3-way'!V107/(2*'OddsRatio_working_3-way'!X107)))</f>
        <v>0.32886419126198541</v>
      </c>
      <c r="Z107" s="11">
        <f>'OddsRatio_working_3-way'!X107^(1/3)*COS('OddsRatio_working_3-way'!Y107/3)</f>
        <v>0.52166346976446631</v>
      </c>
      <c r="AA107" s="11">
        <f>'OddsRatio_working_3-way'!X107^(1/3)*COS(('OddsRatio_working_3-way'!Y107+2*PI())/3)</f>
        <v>-0.31055514454889155</v>
      </c>
      <c r="AB107" s="11">
        <f>'OddsRatio_working_3-way'!X107^(1/3)*COS(('OddsRatio_working_3-way'!Y107+4*PI())/3)</f>
        <v>-0.21110832521557468</v>
      </c>
      <c r="AC107" s="11">
        <f>'OddsRatio_working_3-way'!X107^(1/3)*SIN('OddsRatio_working_3-way'!Y107/3)</f>
        <v>5.7415647912142605E-2</v>
      </c>
      <c r="AD107" s="11">
        <f>'OddsRatio_working_3-way'!X107^(1/3)*SIN(('OddsRatio_working_3-way'!Y107+2*PI())/3)</f>
        <v>0.423065993086292</v>
      </c>
      <c r="AE107" s="11">
        <f>'OddsRatio_working_3-way'!X107^(1/3)*SIN(('OddsRatio_working_3-way'!Y107+4*PI())/3)</f>
        <v>-0.48048164099843454</v>
      </c>
      <c r="AF107" s="11">
        <f>-'OddsRatio_working_3-way'!U107/(3*'OddsRatio_working_3-way'!X107^(1/3))*COS(('OddsRatio_working_3-way'!Y107)/3)</f>
        <v>0.52166346976446631</v>
      </c>
      <c r="AG107" s="11">
        <f>-'OddsRatio_working_3-way'!U107/(3*'OddsRatio_working_3-way'!X107^(1/3))*COS(('OddsRatio_working_3-way'!Y107+2*PI())/3)</f>
        <v>-0.31055514454889155</v>
      </c>
      <c r="AH107" s="11">
        <f>-'OddsRatio_working_3-way'!U107/(3*'OddsRatio_working_3-way'!X107^(1/3))*COS(('OddsRatio_working_3-way'!Y107+4*PI())/3)</f>
        <v>-0.21110832521557468</v>
      </c>
      <c r="AI107" s="11">
        <f>'OddsRatio_working_3-way'!U107/(3*'OddsRatio_working_3-way'!X107^(1/3))*SIN(('OddsRatio_working_3-way'!Y107)/3)</f>
        <v>-5.7415647912142605E-2</v>
      </c>
      <c r="AJ107" s="11">
        <f>'OddsRatio_working_3-way'!U107/(3*'OddsRatio_working_3-way'!X107^(1/3))*SIN(('OddsRatio_working_3-way'!Y107+2*PI())/3)</f>
        <v>-0.423065993086292</v>
      </c>
      <c r="AK107" s="11">
        <f>'OddsRatio_working_3-way'!U107/(3*'OddsRatio_working_3-way'!X107^(1/3))*SIN(('OddsRatio_working_3-way'!Y107+4*PI())/3)</f>
        <v>0.48048164099843454</v>
      </c>
      <c r="AL107" s="11">
        <f>'OddsRatio_working_3-way'!Z107+'OddsRatio_working_3-way'!AF107</f>
        <v>1.0433269395289326</v>
      </c>
      <c r="AM107" s="11">
        <f>'OddsRatio_working_3-way'!AA107+'OddsRatio_working_3-way'!AG107</f>
        <v>-0.6211102890977831</v>
      </c>
      <c r="AN107" s="11">
        <f>'OddsRatio_working_3-way'!AB107+'OddsRatio_working_3-way'!AH107</f>
        <v>-0.42221665043114937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1.0433269395289326</v>
      </c>
      <c r="AS107" s="11">
        <f>IF(('OddsRatio_working_3-way'!X107=0),IF(Q107&gt;0,-Q107^(1/3),(-Q107)^(1/3)),'OddsRatio_working_3-way'!AM107-'OddsRatio_working_3-way'!R107/3)</f>
        <v>-0.6211102890977831</v>
      </c>
      <c r="AT107" s="11">
        <f>IF(('OddsRatio_working_3-way'!X107=0),IF(Q107&gt;0,-Q107^(1/3),(-Q107)^(1/3)),'OddsRatio_working_3-way'!AN107-'OddsRatio_working_3-way'!R107/3)</f>
        <v>-0.42221665043114937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9">
        <f t="shared" si="26"/>
        <v>0.45193939667537297</v>
      </c>
      <c r="E108" s="9">
        <f t="shared" si="27"/>
        <v>0.26971369492898906</v>
      </c>
      <c r="F108" s="9">
        <f t="shared" si="28"/>
        <v>0.27834690839563797</v>
      </c>
      <c r="G108" s="9">
        <f t="shared" si="29"/>
        <v>1.0454190115410265</v>
      </c>
      <c r="H108" s="9">
        <f t="shared" si="30"/>
        <v>2.2126860533875909</v>
      </c>
      <c r="I108" s="9">
        <f t="shared" si="31"/>
        <v>3.7076352398912582</v>
      </c>
      <c r="J108" s="9">
        <f t="shared" si="32"/>
        <v>3.5926391486217462</v>
      </c>
      <c r="K108" s="11">
        <f t="shared" si="33"/>
        <v>0.46296296296296291</v>
      </c>
      <c r="L108" s="11">
        <f t="shared" si="34"/>
        <v>0.2785515320334262</v>
      </c>
      <c r="M108" s="11">
        <f t="shared" si="35"/>
        <v>0.28735632183908044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-0.27610990749338016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0.2308663320253625</v>
      </c>
      <c r="Q108" s="11">
        <f>2*'OddsRatio_working_3-way'!K108*'OddsRatio_working_3-way'!L108*'OddsRatio_working_3-way'!M108</f>
        <v>7.4114392303487167E-2</v>
      </c>
      <c r="R108" s="11">
        <f t="shared" si="36"/>
        <v>0</v>
      </c>
      <c r="S108" s="11">
        <f t="shared" si="37"/>
        <v>-0.83613925382557164</v>
      </c>
      <c r="T108" s="11">
        <f t="shared" si="38"/>
        <v>-0.26842351647690904</v>
      </c>
      <c r="U108" s="11">
        <f>'OddsRatio_working_3-way'!S108-'OddsRatio_working_3-way'!R108^2/3</f>
        <v>-0.83613925382557164</v>
      </c>
      <c r="V108" s="11">
        <f>'OddsRatio_working_3-way'!S108*'OddsRatio_working_3-way'!R108/3-2*'OddsRatio_working_3-way'!R108^3/27-'OddsRatio_working_3-way'!T108</f>
        <v>0.26842351647690904</v>
      </c>
      <c r="W108" s="11">
        <f>'OddsRatio_working_3-way'!V108^2+4*'OddsRatio_working_3-way'!U108^3/27</f>
        <v>-1.4551641944679172E-2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0.14714179058183016</v>
      </c>
      <c r="Y108" s="11">
        <f>IF('OddsRatio_working_3-way'!W108&gt;=0,IF('OddsRatio_working_3-way'!V108+SQRT('OddsRatio_working_3-way'!W108)&gt;0,0,PI()),ACOS('OddsRatio_working_3-way'!V108/(2*'OddsRatio_working_3-way'!X108)))</f>
        <v>0.42235689431881984</v>
      </c>
      <c r="Z108" s="11">
        <f>'OddsRatio_working_3-way'!X108^(1/3)*COS('OddsRatio_working_3-way'!Y108/3)</f>
        <v>0.52270950577051323</v>
      </c>
      <c r="AA108" s="11">
        <f>'OddsRatio_working_3-way'!X108^(1/3)*COS(('OddsRatio_working_3-way'!Y108+2*PI())/3)</f>
        <v>-0.3255099778420148</v>
      </c>
      <c r="AB108" s="11">
        <f>'OddsRatio_working_3-way'!X108^(1/3)*COS(('OddsRatio_working_3-way'!Y108+4*PI())/3)</f>
        <v>-0.19719952792849818</v>
      </c>
      <c r="AC108" s="11">
        <f>'OddsRatio_working_3-way'!X108^(1/3)*SIN('OddsRatio_working_3-way'!Y108/3)</f>
        <v>7.4080072797410773E-2</v>
      </c>
      <c r="AD108" s="11">
        <f>'OddsRatio_working_3-way'!X108^(1/3)*SIN(('OddsRatio_working_3-way'!Y108+2*PI())/3)</f>
        <v>0.41563967439816779</v>
      </c>
      <c r="AE108" s="11">
        <f>'OddsRatio_working_3-way'!X108^(1/3)*SIN(('OddsRatio_working_3-way'!Y108+4*PI())/3)</f>
        <v>-0.48971974719557854</v>
      </c>
      <c r="AF108" s="11">
        <f>-'OddsRatio_working_3-way'!U108/(3*'OddsRatio_working_3-way'!X108^(1/3))*COS(('OddsRatio_working_3-way'!Y108)/3)</f>
        <v>0.52270950577051323</v>
      </c>
      <c r="AG108" s="11">
        <f>-'OddsRatio_working_3-way'!U108/(3*'OddsRatio_working_3-way'!X108^(1/3))*COS(('OddsRatio_working_3-way'!Y108+2*PI())/3)</f>
        <v>-0.3255099778420148</v>
      </c>
      <c r="AH108" s="11">
        <f>-'OddsRatio_working_3-way'!U108/(3*'OddsRatio_working_3-way'!X108^(1/3))*COS(('OddsRatio_working_3-way'!Y108+4*PI())/3)</f>
        <v>-0.19719952792849818</v>
      </c>
      <c r="AI108" s="11">
        <f>'OddsRatio_working_3-way'!U108/(3*'OddsRatio_working_3-way'!X108^(1/3))*SIN(('OddsRatio_working_3-way'!Y108)/3)</f>
        <v>-7.4080072797410773E-2</v>
      </c>
      <c r="AJ108" s="11">
        <f>'OddsRatio_working_3-way'!U108/(3*'OddsRatio_working_3-way'!X108^(1/3))*SIN(('OddsRatio_working_3-way'!Y108+2*PI())/3)</f>
        <v>-0.41563967439816779</v>
      </c>
      <c r="AK108" s="11">
        <f>'OddsRatio_working_3-way'!U108/(3*'OddsRatio_working_3-way'!X108^(1/3))*SIN(('OddsRatio_working_3-way'!Y108+4*PI())/3)</f>
        <v>0.48971974719557854</v>
      </c>
      <c r="AL108" s="11">
        <f>'OddsRatio_working_3-way'!Z108+'OddsRatio_working_3-way'!AF108</f>
        <v>1.0454190115410265</v>
      </c>
      <c r="AM108" s="11">
        <f>'OddsRatio_working_3-way'!AA108+'OddsRatio_working_3-way'!AG108</f>
        <v>-0.65101995568402959</v>
      </c>
      <c r="AN108" s="11">
        <f>'OddsRatio_working_3-way'!AB108+'OddsRatio_working_3-way'!AH108</f>
        <v>-0.39439905585699636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1.0454190115410265</v>
      </c>
      <c r="AS108" s="11">
        <f>IF(('OddsRatio_working_3-way'!X108=0),IF(Q108&gt;0,-Q108^(1/3),(-Q108)^(1/3)),'OddsRatio_working_3-way'!AM108-'OddsRatio_working_3-way'!R108/3)</f>
        <v>-0.65101995568402959</v>
      </c>
      <c r="AT108" s="11">
        <f>IF(('OddsRatio_working_3-way'!X108=0),IF(Q108&gt;0,-Q108^(1/3),(-Q108)^(1/3)),'OddsRatio_working_3-way'!AN108-'OddsRatio_working_3-way'!R108/3)</f>
        <v>-0.39439905585699636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9">
        <f t="shared" si="26"/>
        <v>0.33166147772211213</v>
      </c>
      <c r="E109" s="9">
        <f t="shared" si="27"/>
        <v>0.28022993206947344</v>
      </c>
      <c r="F109" s="9">
        <f t="shared" si="28"/>
        <v>0.38810859020841443</v>
      </c>
      <c r="G109" s="9">
        <f t="shared" si="29"/>
        <v>1.0441049474893587</v>
      </c>
      <c r="H109" s="9">
        <f t="shared" si="30"/>
        <v>3.0151225486544626</v>
      </c>
      <c r="I109" s="9">
        <f t="shared" si="31"/>
        <v>3.5684981708238226</v>
      </c>
      <c r="J109" s="9">
        <f t="shared" si="32"/>
        <v>2.5765984707089316</v>
      </c>
      <c r="K109" s="11">
        <f t="shared" si="33"/>
        <v>0.34129692832764502</v>
      </c>
      <c r="L109" s="11">
        <f t="shared" si="34"/>
        <v>0.28901734104046245</v>
      </c>
      <c r="M109" s="11">
        <f t="shared" si="35"/>
        <v>0.39840637450199207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-0.2817422138076745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0.23186466586061599</v>
      </c>
      <c r="Q109" s="11">
        <f>2*'OddsRatio_working_3-way'!K109*'OddsRatio_working_3-way'!L109*'OddsRatio_working_3-way'!M109</f>
        <v>7.8598191817157978E-2</v>
      </c>
      <c r="R109" s="11">
        <f t="shared" si="36"/>
        <v>0</v>
      </c>
      <c r="S109" s="11">
        <f t="shared" si="37"/>
        <v>-0.8229674308546947</v>
      </c>
      <c r="T109" s="11">
        <f t="shared" si="38"/>
        <v>-0.2789720104592186</v>
      </c>
      <c r="U109" s="11">
        <f>'OddsRatio_working_3-way'!S109-'OddsRatio_working_3-way'!R109^2/3</f>
        <v>-0.8229674308546947</v>
      </c>
      <c r="V109" s="11">
        <f>'OddsRatio_working_3-way'!S109*'OddsRatio_working_3-way'!R109/3-2*'OddsRatio_working_3-way'!R109^3/27-'OddsRatio_working_3-way'!T109</f>
        <v>0.2789720104592186</v>
      </c>
      <c r="W109" s="11">
        <f>'OddsRatio_working_3-way'!V109^2+4*'OddsRatio_working_3-way'!U109^3/27</f>
        <v>-4.7487787935407005E-3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0.14367860088857967</v>
      </c>
      <c r="Y109" s="11">
        <f>IF('OddsRatio_working_3-way'!W109&gt;=0,IF('OddsRatio_working_3-way'!V109+SQRT('OddsRatio_working_3-way'!W109)&gt;0,0,PI()),ACOS('OddsRatio_working_3-way'!V109/(2*'OddsRatio_working_3-way'!X109)))</f>
        <v>0.24217104258392674</v>
      </c>
      <c r="Z109" s="11">
        <f>'OddsRatio_working_3-way'!X109^(1/3)*COS('OddsRatio_working_3-way'!Y109/3)</f>
        <v>0.52205247374467934</v>
      </c>
      <c r="AA109" s="11">
        <f>'OddsRatio_working_3-way'!X109^(1/3)*COS(('OddsRatio_working_3-way'!Y109+2*PI())/3)</f>
        <v>-0.29760175746288425</v>
      </c>
      <c r="AB109" s="11">
        <f>'OddsRatio_working_3-way'!X109^(1/3)*COS(('OddsRatio_working_3-way'!Y109+4*PI())/3)</f>
        <v>-0.224450716281795</v>
      </c>
      <c r="AC109" s="11">
        <f>'OddsRatio_working_3-way'!X109^(1/3)*SIN('OddsRatio_working_3-way'!Y109/3)</f>
        <v>4.2233773317403293E-2</v>
      </c>
      <c r="AD109" s="11">
        <f>'OddsRatio_working_3-way'!X109^(1/3)*SIN(('OddsRatio_working_3-way'!Y109+2*PI())/3)</f>
        <v>0.43099381771269935</v>
      </c>
      <c r="AE109" s="11">
        <f>'OddsRatio_working_3-way'!X109^(1/3)*SIN(('OddsRatio_working_3-way'!Y109+4*PI())/3)</f>
        <v>-0.47322759103010265</v>
      </c>
      <c r="AF109" s="11">
        <f>-'OddsRatio_working_3-way'!U109/(3*'OddsRatio_working_3-way'!X109^(1/3))*COS(('OddsRatio_working_3-way'!Y109)/3)</f>
        <v>0.52205247374467934</v>
      </c>
      <c r="AG109" s="11">
        <f>-'OddsRatio_working_3-way'!U109/(3*'OddsRatio_working_3-way'!X109^(1/3))*COS(('OddsRatio_working_3-way'!Y109+2*PI())/3)</f>
        <v>-0.29760175746288425</v>
      </c>
      <c r="AH109" s="11">
        <f>-'OddsRatio_working_3-way'!U109/(3*'OddsRatio_working_3-way'!X109^(1/3))*COS(('OddsRatio_working_3-way'!Y109+4*PI())/3)</f>
        <v>-0.224450716281795</v>
      </c>
      <c r="AI109" s="11">
        <f>'OddsRatio_working_3-way'!U109/(3*'OddsRatio_working_3-way'!X109^(1/3))*SIN(('OddsRatio_working_3-way'!Y109)/3)</f>
        <v>-4.2233773317403293E-2</v>
      </c>
      <c r="AJ109" s="11">
        <f>'OddsRatio_working_3-way'!U109/(3*'OddsRatio_working_3-way'!X109^(1/3))*SIN(('OddsRatio_working_3-way'!Y109+2*PI())/3)</f>
        <v>-0.43099381771269935</v>
      </c>
      <c r="AK109" s="11">
        <f>'OddsRatio_working_3-way'!U109/(3*'OddsRatio_working_3-way'!X109^(1/3))*SIN(('OddsRatio_working_3-way'!Y109+4*PI())/3)</f>
        <v>0.47322759103010265</v>
      </c>
      <c r="AL109" s="11">
        <f>'OddsRatio_working_3-way'!Z109+'OddsRatio_working_3-way'!AF109</f>
        <v>1.0441049474893587</v>
      </c>
      <c r="AM109" s="11">
        <f>'OddsRatio_working_3-way'!AA109+'OddsRatio_working_3-way'!AG109</f>
        <v>-0.59520351492576851</v>
      </c>
      <c r="AN109" s="11">
        <f>'OddsRatio_working_3-way'!AB109+'OddsRatio_working_3-way'!AH109</f>
        <v>-0.44890143256359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1.0441049474893587</v>
      </c>
      <c r="AS109" s="11">
        <f>IF(('OddsRatio_working_3-way'!X109=0),IF(Q109&gt;0,-Q109^(1/3),(-Q109)^(1/3)),'OddsRatio_working_3-way'!AM109-'OddsRatio_working_3-way'!R109/3)</f>
        <v>-0.59520351492576851</v>
      </c>
      <c r="AT109" s="11">
        <f>IF(('OddsRatio_working_3-way'!X109=0),IF(Q109&gt;0,-Q109^(1/3),(-Q109)^(1/3)),'OddsRatio_working_3-way'!AN109-'OddsRatio_working_3-way'!R109/3)</f>
        <v>-0.44890143256359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9">
        <f t="shared" si="26"/>
        <v>0.46798272172000821</v>
      </c>
      <c r="E110" s="9">
        <f t="shared" si="27"/>
        <v>0.28935319046578073</v>
      </c>
      <c r="F110" s="9">
        <f t="shared" si="28"/>
        <v>0.24266408781421109</v>
      </c>
      <c r="G110" s="9">
        <f t="shared" si="29"/>
        <v>1.0724821012030004</v>
      </c>
      <c r="H110" s="9">
        <f t="shared" si="30"/>
        <v>2.1368310272751803</v>
      </c>
      <c r="I110" s="9">
        <f t="shared" si="31"/>
        <v>3.4559840117548704</v>
      </c>
      <c r="J110" s="9">
        <f t="shared" si="32"/>
        <v>4.1209229145007304</v>
      </c>
      <c r="K110" s="11">
        <f t="shared" si="33"/>
        <v>0.4854368932038835</v>
      </c>
      <c r="L110" s="11">
        <f t="shared" si="34"/>
        <v>0.303951367781155</v>
      </c>
      <c r="M110" s="11">
        <f t="shared" si="35"/>
        <v>0.25575447570332482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-0.26655968154126208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0.2362296777381907</v>
      </c>
      <c r="Q110" s="11">
        <f>2*'OddsRatio_working_3-way'!K110*'OddsRatio_working_3-way'!L110*'OddsRatio_working_3-way'!M110</f>
        <v>7.5472740491434709E-2</v>
      </c>
      <c r="R110" s="11">
        <f t="shared" si="36"/>
        <v>0</v>
      </c>
      <c r="S110" s="11">
        <f t="shared" si="37"/>
        <v>-0.88621683659095885</v>
      </c>
      <c r="T110" s="11">
        <f t="shared" si="38"/>
        <v>-0.28313636951787818</v>
      </c>
      <c r="U110" s="11">
        <f>'OddsRatio_working_3-way'!S110-'OddsRatio_working_3-way'!R110^2/3</f>
        <v>-0.88621683659095885</v>
      </c>
      <c r="V110" s="11">
        <f>'OddsRatio_working_3-way'!S110*'OddsRatio_working_3-way'!R110/3-2*'OddsRatio_working_3-way'!R110^3/27-'OddsRatio_working_3-way'!T110</f>
        <v>0.28313636951787818</v>
      </c>
      <c r="W110" s="11">
        <f>'OddsRatio_working_3-way'!V110^2+4*'OddsRatio_working_3-way'!U110^3/27</f>
        <v>-2.2947459745715992E-2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0.16055658152928554</v>
      </c>
      <c r="Y110" s="11">
        <f>IF('OddsRatio_working_3-way'!W110&gt;=0,IF('OddsRatio_working_3-way'!V110+SQRT('OddsRatio_working_3-way'!W110)&gt;0,0,PI()),ACOS('OddsRatio_working_3-way'!V110/(2*'OddsRatio_working_3-way'!X110)))</f>
        <v>0.49127111859523431</v>
      </c>
      <c r="Z110" s="11">
        <f>'OddsRatio_working_3-way'!X110^(1/3)*COS('OddsRatio_working_3-way'!Y110/3)</f>
        <v>0.53624105060150018</v>
      </c>
      <c r="AA110" s="11">
        <f>'OddsRatio_working_3-way'!X110^(1/3)*COS(('OddsRatio_working_3-way'!Y110+2*PI())/3)</f>
        <v>-0.34485618119218836</v>
      </c>
      <c r="AB110" s="11">
        <f>'OddsRatio_working_3-way'!X110^(1/3)*COS(('OddsRatio_working_3-way'!Y110+4*PI())/3)</f>
        <v>-0.19138486940931168</v>
      </c>
      <c r="AC110" s="11">
        <f>'OddsRatio_working_3-way'!X110^(1/3)*SIN('OddsRatio_working_3-way'!Y110/3)</f>
        <v>8.8606703170728815E-2</v>
      </c>
      <c r="AD110" s="11">
        <f>'OddsRatio_working_3-way'!X110^(1/3)*SIN(('OddsRatio_working_3-way'!Y110+2*PI())/3)</f>
        <v>0.42009502078759137</v>
      </c>
      <c r="AE110" s="11">
        <f>'OddsRatio_working_3-way'!X110^(1/3)*SIN(('OddsRatio_working_3-way'!Y110+4*PI())/3)</f>
        <v>-0.50870172395832014</v>
      </c>
      <c r="AF110" s="11">
        <f>-'OddsRatio_working_3-way'!U110/(3*'OddsRatio_working_3-way'!X110^(1/3))*COS(('OddsRatio_working_3-way'!Y110)/3)</f>
        <v>0.53624105060150018</v>
      </c>
      <c r="AG110" s="11">
        <f>-'OddsRatio_working_3-way'!U110/(3*'OddsRatio_working_3-way'!X110^(1/3))*COS(('OddsRatio_working_3-way'!Y110+2*PI())/3)</f>
        <v>-0.34485618119218836</v>
      </c>
      <c r="AH110" s="11">
        <f>-'OddsRatio_working_3-way'!U110/(3*'OddsRatio_working_3-way'!X110^(1/3))*COS(('OddsRatio_working_3-way'!Y110+4*PI())/3)</f>
        <v>-0.19138486940931168</v>
      </c>
      <c r="AI110" s="11">
        <f>'OddsRatio_working_3-way'!U110/(3*'OddsRatio_working_3-way'!X110^(1/3))*SIN(('OddsRatio_working_3-way'!Y110)/3)</f>
        <v>-8.8606703170728815E-2</v>
      </c>
      <c r="AJ110" s="11">
        <f>'OddsRatio_working_3-way'!U110/(3*'OddsRatio_working_3-way'!X110^(1/3))*SIN(('OddsRatio_working_3-way'!Y110+2*PI())/3)</f>
        <v>-0.42009502078759137</v>
      </c>
      <c r="AK110" s="11">
        <f>'OddsRatio_working_3-way'!U110/(3*'OddsRatio_working_3-way'!X110^(1/3))*SIN(('OddsRatio_working_3-way'!Y110+4*PI())/3)</f>
        <v>0.50870172395832014</v>
      </c>
      <c r="AL110" s="11">
        <f>'OddsRatio_working_3-way'!Z110+'OddsRatio_working_3-way'!AF110</f>
        <v>1.0724821012030004</v>
      </c>
      <c r="AM110" s="11">
        <f>'OddsRatio_working_3-way'!AA110+'OddsRatio_working_3-way'!AG110</f>
        <v>-0.68971236238437672</v>
      </c>
      <c r="AN110" s="11">
        <f>'OddsRatio_working_3-way'!AB110+'OddsRatio_working_3-way'!AH110</f>
        <v>-0.38276973881862336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1.0724821012030004</v>
      </c>
      <c r="AS110" s="11">
        <f>IF(('OddsRatio_working_3-way'!X110=0),IF(Q110&gt;0,-Q110^(1/3),(-Q110)^(1/3)),'OddsRatio_working_3-way'!AM110-'OddsRatio_working_3-way'!R110/3)</f>
        <v>-0.68971236238437672</v>
      </c>
      <c r="AT110" s="11">
        <f>IF(('OddsRatio_working_3-way'!X110=0),IF(Q110&gt;0,-Q110^(1/3),(-Q110)^(1/3)),'OddsRatio_working_3-way'!AN110-'OddsRatio_working_3-way'!R110/3)</f>
        <v>-0.38276973881862336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9">
        <f t="shared" si="26"/>
        <v>0.38118660823981992</v>
      </c>
      <c r="E111" s="9">
        <f t="shared" si="27"/>
        <v>0.32216546548788005</v>
      </c>
      <c r="F111" s="9">
        <f t="shared" si="28"/>
        <v>0.29664792627230013</v>
      </c>
      <c r="G111" s="9">
        <f t="shared" si="29"/>
        <v>1.0680177758771165</v>
      </c>
      <c r="H111" s="9">
        <f t="shared" si="30"/>
        <v>2.6233870193332174</v>
      </c>
      <c r="I111" s="9">
        <f t="shared" si="31"/>
        <v>3.1039950184779204</v>
      </c>
      <c r="J111" s="9">
        <f t="shared" si="32"/>
        <v>3.3709994624471986</v>
      </c>
      <c r="K111" s="11">
        <f t="shared" si="33"/>
        <v>0.3968253968253968</v>
      </c>
      <c r="L111" s="11">
        <f t="shared" si="34"/>
        <v>0.33670033670033667</v>
      </c>
      <c r="M111" s="11">
        <f t="shared" si="35"/>
        <v>0.3105590062111801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-0.27583535243990742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0.23693174141759366</v>
      </c>
      <c r="Q111" s="11">
        <f>2*'OddsRatio_working_3-way'!K111*'OddsRatio_working_3-way'!L111*'OddsRatio_working_3-way'!M111</f>
        <v>8.2988350759227197E-2</v>
      </c>
      <c r="R111" s="11">
        <f t="shared" si="36"/>
        <v>0</v>
      </c>
      <c r="S111" s="11">
        <f t="shared" si="37"/>
        <v>-0.8589607507587731</v>
      </c>
      <c r="T111" s="11">
        <f t="shared" si="38"/>
        <v>-0.30086190919746869</v>
      </c>
      <c r="U111" s="11">
        <f>'OddsRatio_working_3-way'!S111-'OddsRatio_working_3-way'!R111^2/3</f>
        <v>-0.8589607507587731</v>
      </c>
      <c r="V111" s="11">
        <f>'OddsRatio_working_3-way'!S111*'OddsRatio_working_3-way'!R111/3-2*'OddsRatio_working_3-way'!R111^3/27-'OddsRatio_working_3-way'!T111</f>
        <v>0.30086190919746869</v>
      </c>
      <c r="W111" s="11">
        <f>'OddsRatio_working_3-way'!V111^2+4*'OddsRatio_working_3-way'!U111^3/27</f>
        <v>-3.3714299883827598E-3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0.1532068196869257</v>
      </c>
      <c r="Y111" s="11">
        <f>IF('OddsRatio_working_3-way'!W111&gt;=0,IF('OddsRatio_working_3-way'!V111+SQRT('OddsRatio_working_3-way'!W111)&gt;0,0,PI()),ACOS('OddsRatio_working_3-way'!V111/(2*'OddsRatio_working_3-way'!X111)))</f>
        <v>0.19064834650646367</v>
      </c>
      <c r="Z111" s="11">
        <f>'OddsRatio_working_3-way'!X111^(1/3)*COS('OddsRatio_working_3-way'!Y111/3)</f>
        <v>0.53400888793855827</v>
      </c>
      <c r="AA111" s="11">
        <f>'OddsRatio_working_3-way'!X111^(1/3)*COS(('OddsRatio_working_3-way'!Y111+2*PI())/3)</f>
        <v>-0.29643348390709429</v>
      </c>
      <c r="AB111" s="11">
        <f>'OddsRatio_working_3-way'!X111^(1/3)*COS(('OddsRatio_working_3-way'!Y111+4*PI())/3)</f>
        <v>-0.2375754040314641</v>
      </c>
      <c r="AC111" s="11">
        <f>'OddsRatio_working_3-way'!X111^(1/3)*SIN('OddsRatio_working_3-way'!Y111/3)</f>
        <v>3.3981728260179742E-2</v>
      </c>
      <c r="AD111" s="11">
        <f>'OddsRatio_working_3-way'!X111^(1/3)*SIN(('OddsRatio_working_3-way'!Y111+2*PI())/3)</f>
        <v>0.44547439867137917</v>
      </c>
      <c r="AE111" s="11">
        <f>'OddsRatio_working_3-way'!X111^(1/3)*SIN(('OddsRatio_working_3-way'!Y111+4*PI())/3)</f>
        <v>-0.47945612693155881</v>
      </c>
      <c r="AF111" s="11">
        <f>-'OddsRatio_working_3-way'!U111/(3*'OddsRatio_working_3-way'!X111^(1/3))*COS(('OddsRatio_working_3-way'!Y111)/3)</f>
        <v>0.53400888793855816</v>
      </c>
      <c r="AG111" s="11">
        <f>-'OddsRatio_working_3-way'!U111/(3*'OddsRatio_working_3-way'!X111^(1/3))*COS(('OddsRatio_working_3-way'!Y111+2*PI())/3)</f>
        <v>-0.29643348390709423</v>
      </c>
      <c r="AH111" s="11">
        <f>-'OddsRatio_working_3-way'!U111/(3*'OddsRatio_working_3-way'!X111^(1/3))*COS(('OddsRatio_working_3-way'!Y111+4*PI())/3)</f>
        <v>-0.23757540403146404</v>
      </c>
      <c r="AI111" s="11">
        <f>'OddsRatio_working_3-way'!U111/(3*'OddsRatio_working_3-way'!X111^(1/3))*SIN(('OddsRatio_working_3-way'!Y111)/3)</f>
        <v>-3.3981728260179735E-2</v>
      </c>
      <c r="AJ111" s="11">
        <f>'OddsRatio_working_3-way'!U111/(3*'OddsRatio_working_3-way'!X111^(1/3))*SIN(('OddsRatio_working_3-way'!Y111+2*PI())/3)</f>
        <v>-0.44547439867137911</v>
      </c>
      <c r="AK111" s="11">
        <f>'OddsRatio_working_3-way'!U111/(3*'OddsRatio_working_3-way'!X111^(1/3))*SIN(('OddsRatio_working_3-way'!Y111+4*PI())/3)</f>
        <v>0.4794561269315587</v>
      </c>
      <c r="AL111" s="11">
        <f>'OddsRatio_working_3-way'!Z111+'OddsRatio_working_3-way'!AF111</f>
        <v>1.0680177758771165</v>
      </c>
      <c r="AM111" s="11">
        <f>'OddsRatio_working_3-way'!AA111+'OddsRatio_working_3-way'!AG111</f>
        <v>-0.59286696781418846</v>
      </c>
      <c r="AN111" s="11">
        <f>'OddsRatio_working_3-way'!AB111+'OddsRatio_working_3-way'!AH111</f>
        <v>-0.47515080806292814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1.0680177758771165</v>
      </c>
      <c r="AS111" s="11">
        <f>IF(('OddsRatio_working_3-way'!X111=0),IF(Q111&gt;0,-Q111^(1/3),(-Q111)^(1/3)),'OddsRatio_working_3-way'!AM111-'OddsRatio_working_3-way'!R111/3)</f>
        <v>-0.59286696781418846</v>
      </c>
      <c r="AT111" s="11">
        <f>IF(('OddsRatio_working_3-way'!X111=0),IF(Q111&gt;0,-Q111^(1/3),(-Q111)^(1/3)),'OddsRatio_working_3-way'!AN111-'OddsRatio_working_3-way'!R111/3)</f>
        <v>-0.47515080806292814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9">
        <f t="shared" si="26"/>
        <v>0.41354137069616209</v>
      </c>
      <c r="E112" s="9">
        <f t="shared" si="27"/>
        <v>0.30988519790293756</v>
      </c>
      <c r="F112" s="9">
        <f t="shared" si="28"/>
        <v>0.27657343140090029</v>
      </c>
      <c r="G112" s="9">
        <f t="shared" si="29"/>
        <v>1.0504724080036425</v>
      </c>
      <c r="H112" s="9">
        <f t="shared" si="30"/>
        <v>2.4181377508049176</v>
      </c>
      <c r="I112" s="9">
        <f t="shared" si="31"/>
        <v>3.2270015049677223</v>
      </c>
      <c r="J112" s="9">
        <f t="shared" si="32"/>
        <v>3.6156762959290702</v>
      </c>
      <c r="K112" s="11">
        <f t="shared" si="33"/>
        <v>0.42553191489361702</v>
      </c>
      <c r="L112" s="11">
        <f t="shared" si="34"/>
        <v>0.32051282051282048</v>
      </c>
      <c r="M112" s="11">
        <f t="shared" si="35"/>
        <v>0.28653295128939826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-0.27849736680438386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0.23291549231925987</v>
      </c>
      <c r="Q112" s="11">
        <f>2*'OddsRatio_working_3-way'!K112*'OddsRatio_working_3-way'!L112*'OddsRatio_working_3-way'!M112</f>
        <v>7.8159561180959694E-2</v>
      </c>
      <c r="R112" s="11">
        <f t="shared" si="36"/>
        <v>0</v>
      </c>
      <c r="S112" s="11">
        <f t="shared" si="37"/>
        <v>-0.83632924430075262</v>
      </c>
      <c r="T112" s="11">
        <f t="shared" si="38"/>
        <v>-0.28064739741635997</v>
      </c>
      <c r="U112" s="11">
        <f>'OddsRatio_working_3-way'!S112-'OddsRatio_working_3-way'!R112^2/3</f>
        <v>-0.83632924430075262</v>
      </c>
      <c r="V112" s="11">
        <f>'OddsRatio_working_3-way'!S112*'OddsRatio_working_3-way'!R112/3-2*'OddsRatio_working_3-way'!R112^3/27-'OddsRatio_working_3-way'!T112</f>
        <v>0.28064739741635997</v>
      </c>
      <c r="W112" s="11">
        <f>'OddsRatio_working_3-way'!V112^2+4*'OddsRatio_working_3-way'!U112^3/27</f>
        <v>-7.8989124688882278E-3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0.14719194453626233</v>
      </c>
      <c r="Y112" s="11">
        <f>IF('OddsRatio_working_3-way'!W112&gt;=0,IF('OddsRatio_working_3-way'!V112+SQRT('OddsRatio_working_3-way'!W112)&gt;0,0,PI()),ACOS('OddsRatio_working_3-way'!V112/(2*'OddsRatio_working_3-way'!X112)))</f>
        <v>0.30668975978078095</v>
      </c>
      <c r="Z112" s="11">
        <f>'OddsRatio_working_3-way'!X112^(1/3)*COS('OddsRatio_working_3-way'!Y112/3)</f>
        <v>0.52523620400182125</v>
      </c>
      <c r="AA112" s="11">
        <f>'OddsRatio_working_3-way'!X112^(1/3)*COS(('OddsRatio_working_3-way'!Y112+2*PI())/3)</f>
        <v>-0.30928188431124315</v>
      </c>
      <c r="AB112" s="11">
        <f>'OddsRatio_working_3-way'!X112^(1/3)*COS(('OddsRatio_working_3-way'!Y112+4*PI())/3)</f>
        <v>-0.21595431969057818</v>
      </c>
      <c r="AC112" s="11">
        <f>'OddsRatio_working_3-way'!X112^(1/3)*SIN('OddsRatio_working_3-way'!Y112/3)</f>
        <v>5.3882694556553312E-2</v>
      </c>
      <c r="AD112" s="11">
        <f>'OddsRatio_working_3-way'!X112^(1/3)*SIN(('OddsRatio_working_3-way'!Y112+2*PI())/3)</f>
        <v>0.42792654837460642</v>
      </c>
      <c r="AE112" s="11">
        <f>'OddsRatio_working_3-way'!X112^(1/3)*SIN(('OddsRatio_working_3-way'!Y112+4*PI())/3)</f>
        <v>-0.48180924293115956</v>
      </c>
      <c r="AF112" s="11">
        <f>-'OddsRatio_working_3-way'!U112/(3*'OddsRatio_working_3-way'!X112^(1/3))*COS(('OddsRatio_working_3-way'!Y112)/3)</f>
        <v>0.52523620400182114</v>
      </c>
      <c r="AG112" s="11">
        <f>-'OddsRatio_working_3-way'!U112/(3*'OddsRatio_working_3-way'!X112^(1/3))*COS(('OddsRatio_working_3-way'!Y112+2*PI())/3)</f>
        <v>-0.30928188431124309</v>
      </c>
      <c r="AH112" s="11">
        <f>-'OddsRatio_working_3-way'!U112/(3*'OddsRatio_working_3-way'!X112^(1/3))*COS(('OddsRatio_working_3-way'!Y112+4*PI())/3)</f>
        <v>-0.21595431969057813</v>
      </c>
      <c r="AI112" s="11">
        <f>'OddsRatio_working_3-way'!U112/(3*'OddsRatio_working_3-way'!X112^(1/3))*SIN(('OddsRatio_working_3-way'!Y112)/3)</f>
        <v>-5.3882694556553298E-2</v>
      </c>
      <c r="AJ112" s="11">
        <f>'OddsRatio_working_3-way'!U112/(3*'OddsRatio_working_3-way'!X112^(1/3))*SIN(('OddsRatio_working_3-way'!Y112+2*PI())/3)</f>
        <v>-0.42792654837460636</v>
      </c>
      <c r="AK112" s="11">
        <f>'OddsRatio_working_3-way'!U112/(3*'OddsRatio_working_3-way'!X112^(1/3))*SIN(('OddsRatio_working_3-way'!Y112+4*PI())/3)</f>
        <v>0.48180924293115951</v>
      </c>
      <c r="AL112" s="11">
        <f>'OddsRatio_working_3-way'!Z112+'OddsRatio_working_3-way'!AF112</f>
        <v>1.0504724080036425</v>
      </c>
      <c r="AM112" s="11">
        <f>'OddsRatio_working_3-way'!AA112+'OddsRatio_working_3-way'!AG112</f>
        <v>-0.6185637686224863</v>
      </c>
      <c r="AN112" s="11">
        <f>'OddsRatio_working_3-way'!AB112+'OddsRatio_working_3-way'!AH112</f>
        <v>-0.43190863938115631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1.0504724080036425</v>
      </c>
      <c r="AS112" s="11">
        <f>IF(('OddsRatio_working_3-way'!X112=0),IF(Q112&gt;0,-Q112^(1/3),(-Q112)^(1/3)),'OddsRatio_working_3-way'!AM112-'OddsRatio_working_3-way'!R112/3)</f>
        <v>-0.6185637686224863</v>
      </c>
      <c r="AT112" s="11">
        <f>IF(('OddsRatio_working_3-way'!X112=0),IF(Q112&gt;0,-Q112^(1/3),(-Q112)^(1/3)),'OddsRatio_working_3-way'!AN112-'OddsRatio_working_3-way'!R112/3)</f>
        <v>-0.43190863938115631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9">
        <f t="shared" si="26"/>
        <v>0.54411101825458863</v>
      </c>
      <c r="E113" s="9">
        <f t="shared" si="27"/>
        <v>0.25222359113889914</v>
      </c>
      <c r="F113" s="9">
        <f t="shared" si="28"/>
        <v>0.20366539060651243</v>
      </c>
      <c r="G113" s="9">
        <f t="shared" si="29"/>
        <v>1.0741797793300418</v>
      </c>
      <c r="H113" s="9">
        <f t="shared" si="30"/>
        <v>1.8378602278774323</v>
      </c>
      <c r="I113" s="9">
        <f t="shared" si="31"/>
        <v>3.9647361909509153</v>
      </c>
      <c r="J113" s="9">
        <f t="shared" si="32"/>
        <v>4.9100143967613512</v>
      </c>
      <c r="K113" s="11">
        <f t="shared" si="33"/>
        <v>0.5617977528089888</v>
      </c>
      <c r="L113" s="11">
        <f t="shared" si="34"/>
        <v>0.26595744680851063</v>
      </c>
      <c r="M113" s="11">
        <f t="shared" si="35"/>
        <v>0.21551724137931036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-0.25233601523407556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0.23120574245509332</v>
      </c>
      <c r="Q113" s="11">
        <f>2*'OddsRatio_working_3-way'!K113*'OddsRatio_working_3-way'!L113*'OddsRatio_working_3-way'!M113</f>
        <v>6.4402713775792E-2</v>
      </c>
      <c r="R113" s="11">
        <f t="shared" si="36"/>
        <v>0</v>
      </c>
      <c r="S113" s="11">
        <f t="shared" si="37"/>
        <v>-0.91626136776638456</v>
      </c>
      <c r="T113" s="11">
        <f t="shared" si="38"/>
        <v>-0.25522600773436893</v>
      </c>
      <c r="U113" s="11">
        <f>'OddsRatio_working_3-way'!S113-'OddsRatio_working_3-way'!R113^2/3</f>
        <v>-0.91626136776638456</v>
      </c>
      <c r="V113" s="11">
        <f>'OddsRatio_working_3-way'!S113*'OddsRatio_working_3-way'!R113/3-2*'OddsRatio_working_3-way'!R113^3/27-'OddsRatio_working_3-way'!T113</f>
        <v>0.25522600773436893</v>
      </c>
      <c r="W113" s="11">
        <f>'OddsRatio_working_3-way'!V113^2+4*'OddsRatio_working_3-way'!U113^3/27</f>
        <v>-4.8820187245613461E-2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0.16879018208239899</v>
      </c>
      <c r="Y113" s="11">
        <f>IF('OddsRatio_working_3-way'!W113&gt;=0,IF('OddsRatio_working_3-way'!V113+SQRT('OddsRatio_working_3-way'!W113)&gt;0,0,PI()),ACOS('OddsRatio_working_3-way'!V113/(2*'OddsRatio_working_3-way'!X113)))</f>
        <v>0.71354680793378644</v>
      </c>
      <c r="Z113" s="11">
        <f>'OddsRatio_working_3-way'!X113^(1/3)*COS('OddsRatio_working_3-way'!Y113/3)</f>
        <v>0.53708988966502091</v>
      </c>
      <c r="AA113" s="11">
        <f>'OddsRatio_working_3-way'!X113^(1/3)*COS(('OddsRatio_working_3-way'!Y113+2*PI())/3)</f>
        <v>-0.38131098473951369</v>
      </c>
      <c r="AB113" s="11">
        <f>'OddsRatio_working_3-way'!X113^(1/3)*COS(('OddsRatio_working_3-way'!Y113+4*PI())/3)</f>
        <v>-0.15577890492550717</v>
      </c>
      <c r="AC113" s="11">
        <f>'OddsRatio_working_3-way'!X113^(1/3)*SIN('OddsRatio_working_3-way'!Y113/3)</f>
        <v>0.13021100699151278</v>
      </c>
      <c r="AD113" s="11">
        <f>'OddsRatio_working_3-way'!X113^(1/3)*SIN(('OddsRatio_working_3-way'!Y113+2*PI())/3)</f>
        <v>0.40002798506993303</v>
      </c>
      <c r="AE113" s="11">
        <f>'OddsRatio_working_3-way'!X113^(1/3)*SIN(('OddsRatio_working_3-way'!Y113+4*PI())/3)</f>
        <v>-0.53023899206144576</v>
      </c>
      <c r="AF113" s="11">
        <f>-'OddsRatio_working_3-way'!U113/(3*'OddsRatio_working_3-way'!X113^(1/3))*COS(('OddsRatio_working_3-way'!Y113)/3)</f>
        <v>0.53708988966502091</v>
      </c>
      <c r="AG113" s="11">
        <f>-'OddsRatio_working_3-way'!U113/(3*'OddsRatio_working_3-way'!X113^(1/3))*COS(('OddsRatio_working_3-way'!Y113+2*PI())/3)</f>
        <v>-0.38131098473951369</v>
      </c>
      <c r="AH113" s="11">
        <f>-'OddsRatio_working_3-way'!U113/(3*'OddsRatio_working_3-way'!X113^(1/3))*COS(('OddsRatio_working_3-way'!Y113+4*PI())/3)</f>
        <v>-0.15577890492550717</v>
      </c>
      <c r="AI113" s="11">
        <f>'OddsRatio_working_3-way'!U113/(3*'OddsRatio_working_3-way'!X113^(1/3))*SIN(('OddsRatio_working_3-way'!Y113)/3)</f>
        <v>-0.13021100699151278</v>
      </c>
      <c r="AJ113" s="11">
        <f>'OddsRatio_working_3-way'!U113/(3*'OddsRatio_working_3-way'!X113^(1/3))*SIN(('OddsRatio_working_3-way'!Y113+2*PI())/3)</f>
        <v>-0.40002798506993303</v>
      </c>
      <c r="AK113" s="11">
        <f>'OddsRatio_working_3-way'!U113/(3*'OddsRatio_working_3-way'!X113^(1/3))*SIN(('OddsRatio_working_3-way'!Y113+4*PI())/3)</f>
        <v>0.53023899206144576</v>
      </c>
      <c r="AL113" s="11">
        <f>'OddsRatio_working_3-way'!Z113+'OddsRatio_working_3-way'!AF113</f>
        <v>1.0741797793300418</v>
      </c>
      <c r="AM113" s="11">
        <f>'OddsRatio_working_3-way'!AA113+'OddsRatio_working_3-way'!AG113</f>
        <v>-0.76262196947902738</v>
      </c>
      <c r="AN113" s="11">
        <f>'OddsRatio_working_3-way'!AB113+'OddsRatio_working_3-way'!AH113</f>
        <v>-0.31155780985101433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1.0741797793300418</v>
      </c>
      <c r="AS113" s="11">
        <f>IF(('OddsRatio_working_3-way'!X113=0),IF(Q113&gt;0,-Q113^(1/3),(-Q113)^(1/3)),'OddsRatio_working_3-way'!AM113-'OddsRatio_working_3-way'!R113/3)</f>
        <v>-0.76262196947902738</v>
      </c>
      <c r="AT113" s="11">
        <f>IF(('OddsRatio_working_3-way'!X113=0),IF(Q113&gt;0,-Q113^(1/3),(-Q113)^(1/3)),'OddsRatio_working_3-way'!AN113-'OddsRatio_working_3-way'!R113/3)</f>
        <v>-0.31155780985101433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9">
        <f t="shared" si="26"/>
        <v>0.3890655960668512</v>
      </c>
      <c r="E114" s="9">
        <f t="shared" si="27"/>
        <v>0.27700617154483864</v>
      </c>
      <c r="F114" s="9">
        <f t="shared" si="28"/>
        <v>0.33392823238831004</v>
      </c>
      <c r="G114" s="9">
        <f t="shared" si="29"/>
        <v>1.0609869398478458</v>
      </c>
      <c r="H114" s="9">
        <f t="shared" si="30"/>
        <v>2.5702606709748115</v>
      </c>
      <c r="I114" s="9">
        <f t="shared" si="31"/>
        <v>3.6100278720257006</v>
      </c>
      <c r="J114" s="9">
        <f t="shared" si="32"/>
        <v>2.9946554469139501</v>
      </c>
      <c r="K114" s="11">
        <f t="shared" si="33"/>
        <v>0.40322580645161293</v>
      </c>
      <c r="L114" s="11">
        <f t="shared" si="34"/>
        <v>0.28901734104046245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-0.2769710671887623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0.23550640188948968</v>
      </c>
      <c r="Q114" s="11">
        <f>2*'OddsRatio_working_3-way'!K114*'OddsRatio_working_3-way'!L114*'OddsRatio_working_3-way'!M114</f>
        <v>8.0930035013570351E-2</v>
      </c>
      <c r="R114" s="11">
        <f t="shared" si="36"/>
        <v>0</v>
      </c>
      <c r="S114" s="11">
        <f t="shared" si="37"/>
        <v>-0.85029243046887104</v>
      </c>
      <c r="T114" s="11">
        <f t="shared" si="38"/>
        <v>-0.29219671150133031</v>
      </c>
      <c r="U114" s="11">
        <f>'OddsRatio_working_3-way'!S114-'OddsRatio_working_3-way'!R114^2/3</f>
        <v>-0.85029243046887104</v>
      </c>
      <c r="V114" s="11">
        <f>'OddsRatio_working_3-way'!S114*'OddsRatio_working_3-way'!R114/3-2*'OddsRatio_working_3-way'!R114^3/27-'OddsRatio_working_3-way'!T114</f>
        <v>0.29219671150133031</v>
      </c>
      <c r="W114" s="11">
        <f>'OddsRatio_working_3-way'!V114^2+4*'OddsRatio_working_3-way'!U114^3/27</f>
        <v>-5.6964982516619911E-3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0.1508935191317487</v>
      </c>
      <c r="Y114" s="11">
        <f>IF('OddsRatio_working_3-way'!W114&gt;=0,IF('OddsRatio_working_3-way'!V114+SQRT('OddsRatio_working_3-way'!W114)&gt;0,0,PI()),ACOS('OddsRatio_working_3-way'!V114/(2*'OddsRatio_working_3-way'!X114)))</f>
        <v>0.2527774156224436</v>
      </c>
      <c r="Z114" s="11">
        <f>'OddsRatio_working_3-way'!X114^(1/3)*COS('OddsRatio_working_3-way'!Y114/3)</f>
        <v>0.53049346992392299</v>
      </c>
      <c r="AA114" s="11">
        <f>'OddsRatio_working_3-way'!X114^(1/3)*COS(('OddsRatio_working_3-way'!Y114+2*PI())/3)</f>
        <v>-0.30404900800458962</v>
      </c>
      <c r="AB114" s="11">
        <f>'OddsRatio_working_3-way'!X114^(1/3)*COS(('OddsRatio_working_3-way'!Y114+4*PI())/3)</f>
        <v>-0.22644446191933351</v>
      </c>
      <c r="AC114" s="11">
        <f>'OddsRatio_working_3-way'!X114^(1/3)*SIN('OddsRatio_working_3-way'!Y114/3)</f>
        <v>4.480500557266142E-2</v>
      </c>
      <c r="AD114" s="11">
        <f>'OddsRatio_working_3-way'!X114^(1/3)*SIN(('OddsRatio_working_3-way'!Y114+2*PI())/3)</f>
        <v>0.43701831870954272</v>
      </c>
      <c r="AE114" s="11">
        <f>'OddsRatio_working_3-way'!X114^(1/3)*SIN(('OddsRatio_working_3-way'!Y114+4*PI())/3)</f>
        <v>-0.48182332428220404</v>
      </c>
      <c r="AF114" s="11">
        <f>-'OddsRatio_working_3-way'!U114/(3*'OddsRatio_working_3-way'!X114^(1/3))*COS(('OddsRatio_working_3-way'!Y114)/3)</f>
        <v>0.53049346992392277</v>
      </c>
      <c r="AG114" s="11">
        <f>-'OddsRatio_working_3-way'!U114/(3*'OddsRatio_working_3-way'!X114^(1/3))*COS(('OddsRatio_working_3-way'!Y114+2*PI())/3)</f>
        <v>-0.30404900800458945</v>
      </c>
      <c r="AH114" s="11">
        <f>-'OddsRatio_working_3-way'!U114/(3*'OddsRatio_working_3-way'!X114^(1/3))*COS(('OddsRatio_working_3-way'!Y114+4*PI())/3)</f>
        <v>-0.22644446191933343</v>
      </c>
      <c r="AI114" s="11">
        <f>'OddsRatio_working_3-way'!U114/(3*'OddsRatio_working_3-way'!X114^(1/3))*SIN(('OddsRatio_working_3-way'!Y114)/3)</f>
        <v>-4.4805005572661406E-2</v>
      </c>
      <c r="AJ114" s="11">
        <f>'OddsRatio_working_3-way'!U114/(3*'OddsRatio_working_3-way'!X114^(1/3))*SIN(('OddsRatio_working_3-way'!Y114+2*PI())/3)</f>
        <v>-0.4370183187095425</v>
      </c>
      <c r="AK114" s="11">
        <f>'OddsRatio_working_3-way'!U114/(3*'OddsRatio_working_3-way'!X114^(1/3))*SIN(('OddsRatio_working_3-way'!Y114+4*PI())/3)</f>
        <v>0.48182332428220387</v>
      </c>
      <c r="AL114" s="11">
        <f>'OddsRatio_working_3-way'!Z114+'OddsRatio_working_3-way'!AF114</f>
        <v>1.0609869398478458</v>
      </c>
      <c r="AM114" s="11">
        <f>'OddsRatio_working_3-way'!AA114+'OddsRatio_working_3-way'!AG114</f>
        <v>-0.60809801600917912</v>
      </c>
      <c r="AN114" s="11">
        <f>'OddsRatio_working_3-way'!AB114+'OddsRatio_working_3-way'!AH114</f>
        <v>-0.45288892383866697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1.0609869398478458</v>
      </c>
      <c r="AS114" s="11">
        <f>IF(('OddsRatio_working_3-way'!X114=0),IF(Q114&gt;0,-Q114^(1/3),(-Q114)^(1/3)),'OddsRatio_working_3-way'!AM114-'OddsRatio_working_3-way'!R114/3)</f>
        <v>-0.60809801600917912</v>
      </c>
      <c r="AT114" s="11">
        <f>IF(('OddsRatio_working_3-way'!X114=0),IF(Q114&gt;0,-Q114^(1/3),(-Q114)^(1/3)),'OddsRatio_working_3-way'!AN114-'OddsRatio_working_3-way'!R114/3)</f>
        <v>-0.45288892383866697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9">
        <f t="shared" si="26"/>
        <v>0.37372203644640029</v>
      </c>
      <c r="E115" s="9">
        <f t="shared" si="27"/>
        <v>0.30396123429691091</v>
      </c>
      <c r="F115" s="9">
        <f t="shared" si="28"/>
        <v>0.32231672925668858</v>
      </c>
      <c r="G115" s="9">
        <f t="shared" si="29"/>
        <v>1.0408605487788118</v>
      </c>
      <c r="H115" s="9">
        <f t="shared" si="30"/>
        <v>2.6757854835338866</v>
      </c>
      <c r="I115" s="9">
        <f t="shared" si="31"/>
        <v>3.2898932073133866</v>
      </c>
      <c r="J115" s="9">
        <f t="shared" si="32"/>
        <v>3.1025383085331999</v>
      </c>
      <c r="K115" s="11">
        <f t="shared" si="33"/>
        <v>0.38314176245210729</v>
      </c>
      <c r="L115" s="11">
        <f t="shared" si="34"/>
        <v>0.3125</v>
      </c>
      <c r="M115" s="11">
        <f t="shared" si="35"/>
        <v>0.33112582781456956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-0.28366287330948203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0.23113788028722948</v>
      </c>
      <c r="Q115" s="11">
        <f>2*'OddsRatio_working_3-way'!K115*'OddsRatio_working_3-way'!L115*'OddsRatio_working_3-way'!M115</f>
        <v>7.9292583288929505E-2</v>
      </c>
      <c r="R115" s="11">
        <f t="shared" si="36"/>
        <v>0</v>
      </c>
      <c r="S115" s="11">
        <f t="shared" si="37"/>
        <v>-0.81483303609864133</v>
      </c>
      <c r="T115" s="11">
        <f t="shared" si="38"/>
        <v>-0.27953105869593187</v>
      </c>
      <c r="U115" s="11">
        <f>'OddsRatio_working_3-way'!S115-'OddsRatio_working_3-way'!R115^2/3</f>
        <v>-0.81483303609864133</v>
      </c>
      <c r="V115" s="11">
        <f>'OddsRatio_working_3-way'!S115*'OddsRatio_working_3-way'!R115/3-2*'OddsRatio_working_3-way'!R115^3/27-'OddsRatio_working_3-way'!T115</f>
        <v>0.27953105869593187</v>
      </c>
      <c r="W115" s="11">
        <f>'OddsRatio_working_3-way'!V115^2+4*'OddsRatio_working_3-way'!U115^3/27</f>
        <v>-2.0121262409736468E-3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0.14155364620581323</v>
      </c>
      <c r="Y115" s="11">
        <f>IF('OddsRatio_working_3-way'!W115&gt;=0,IF('OddsRatio_working_3-way'!V115+SQRT('OddsRatio_working_3-way'!W115)&gt;0,0,PI()),ACOS('OddsRatio_working_3-way'!V115/(2*'OddsRatio_working_3-way'!X115)))</f>
        <v>0.15911482627507145</v>
      </c>
      <c r="Z115" s="11">
        <f>'OddsRatio_working_3-way'!X115^(1/3)*COS('OddsRatio_working_3-way'!Y115/3)</f>
        <v>0.52043027438940592</v>
      </c>
      <c r="AA115" s="11">
        <f>'OddsRatio_working_3-way'!X115^(1/3)*COS(('OddsRatio_working_3-way'!Y115+2*PI())/3)</f>
        <v>-0.28414223791514365</v>
      </c>
      <c r="AB115" s="11">
        <f>'OddsRatio_working_3-way'!X115^(1/3)*COS(('OddsRatio_working_3-way'!Y115+4*PI())/3)</f>
        <v>-0.23628803647426233</v>
      </c>
      <c r="AC115" s="11">
        <f>'OddsRatio_working_3-way'!X115^(1/3)*SIN('OddsRatio_working_3-way'!Y115/3)</f>
        <v>2.7628636083747483E-2</v>
      </c>
      <c r="AD115" s="11">
        <f>'OddsRatio_working_3-way'!X115^(1/3)*SIN(('OddsRatio_working_3-way'!Y115+2*PI())/3)</f>
        <v>0.43689152047785773</v>
      </c>
      <c r="AE115" s="11">
        <f>'OddsRatio_working_3-way'!X115^(1/3)*SIN(('OddsRatio_working_3-way'!Y115+4*PI())/3)</f>
        <v>-0.46452015656160511</v>
      </c>
      <c r="AF115" s="11">
        <f>-'OddsRatio_working_3-way'!U115/(3*'OddsRatio_working_3-way'!X115^(1/3))*COS(('OddsRatio_working_3-way'!Y115)/3)</f>
        <v>0.52043027438940592</v>
      </c>
      <c r="AG115" s="11">
        <f>-'OddsRatio_working_3-way'!U115/(3*'OddsRatio_working_3-way'!X115^(1/3))*COS(('OddsRatio_working_3-way'!Y115+2*PI())/3)</f>
        <v>-0.28414223791514365</v>
      </c>
      <c r="AH115" s="11">
        <f>-'OddsRatio_working_3-way'!U115/(3*'OddsRatio_working_3-way'!X115^(1/3))*COS(('OddsRatio_working_3-way'!Y115+4*PI())/3)</f>
        <v>-0.23628803647426233</v>
      </c>
      <c r="AI115" s="11">
        <f>'OddsRatio_working_3-way'!U115/(3*'OddsRatio_working_3-way'!X115^(1/3))*SIN(('OddsRatio_working_3-way'!Y115)/3)</f>
        <v>-2.7628636083747483E-2</v>
      </c>
      <c r="AJ115" s="11">
        <f>'OddsRatio_working_3-way'!U115/(3*'OddsRatio_working_3-way'!X115^(1/3))*SIN(('OddsRatio_working_3-way'!Y115+2*PI())/3)</f>
        <v>-0.43689152047785773</v>
      </c>
      <c r="AK115" s="11">
        <f>'OddsRatio_working_3-way'!U115/(3*'OddsRatio_working_3-way'!X115^(1/3))*SIN(('OddsRatio_working_3-way'!Y115+4*PI())/3)</f>
        <v>0.46452015656160511</v>
      </c>
      <c r="AL115" s="11">
        <f>'OddsRatio_working_3-way'!Z115+'OddsRatio_working_3-way'!AF115</f>
        <v>1.0408605487788118</v>
      </c>
      <c r="AM115" s="11">
        <f>'OddsRatio_working_3-way'!AA115+'OddsRatio_working_3-way'!AG115</f>
        <v>-0.56828447583028729</v>
      </c>
      <c r="AN115" s="11">
        <f>'OddsRatio_working_3-way'!AB115+'OddsRatio_working_3-way'!AH115</f>
        <v>-0.47257607294852466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1.0408605487788118</v>
      </c>
      <c r="AS115" s="11">
        <f>IF(('OddsRatio_working_3-way'!X115=0),IF(Q115&gt;0,-Q115^(1/3),(-Q115)^(1/3)),'OddsRatio_working_3-way'!AM115-'OddsRatio_working_3-way'!R115/3)</f>
        <v>-0.56828447583028729</v>
      </c>
      <c r="AT115" s="11">
        <f>IF(('OddsRatio_working_3-way'!X115=0),IF(Q115&gt;0,-Q115^(1/3),(-Q115)^(1/3)),'OddsRatio_working_3-way'!AN115-'OddsRatio_working_3-way'!R115/3)</f>
        <v>-0.47257607294852466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9">
        <f t="shared" si="26"/>
        <v>0.45922626543561929</v>
      </c>
      <c r="E116" s="9">
        <f t="shared" si="27"/>
        <v>0.28891384147496429</v>
      </c>
      <c r="F116" s="9">
        <f t="shared" si="28"/>
        <v>0.25185989308941675</v>
      </c>
      <c r="G116" s="9">
        <f t="shared" si="29"/>
        <v>1.0608790945144566</v>
      </c>
      <c r="H116" s="9">
        <f t="shared" si="30"/>
        <v>2.1775757949110468</v>
      </c>
      <c r="I116" s="9">
        <f t="shared" si="31"/>
        <v>3.4612394992735389</v>
      </c>
      <c r="J116" s="9">
        <f t="shared" si="32"/>
        <v>3.9704614646404788</v>
      </c>
      <c r="K116" s="11">
        <f t="shared" si="33"/>
        <v>0.47393364928909953</v>
      </c>
      <c r="L116" s="11">
        <f t="shared" si="34"/>
        <v>0.30120481927710846</v>
      </c>
      <c r="M116" s="11">
        <f t="shared" si="35"/>
        <v>0.26315789473684209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-0.27087246466534654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0.23403667050341548</v>
      </c>
      <c r="Q116" s="11">
        <f>2*'OddsRatio_working_3-way'!K116*'OddsRatio_working_3-way'!L116*'OddsRatio_working_3-way'!M116</f>
        <v>7.5132157464980906E-2</v>
      </c>
      <c r="R116" s="11">
        <f t="shared" si="36"/>
        <v>0</v>
      </c>
      <c r="S116" s="11">
        <f t="shared" si="37"/>
        <v>-0.86401056228642359</v>
      </c>
      <c r="T116" s="11">
        <f t="shared" si="38"/>
        <v>-0.27737096702613928</v>
      </c>
      <c r="U116" s="11">
        <f>'OddsRatio_working_3-way'!S116-'OddsRatio_working_3-way'!R116^2/3</f>
        <v>-0.86401056228642359</v>
      </c>
      <c r="V116" s="11">
        <f>'OddsRatio_working_3-way'!S116*'OddsRatio_working_3-way'!R116/3-2*'OddsRatio_working_3-way'!R116^3/27-'OddsRatio_working_3-way'!T116</f>
        <v>0.27737096702613928</v>
      </c>
      <c r="W116" s="11">
        <f>'OddsRatio_working_3-way'!V116^2+4*'OddsRatio_working_3-way'!U116^3/27</f>
        <v>-1.8620339006964776E-2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0.15455985277230017</v>
      </c>
      <c r="Y116" s="11">
        <f>IF('OddsRatio_working_3-way'!W116&gt;=0,IF('OddsRatio_working_3-way'!V116+SQRT('OddsRatio_working_3-way'!W116)&gt;0,0,PI()),ACOS('OddsRatio_working_3-way'!V116/(2*'OddsRatio_working_3-way'!X116)))</f>
        <v>0.45719768110900261</v>
      </c>
      <c r="Z116" s="11">
        <f>'OddsRatio_working_3-way'!X116^(1/3)*COS('OddsRatio_working_3-way'!Y116/3)</f>
        <v>0.53043954725722831</v>
      </c>
      <c r="AA116" s="11">
        <f>'OddsRatio_working_3-way'!X116^(1/3)*COS(('OddsRatio_working_3-way'!Y116+2*PI())/3)</f>
        <v>-0.33577511078156014</v>
      </c>
      <c r="AB116" s="11">
        <f>'OddsRatio_working_3-way'!X116^(1/3)*COS(('OddsRatio_working_3-way'!Y116+4*PI())/3)</f>
        <v>-0.19466443647566831</v>
      </c>
      <c r="AC116" s="11">
        <f>'OddsRatio_working_3-way'!X116^(1/3)*SIN('OddsRatio_working_3-way'!Y116/3)</f>
        <v>8.1470285796036254E-2</v>
      </c>
      <c r="AD116" s="11">
        <f>'OddsRatio_working_3-way'!X116^(1/3)*SIN(('OddsRatio_working_3-way'!Y116+2*PI())/3)</f>
        <v>0.41863898019865781</v>
      </c>
      <c r="AE116" s="11">
        <f>'OddsRatio_working_3-way'!X116^(1/3)*SIN(('OddsRatio_working_3-way'!Y116+4*PI())/3)</f>
        <v>-0.50010926599469407</v>
      </c>
      <c r="AF116" s="11">
        <f>-'OddsRatio_working_3-way'!U116/(3*'OddsRatio_working_3-way'!X116^(1/3))*COS(('OddsRatio_working_3-way'!Y116)/3)</f>
        <v>0.53043954725722831</v>
      </c>
      <c r="AG116" s="11">
        <f>-'OddsRatio_working_3-way'!U116/(3*'OddsRatio_working_3-way'!X116^(1/3))*COS(('OddsRatio_working_3-way'!Y116+2*PI())/3)</f>
        <v>-0.33577511078156014</v>
      </c>
      <c r="AH116" s="11">
        <f>-'OddsRatio_working_3-way'!U116/(3*'OddsRatio_working_3-way'!X116^(1/3))*COS(('OddsRatio_working_3-way'!Y116+4*PI())/3)</f>
        <v>-0.19466443647566831</v>
      </c>
      <c r="AI116" s="11">
        <f>'OddsRatio_working_3-way'!U116/(3*'OddsRatio_working_3-way'!X116^(1/3))*SIN(('OddsRatio_working_3-way'!Y116)/3)</f>
        <v>-8.1470285796036254E-2</v>
      </c>
      <c r="AJ116" s="11">
        <f>'OddsRatio_working_3-way'!U116/(3*'OddsRatio_working_3-way'!X116^(1/3))*SIN(('OddsRatio_working_3-way'!Y116+2*PI())/3)</f>
        <v>-0.41863898019865781</v>
      </c>
      <c r="AK116" s="11">
        <f>'OddsRatio_working_3-way'!U116/(3*'OddsRatio_working_3-way'!X116^(1/3))*SIN(('OddsRatio_working_3-way'!Y116+4*PI())/3)</f>
        <v>0.50010926599469407</v>
      </c>
      <c r="AL116" s="11">
        <f>'OddsRatio_working_3-way'!Z116+'OddsRatio_working_3-way'!AF116</f>
        <v>1.0608790945144566</v>
      </c>
      <c r="AM116" s="11">
        <f>'OddsRatio_working_3-way'!AA116+'OddsRatio_working_3-way'!AG116</f>
        <v>-0.67155022156312028</v>
      </c>
      <c r="AN116" s="11">
        <f>'OddsRatio_working_3-way'!AB116+'OddsRatio_working_3-way'!AH116</f>
        <v>-0.38932887295133661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1.0608790945144566</v>
      </c>
      <c r="AS116" s="11">
        <f>IF(('OddsRatio_working_3-way'!X116=0),IF(Q116&gt;0,-Q116^(1/3),(-Q116)^(1/3)),'OddsRatio_working_3-way'!AM116-'OddsRatio_working_3-way'!R116/3)</f>
        <v>-0.67155022156312028</v>
      </c>
      <c r="AT116" s="11">
        <f>IF(('OddsRatio_working_3-way'!X116=0),IF(Q116&gt;0,-Q116^(1/3),(-Q116)^(1/3)),'OddsRatio_working_3-way'!AN116-'OddsRatio_working_3-way'!R116/3)</f>
        <v>-0.38932887295133661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9">
        <f t="shared" si="26"/>
        <v>0.22458327993903227</v>
      </c>
      <c r="E117" s="9">
        <f t="shared" si="27"/>
        <v>0.29611323405718409</v>
      </c>
      <c r="F117" s="9">
        <f t="shared" si="28"/>
        <v>0.47930348600378381</v>
      </c>
      <c r="G117" s="9">
        <f t="shared" si="29"/>
        <v>1.0756047431761864</v>
      </c>
      <c r="H117" s="9">
        <f t="shared" si="30"/>
        <v>4.4526912255955589</v>
      </c>
      <c r="I117" s="9">
        <f t="shared" si="31"/>
        <v>3.3770864824193718</v>
      </c>
      <c r="J117" s="9">
        <f t="shared" si="32"/>
        <v>2.086360790607948</v>
      </c>
      <c r="K117" s="11">
        <f t="shared" si="33"/>
        <v>0.23752969121140144</v>
      </c>
      <c r="L117" s="11">
        <f t="shared" si="34"/>
        <v>0.3115264797507788</v>
      </c>
      <c r="M117" s="11">
        <f t="shared" si="35"/>
        <v>0.49751243781094534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-0.26377613122038279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0.23671609468069488</v>
      </c>
      <c r="Q117" s="11">
        <f>2*'OddsRatio_working_3-way'!K117*'OddsRatio_working_3-way'!L117*'OddsRatio_working_3-way'!M117</f>
        <v>7.3628645312813323E-2</v>
      </c>
      <c r="R117" s="11">
        <f t="shared" si="36"/>
        <v>0</v>
      </c>
      <c r="S117" s="11">
        <f t="shared" si="37"/>
        <v>-0.89741286895636707</v>
      </c>
      <c r="T117" s="11">
        <f t="shared" si="38"/>
        <v>-0.27913308521193375</v>
      </c>
      <c r="U117" s="11">
        <f>'OddsRatio_working_3-way'!S117-'OddsRatio_working_3-way'!R117^2/3</f>
        <v>-0.89741286895636707</v>
      </c>
      <c r="V117" s="11">
        <f>'OddsRatio_working_3-way'!S117*'OddsRatio_working_3-way'!R117/3-2*'OddsRatio_working_3-way'!R117^3/27-'OddsRatio_working_3-way'!T117</f>
        <v>0.27913308521193375</v>
      </c>
      <c r="W117" s="11">
        <f>'OddsRatio_working_3-way'!V117^2+4*'OddsRatio_working_3-way'!U117^3/27</f>
        <v>-2.9156028297795414E-2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0.16360876165240057</v>
      </c>
      <c r="Y117" s="11">
        <f>IF('OddsRatio_working_3-way'!W117&gt;=0,IF('OddsRatio_working_3-way'!V117+SQRT('OddsRatio_working_3-way'!W117)&gt;0,0,PI()),ACOS('OddsRatio_working_3-way'!V117/(2*'OddsRatio_working_3-way'!X117)))</f>
        <v>0.54899279872085316</v>
      </c>
      <c r="Z117" s="11">
        <f>'OddsRatio_working_3-way'!X117^(1/3)*COS('OddsRatio_working_3-way'!Y117/3)</f>
        <v>0.53780237158809319</v>
      </c>
      <c r="AA117" s="11">
        <f>'OddsRatio_working_3-way'!X117^(1/3)*COS(('OddsRatio_working_3-way'!Y117+2*PI())/3)</f>
        <v>-0.35509674295773469</v>
      </c>
      <c r="AB117" s="11">
        <f>'OddsRatio_working_3-way'!X117^(1/3)*COS(('OddsRatio_working_3-way'!Y117+4*PI())/3)</f>
        <v>-0.18270562863035864</v>
      </c>
      <c r="AC117" s="11">
        <f>'OddsRatio_working_3-way'!X117^(1/3)*SIN('OddsRatio_working_3-way'!Y117/3)</f>
        <v>9.9530056262810335E-2</v>
      </c>
      <c r="AD117" s="11">
        <f>'OddsRatio_working_3-way'!X117^(1/3)*SIN(('OddsRatio_working_3-way'!Y117+2*PI())/3)</f>
        <v>0.41598548787940204</v>
      </c>
      <c r="AE117" s="11">
        <f>'OddsRatio_working_3-way'!X117^(1/3)*SIN(('OddsRatio_working_3-way'!Y117+4*PI())/3)</f>
        <v>-0.51551554414221223</v>
      </c>
      <c r="AF117" s="11">
        <f>-'OddsRatio_working_3-way'!U117/(3*'OddsRatio_working_3-way'!X117^(1/3))*COS(('OddsRatio_working_3-way'!Y117)/3)</f>
        <v>0.53780237158809319</v>
      </c>
      <c r="AG117" s="11">
        <f>-'OddsRatio_working_3-way'!U117/(3*'OddsRatio_working_3-way'!X117^(1/3))*COS(('OddsRatio_working_3-way'!Y117+2*PI())/3)</f>
        <v>-0.35509674295773469</v>
      </c>
      <c r="AH117" s="11">
        <f>-'OddsRatio_working_3-way'!U117/(3*'OddsRatio_working_3-way'!X117^(1/3))*COS(('OddsRatio_working_3-way'!Y117+4*PI())/3)</f>
        <v>-0.18270562863035864</v>
      </c>
      <c r="AI117" s="11">
        <f>'OddsRatio_working_3-way'!U117/(3*'OddsRatio_working_3-way'!X117^(1/3))*SIN(('OddsRatio_working_3-way'!Y117)/3)</f>
        <v>-9.9530056262810335E-2</v>
      </c>
      <c r="AJ117" s="11">
        <f>'OddsRatio_working_3-way'!U117/(3*'OddsRatio_working_3-way'!X117^(1/3))*SIN(('OddsRatio_working_3-way'!Y117+2*PI())/3)</f>
        <v>-0.41598548787940204</v>
      </c>
      <c r="AK117" s="11">
        <f>'OddsRatio_working_3-way'!U117/(3*'OddsRatio_working_3-way'!X117^(1/3))*SIN(('OddsRatio_working_3-way'!Y117+4*PI())/3)</f>
        <v>0.51551554414221223</v>
      </c>
      <c r="AL117" s="11">
        <f>'OddsRatio_working_3-way'!Z117+'OddsRatio_working_3-way'!AF117</f>
        <v>1.0756047431761864</v>
      </c>
      <c r="AM117" s="11">
        <f>'OddsRatio_working_3-way'!AA117+'OddsRatio_working_3-way'!AG117</f>
        <v>-0.71019348591546938</v>
      </c>
      <c r="AN117" s="11">
        <f>'OddsRatio_working_3-way'!AB117+'OddsRatio_working_3-way'!AH117</f>
        <v>-0.36541125726071727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1.0756047431761864</v>
      </c>
      <c r="AS117" s="11">
        <f>IF(('OddsRatio_working_3-way'!X117=0),IF(Q117&gt;0,-Q117^(1/3),(-Q117)^(1/3)),'OddsRatio_working_3-way'!AM117-'OddsRatio_working_3-way'!R117/3)</f>
        <v>-0.71019348591546938</v>
      </c>
      <c r="AT117" s="11">
        <f>IF(('OddsRatio_working_3-way'!X117=0),IF(Q117&gt;0,-Q117^(1/3),(-Q117)^(1/3)),'OddsRatio_working_3-way'!AN117-'OddsRatio_working_3-way'!R117/3)</f>
        <v>-0.36541125726071727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9">
        <f t="shared" si="26"/>
        <v>0.72932006378125658</v>
      </c>
      <c r="E118" s="9">
        <f t="shared" si="27"/>
        <v>0.18298502361354366</v>
      </c>
      <c r="F118" s="9">
        <f t="shared" si="28"/>
        <v>8.7694912605199668E-2</v>
      </c>
      <c r="G118" s="9">
        <f t="shared" si="29"/>
        <v>1.124667031252691</v>
      </c>
      <c r="H118" s="9">
        <f t="shared" si="30"/>
        <v>1.3711401203133882</v>
      </c>
      <c r="I118" s="9">
        <f t="shared" si="31"/>
        <v>5.4649281140731834</v>
      </c>
      <c r="J118" s="9">
        <f t="shared" si="32"/>
        <v>11.40317003908739</v>
      </c>
      <c r="K118" s="11">
        <f t="shared" si="33"/>
        <v>0.75187969924812026</v>
      </c>
      <c r="L118" s="11">
        <f t="shared" si="34"/>
        <v>0.2012072434607646</v>
      </c>
      <c r="M118" s="11">
        <f t="shared" si="35"/>
        <v>9.7560975609756101E-2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-0.17886043567474896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0.19998959463732699</v>
      </c>
      <c r="Q118" s="11">
        <f>2*'OddsRatio_working_3-way'!K118*'OddsRatio_working_3-way'!L118*'OddsRatio_working_3-way'!M118</f>
        <v>2.9518759356063025E-2</v>
      </c>
      <c r="R118" s="11">
        <f t="shared" si="36"/>
        <v>0</v>
      </c>
      <c r="S118" s="11">
        <f t="shared" si="37"/>
        <v>-1.118132100499859</v>
      </c>
      <c r="T118" s="11">
        <f t="shared" si="38"/>
        <v>-0.16503794841326333</v>
      </c>
      <c r="U118" s="11">
        <f>'OddsRatio_working_3-way'!S118-'OddsRatio_working_3-way'!R118^2/3</f>
        <v>-1.118132100499859</v>
      </c>
      <c r="V118" s="11">
        <f>'OddsRatio_working_3-way'!S118*'OddsRatio_working_3-way'!R118/3-2*'OddsRatio_working_3-way'!R118^3/27-'OddsRatio_working_3-way'!T118</f>
        <v>0.16503794841326333</v>
      </c>
      <c r="W118" s="11">
        <f>'OddsRatio_working_3-way'!V118^2+4*'OddsRatio_working_3-way'!U118^3/27</f>
        <v>-0.17986031814457518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0.22754001986520642</v>
      </c>
      <c r="Y118" s="11">
        <f>IF('OddsRatio_working_3-way'!W118&gt;=0,IF('OddsRatio_working_3-way'!V118+SQRT('OddsRatio_working_3-way'!W118)&gt;0,0,PI()),ACOS('OddsRatio_working_3-way'!V118/(2*'OddsRatio_working_3-way'!X118)))</f>
        <v>1.1996789464931965</v>
      </c>
      <c r="Z118" s="11">
        <f>'OddsRatio_working_3-way'!X118^(1/3)*COS('OddsRatio_working_3-way'!Y118/3)</f>
        <v>0.56233351562634548</v>
      </c>
      <c r="AA118" s="11">
        <f>'OddsRatio_working_3-way'!X118^(1/3)*COS(('OddsRatio_working_3-way'!Y118+2*PI())/3)</f>
        <v>-0.48700355731085915</v>
      </c>
      <c r="AB118" s="11">
        <f>'OddsRatio_working_3-way'!X118^(1/3)*COS(('OddsRatio_working_3-way'!Y118+4*PI())/3)</f>
        <v>-7.5329958315486445E-2</v>
      </c>
      <c r="AC118" s="11">
        <f>'OddsRatio_working_3-way'!X118^(1/3)*SIN('OddsRatio_working_3-way'!Y118/3)</f>
        <v>0.23767986319824055</v>
      </c>
      <c r="AD118" s="11">
        <f>'OddsRatio_working_3-way'!X118^(1/3)*SIN(('OddsRatio_working_3-way'!Y118+2*PI())/3)</f>
        <v>0.3681551783327085</v>
      </c>
      <c r="AE118" s="11">
        <f>'OddsRatio_working_3-way'!X118^(1/3)*SIN(('OddsRatio_working_3-way'!Y118+4*PI())/3)</f>
        <v>-0.60583504153094903</v>
      </c>
      <c r="AF118" s="11">
        <f>-'OddsRatio_working_3-way'!U118/(3*'OddsRatio_working_3-way'!X118^(1/3))*COS(('OddsRatio_working_3-way'!Y118)/3)</f>
        <v>0.56233351562634548</v>
      </c>
      <c r="AG118" s="11">
        <f>-'OddsRatio_working_3-way'!U118/(3*'OddsRatio_working_3-way'!X118^(1/3))*COS(('OddsRatio_working_3-way'!Y118+2*PI())/3)</f>
        <v>-0.48700355731085915</v>
      </c>
      <c r="AH118" s="11">
        <f>-'OddsRatio_working_3-way'!U118/(3*'OddsRatio_working_3-way'!X118^(1/3))*COS(('OddsRatio_working_3-way'!Y118+4*PI())/3)</f>
        <v>-7.5329958315486445E-2</v>
      </c>
      <c r="AI118" s="11">
        <f>'OddsRatio_working_3-way'!U118/(3*'OddsRatio_working_3-way'!X118^(1/3))*SIN(('OddsRatio_working_3-way'!Y118)/3)</f>
        <v>-0.23767986319824055</v>
      </c>
      <c r="AJ118" s="11">
        <f>'OddsRatio_working_3-way'!U118/(3*'OddsRatio_working_3-way'!X118^(1/3))*SIN(('OddsRatio_working_3-way'!Y118+2*PI())/3)</f>
        <v>-0.3681551783327085</v>
      </c>
      <c r="AK118" s="11">
        <f>'OddsRatio_working_3-way'!U118/(3*'OddsRatio_working_3-way'!X118^(1/3))*SIN(('OddsRatio_working_3-way'!Y118+4*PI())/3)</f>
        <v>0.60583504153094903</v>
      </c>
      <c r="AL118" s="11">
        <f>'OddsRatio_working_3-way'!Z118+'OddsRatio_working_3-way'!AF118</f>
        <v>1.124667031252691</v>
      </c>
      <c r="AM118" s="11">
        <f>'OddsRatio_working_3-way'!AA118+'OddsRatio_working_3-way'!AG118</f>
        <v>-0.9740071146217183</v>
      </c>
      <c r="AN118" s="11">
        <f>'OddsRatio_working_3-way'!AB118+'OddsRatio_working_3-way'!AH118</f>
        <v>-0.15065991663097289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1.124667031252691</v>
      </c>
      <c r="AS118" s="11">
        <f>IF(('OddsRatio_working_3-way'!X118=0),IF(Q118&gt;0,-Q118^(1/3),(-Q118)^(1/3)),'OddsRatio_working_3-way'!AM118-'OddsRatio_working_3-way'!R118/3)</f>
        <v>-0.9740071146217183</v>
      </c>
      <c r="AT118" s="11">
        <f>IF(('OddsRatio_working_3-way'!X118=0),IF(Q118&gt;0,-Q118^(1/3),(-Q118)^(1/3)),'OddsRatio_working_3-way'!AN118-'OddsRatio_working_3-way'!R118/3)</f>
        <v>-0.15065991663097289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9">
        <f t="shared" si="26"/>
        <v>0.38478988022573174</v>
      </c>
      <c r="E119" s="9">
        <f t="shared" si="27"/>
        <v>0.29518440372638649</v>
      </c>
      <c r="F119" s="9">
        <f t="shared" si="28"/>
        <v>0.32002571604788199</v>
      </c>
      <c r="G119" s="9">
        <f t="shared" si="29"/>
        <v>1.0518558846039689</v>
      </c>
      <c r="H119" s="9">
        <f t="shared" si="30"/>
        <v>2.5988209445980326</v>
      </c>
      <c r="I119" s="9">
        <f t="shared" si="31"/>
        <v>3.3877128580510099</v>
      </c>
      <c r="J119" s="9">
        <f t="shared" si="32"/>
        <v>3.1247488869000164</v>
      </c>
      <c r="K119" s="11">
        <f t="shared" si="33"/>
        <v>0.3968253968253968</v>
      </c>
      <c r="L119" s="11">
        <f t="shared" si="34"/>
        <v>0.3058103975535168</v>
      </c>
      <c r="M119" s="11">
        <f t="shared" si="35"/>
        <v>0.33112582781456956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-0.28006934659829741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0.23346452351859731</v>
      </c>
      <c r="Q119" s="11">
        <f>2*'OddsRatio_working_3-way'!K119*'OddsRatio_working_3-way'!L119*'OddsRatio_working_3-way'!M119</f>
        <v>8.0366445273183221E-2</v>
      </c>
      <c r="R119" s="11">
        <f t="shared" si="36"/>
        <v>0</v>
      </c>
      <c r="S119" s="11">
        <f t="shared" si="37"/>
        <v>-0.83359541611476229</v>
      </c>
      <c r="T119" s="11">
        <f t="shared" si="38"/>
        <v>-0.2869519504697976</v>
      </c>
      <c r="U119" s="11">
        <f>'OddsRatio_working_3-way'!S119-'OddsRatio_working_3-way'!R119^2/3</f>
        <v>-0.83359541611476229</v>
      </c>
      <c r="V119" s="11">
        <f>'OddsRatio_working_3-way'!S119*'OddsRatio_working_3-way'!R119/3-2*'OddsRatio_working_3-way'!R119^3/27-'OddsRatio_working_3-way'!T119</f>
        <v>0.2869519504697976</v>
      </c>
      <c r="W119" s="11">
        <f>'OddsRatio_working_3-way'!V119^2+4*'OddsRatio_working_3-way'!U119^3/27</f>
        <v>-3.4733753415506635E-3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0.14647081383331276</v>
      </c>
      <c r="Y119" s="11">
        <f>IF('OddsRatio_working_3-way'!W119&gt;=0,IF('OddsRatio_working_3-way'!V119+SQRT('OddsRatio_working_3-way'!W119)&gt;0,0,PI()),ACOS('OddsRatio_working_3-way'!V119/(2*'OddsRatio_working_3-way'!X119)))</f>
        <v>0.20256711380397219</v>
      </c>
      <c r="Z119" s="11">
        <f>'OddsRatio_working_3-way'!X119^(1/3)*COS('OddsRatio_working_3-way'!Y119/3)</f>
        <v>0.52592794230198459</v>
      </c>
      <c r="AA119" s="11">
        <f>'OddsRatio_working_3-way'!X119^(1/3)*COS(('OddsRatio_working_3-way'!Y119+2*PI())/3)</f>
        <v>-0.29376500454584581</v>
      </c>
      <c r="AB119" s="11">
        <f>'OddsRatio_working_3-way'!X119^(1/3)*COS(('OddsRatio_working_3-way'!Y119+4*PI())/3)</f>
        <v>-0.23216293775613889</v>
      </c>
      <c r="AC119" s="11">
        <f>'OddsRatio_working_3-way'!X119^(1/3)*SIN('OddsRatio_working_3-way'!Y119/3)</f>
        <v>3.5565969843674688E-2</v>
      </c>
      <c r="AD119" s="11">
        <f>'OddsRatio_working_3-way'!X119^(1/3)*SIN(('OddsRatio_working_3-way'!Y119+2*PI())/3)</f>
        <v>0.43768397367175782</v>
      </c>
      <c r="AE119" s="11">
        <f>'OddsRatio_working_3-way'!X119^(1/3)*SIN(('OddsRatio_working_3-way'!Y119+4*PI())/3)</f>
        <v>-0.47324994351543243</v>
      </c>
      <c r="AF119" s="11">
        <f>-'OddsRatio_working_3-way'!U119/(3*'OddsRatio_working_3-way'!X119^(1/3))*COS(('OddsRatio_working_3-way'!Y119)/3)</f>
        <v>0.52592794230198447</v>
      </c>
      <c r="AG119" s="11">
        <f>-'OddsRatio_working_3-way'!U119/(3*'OddsRatio_working_3-way'!X119^(1/3))*COS(('OddsRatio_working_3-way'!Y119+2*PI())/3)</f>
        <v>-0.29376500454584575</v>
      </c>
      <c r="AH119" s="11">
        <f>-'OddsRatio_working_3-way'!U119/(3*'OddsRatio_working_3-way'!X119^(1/3))*COS(('OddsRatio_working_3-way'!Y119+4*PI())/3)</f>
        <v>-0.23216293775613886</v>
      </c>
      <c r="AI119" s="11">
        <f>'OddsRatio_working_3-way'!U119/(3*'OddsRatio_working_3-way'!X119^(1/3))*SIN(('OddsRatio_working_3-way'!Y119)/3)</f>
        <v>-3.5565969843674682E-2</v>
      </c>
      <c r="AJ119" s="11">
        <f>'OddsRatio_working_3-way'!U119/(3*'OddsRatio_working_3-way'!X119^(1/3))*SIN(('OddsRatio_working_3-way'!Y119+2*PI())/3)</f>
        <v>-0.43768397367175776</v>
      </c>
      <c r="AK119" s="11">
        <f>'OddsRatio_working_3-way'!U119/(3*'OddsRatio_working_3-way'!X119^(1/3))*SIN(('OddsRatio_working_3-way'!Y119+4*PI())/3)</f>
        <v>0.47324994351543231</v>
      </c>
      <c r="AL119" s="11">
        <f>'OddsRatio_working_3-way'!Z119+'OddsRatio_working_3-way'!AF119</f>
        <v>1.0518558846039689</v>
      </c>
      <c r="AM119" s="11">
        <f>'OddsRatio_working_3-way'!AA119+'OddsRatio_working_3-way'!AG119</f>
        <v>-0.58753000909169151</v>
      </c>
      <c r="AN119" s="11">
        <f>'OddsRatio_working_3-way'!AB119+'OddsRatio_working_3-way'!AH119</f>
        <v>-0.46432587551227777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1.0518558846039689</v>
      </c>
      <c r="AS119" s="11">
        <f>IF(('OddsRatio_working_3-way'!X119=0),IF(Q119&gt;0,-Q119^(1/3),(-Q119)^(1/3)),'OddsRatio_working_3-way'!AM119-'OddsRatio_working_3-way'!R119/3)</f>
        <v>-0.58753000909169151</v>
      </c>
      <c r="AT119" s="11">
        <f>IF(('OddsRatio_working_3-way'!X119=0),IF(Q119&gt;0,-Q119^(1/3),(-Q119)^(1/3)),'OddsRatio_working_3-way'!AN119-'OddsRatio_working_3-way'!R119/3)</f>
        <v>-0.46432587551227777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9">
        <f t="shared" si="26"/>
        <v>0.19445487667481229</v>
      </c>
      <c r="E120" s="9">
        <f t="shared" si="27"/>
        <v>0.26117697339692453</v>
      </c>
      <c r="F120" s="9">
        <f t="shared" si="28"/>
        <v>0.54436814992826332</v>
      </c>
      <c r="G120" s="9">
        <f t="shared" si="29"/>
        <v>1.0594836920234949</v>
      </c>
      <c r="H120" s="9">
        <f t="shared" si="30"/>
        <v>5.142581235811865</v>
      </c>
      <c r="I120" s="9">
        <f t="shared" si="31"/>
        <v>3.8288214577027313</v>
      </c>
      <c r="J120" s="9">
        <f t="shared" si="32"/>
        <v>1.836992116698561</v>
      </c>
      <c r="K120" s="11">
        <f t="shared" si="33"/>
        <v>0.20366598778004072</v>
      </c>
      <c r="L120" s="11">
        <f t="shared" si="34"/>
        <v>0.27247956403269757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-0.25569045894928843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0.22848984365745209</v>
      </c>
      <c r="Q120" s="11">
        <f>2*'OddsRatio_working_3-way'!K120*'OddsRatio_working_3-way'!L120*'OddsRatio_working_3-way'!M120</f>
        <v>6.2005384981669499E-2</v>
      </c>
      <c r="R120" s="11">
        <f t="shared" si="36"/>
        <v>0</v>
      </c>
      <c r="S120" s="11">
        <f t="shared" si="37"/>
        <v>-0.89361896645024563</v>
      </c>
      <c r="T120" s="11">
        <f t="shared" si="38"/>
        <v>-0.24250175480332312</v>
      </c>
      <c r="U120" s="11">
        <f>'OddsRatio_working_3-way'!S120-'OddsRatio_working_3-way'!R120^2/3</f>
        <v>-0.89361896645024563</v>
      </c>
      <c r="V120" s="11">
        <f>'OddsRatio_working_3-way'!S120*'OddsRatio_working_3-way'!R120/3-2*'OddsRatio_working_3-way'!R120^3/27-'OddsRatio_working_3-way'!T120</f>
        <v>0.24250175480332312</v>
      </c>
      <c r="W120" s="11">
        <f>'OddsRatio_working_3-way'!V120^2+4*'OddsRatio_working_3-way'!U120^3/27</f>
        <v>-4.6911975383165952E-2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0.16257235040579393</v>
      </c>
      <c r="Y120" s="11">
        <f>IF('OddsRatio_working_3-way'!W120&gt;=0,IF('OddsRatio_working_3-way'!V120+SQRT('OddsRatio_working_3-way'!W120)&gt;0,0,PI()),ACOS('OddsRatio_working_3-way'!V120/(2*'OddsRatio_working_3-way'!X120)))</f>
        <v>0.72902059773089622</v>
      </c>
      <c r="Z120" s="11">
        <f>'OddsRatio_working_3-way'!X120^(1/3)*COS('OddsRatio_working_3-way'!Y120/3)</f>
        <v>0.52974184601174745</v>
      </c>
      <c r="AA120" s="11">
        <f>'OddsRatio_working_3-way'!X120^(1/3)*COS(('OddsRatio_working_3-way'!Y120+2*PI())/3)</f>
        <v>-0.37860273056475735</v>
      </c>
      <c r="AB120" s="11">
        <f>'OddsRatio_working_3-way'!X120^(1/3)*COS(('OddsRatio_working_3-way'!Y120+4*PI())/3)</f>
        <v>-0.15113911544699005</v>
      </c>
      <c r="AC120" s="11">
        <f>'OddsRatio_working_3-way'!X120^(1/3)*SIN('OddsRatio_working_3-way'!Y120/3)</f>
        <v>0.13132617941908836</v>
      </c>
      <c r="AD120" s="11">
        <f>'OddsRatio_working_3-way'!X120^(1/3)*SIN(('OddsRatio_working_3-way'!Y120+2*PI())/3)</f>
        <v>0.39310680638429335</v>
      </c>
      <c r="AE120" s="11">
        <f>'OddsRatio_working_3-way'!X120^(1/3)*SIN(('OddsRatio_working_3-way'!Y120+4*PI())/3)</f>
        <v>-0.52443298580338171</v>
      </c>
      <c r="AF120" s="11">
        <f>-'OddsRatio_working_3-way'!U120/(3*'OddsRatio_working_3-way'!X120^(1/3))*COS(('OddsRatio_working_3-way'!Y120)/3)</f>
        <v>0.52974184601174745</v>
      </c>
      <c r="AG120" s="11">
        <f>-'OddsRatio_working_3-way'!U120/(3*'OddsRatio_working_3-way'!X120^(1/3))*COS(('OddsRatio_working_3-way'!Y120+2*PI())/3)</f>
        <v>-0.37860273056475735</v>
      </c>
      <c r="AH120" s="11">
        <f>-'OddsRatio_working_3-way'!U120/(3*'OddsRatio_working_3-way'!X120^(1/3))*COS(('OddsRatio_working_3-way'!Y120+4*PI())/3)</f>
        <v>-0.15113911544699005</v>
      </c>
      <c r="AI120" s="11">
        <f>'OddsRatio_working_3-way'!U120/(3*'OddsRatio_working_3-way'!X120^(1/3))*SIN(('OddsRatio_working_3-way'!Y120)/3)</f>
        <v>-0.13132617941908836</v>
      </c>
      <c r="AJ120" s="11">
        <f>'OddsRatio_working_3-way'!U120/(3*'OddsRatio_working_3-way'!X120^(1/3))*SIN(('OddsRatio_working_3-way'!Y120+2*PI())/3)</f>
        <v>-0.39310680638429335</v>
      </c>
      <c r="AK120" s="11">
        <f>'OddsRatio_working_3-way'!U120/(3*'OddsRatio_working_3-way'!X120^(1/3))*SIN(('OddsRatio_working_3-way'!Y120+4*PI())/3)</f>
        <v>0.52443298580338171</v>
      </c>
      <c r="AL120" s="11">
        <f>'OddsRatio_working_3-way'!Z120+'OddsRatio_working_3-way'!AF120</f>
        <v>1.0594836920234949</v>
      </c>
      <c r="AM120" s="11">
        <f>'OddsRatio_working_3-way'!AA120+'OddsRatio_working_3-way'!AG120</f>
        <v>-0.7572054611295147</v>
      </c>
      <c r="AN120" s="11">
        <f>'OddsRatio_working_3-way'!AB120+'OddsRatio_working_3-way'!AH120</f>
        <v>-0.30227823089398009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1.0594836920234949</v>
      </c>
      <c r="AS120" s="11">
        <f>IF(('OddsRatio_working_3-way'!X120=0),IF(Q120&gt;0,-Q120^(1/3),(-Q120)^(1/3)),'OddsRatio_working_3-way'!AM120-'OddsRatio_working_3-way'!R120/3)</f>
        <v>-0.7572054611295147</v>
      </c>
      <c r="AT120" s="11">
        <f>IF(('OddsRatio_working_3-way'!X120=0),IF(Q120&gt;0,-Q120^(1/3),(-Q120)^(1/3)),'OddsRatio_working_3-way'!AN120-'OddsRatio_working_3-way'!R120/3)</f>
        <v>-0.30227823089398009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9">
        <f t="shared" si="26"/>
        <v>0.19756891137354696</v>
      </c>
      <c r="E121" s="9">
        <f t="shared" si="27"/>
        <v>0.25193605582401507</v>
      </c>
      <c r="F121" s="9">
        <f t="shared" si="28"/>
        <v>0.55049503280243806</v>
      </c>
      <c r="G121" s="9">
        <f t="shared" si="29"/>
        <v>1.0604504126046546</v>
      </c>
      <c r="H121" s="9">
        <f t="shared" si="30"/>
        <v>5.0615250802758274</v>
      </c>
      <c r="I121" s="9">
        <f t="shared" si="31"/>
        <v>3.9692611552930326</v>
      </c>
      <c r="J121" s="9">
        <f t="shared" si="32"/>
        <v>1.8165468177055841</v>
      </c>
      <c r="K121" s="11">
        <f t="shared" si="33"/>
        <v>0.20703933747412007</v>
      </c>
      <c r="L121" s="11">
        <f t="shared" si="34"/>
        <v>0.26315789473684209</v>
      </c>
      <c r="M121" s="11">
        <f t="shared" si="35"/>
        <v>0.56497175141242939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-0.25418126500234872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0.22778636593941254</v>
      </c>
      <c r="Q121" s="11">
        <f>2*'OddsRatio_working_3-way'!K121*'OddsRatio_working_3-way'!L121*'OddsRatio_working_3-way'!M121</f>
        <v>6.1563882686327703E-2</v>
      </c>
      <c r="R121" s="11">
        <f t="shared" si="36"/>
        <v>0</v>
      </c>
      <c r="S121" s="11">
        <f t="shared" si="37"/>
        <v>-0.89615718112547638</v>
      </c>
      <c r="T121" s="11">
        <f t="shared" si="38"/>
        <v>-0.24220464354742602</v>
      </c>
      <c r="U121" s="11">
        <f>'OddsRatio_working_3-way'!S121-'OddsRatio_working_3-way'!R121^2/3</f>
        <v>-0.89615718112547638</v>
      </c>
      <c r="V121" s="11">
        <f>'OddsRatio_working_3-way'!S121*'OddsRatio_working_3-way'!R121/3-2*'OddsRatio_working_3-way'!R121^3/27-'OddsRatio_working_3-way'!T121</f>
        <v>0.24220464354742602</v>
      </c>
      <c r="W121" s="11">
        <f>'OddsRatio_working_3-way'!V121^2+4*'OddsRatio_working_3-way'!U121^3/27</f>
        <v>-4.7959394344901415E-2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0.16326549214457192</v>
      </c>
      <c r="Y121" s="11">
        <f>IF('OddsRatio_working_3-way'!W121&gt;=0,IF('OddsRatio_working_3-way'!V121+SQRT('OddsRatio_working_3-way'!W121)&gt;0,0,PI()),ACOS('OddsRatio_working_3-way'!V121/(2*'OddsRatio_working_3-way'!X121)))</f>
        <v>0.73511910818148096</v>
      </c>
      <c r="Z121" s="11">
        <f>'OddsRatio_working_3-way'!X121^(1/3)*COS('OddsRatio_working_3-way'!Y121/3)</f>
        <v>0.53022520630232728</v>
      </c>
      <c r="AA121" s="11">
        <f>'OddsRatio_working_3-way'!X121^(1/3)*COS(('OddsRatio_working_3-way'!Y121+2*PI())/3)</f>
        <v>-0.37993950867687176</v>
      </c>
      <c r="AB121" s="11">
        <f>'OddsRatio_working_3-way'!X121^(1/3)*COS(('OddsRatio_working_3-way'!Y121+4*PI())/3)</f>
        <v>-0.15028569762545577</v>
      </c>
      <c r="AC121" s="11">
        <f>'OddsRatio_working_3-way'!X121^(1/3)*SIN('OddsRatio_working_3-way'!Y121/3)</f>
        <v>0.13259068963095871</v>
      </c>
      <c r="AD121" s="11">
        <f>'OddsRatio_working_3-way'!X121^(1/3)*SIN(('OddsRatio_working_3-way'!Y121+2*PI())/3)</f>
        <v>0.39289315356918109</v>
      </c>
      <c r="AE121" s="11">
        <f>'OddsRatio_working_3-way'!X121^(1/3)*SIN(('OddsRatio_working_3-way'!Y121+4*PI())/3)</f>
        <v>-0.52548384320013963</v>
      </c>
      <c r="AF121" s="11">
        <f>-'OddsRatio_working_3-way'!U121/(3*'OddsRatio_working_3-way'!X121^(1/3))*COS(('OddsRatio_working_3-way'!Y121)/3)</f>
        <v>0.53022520630232728</v>
      </c>
      <c r="AG121" s="11">
        <f>-'OddsRatio_working_3-way'!U121/(3*'OddsRatio_working_3-way'!X121^(1/3))*COS(('OddsRatio_working_3-way'!Y121+2*PI())/3)</f>
        <v>-0.37993950867687176</v>
      </c>
      <c r="AH121" s="11">
        <f>-'OddsRatio_working_3-way'!U121/(3*'OddsRatio_working_3-way'!X121^(1/3))*COS(('OddsRatio_working_3-way'!Y121+4*PI())/3)</f>
        <v>-0.15028569762545577</v>
      </c>
      <c r="AI121" s="11">
        <f>'OddsRatio_working_3-way'!U121/(3*'OddsRatio_working_3-way'!X121^(1/3))*SIN(('OddsRatio_working_3-way'!Y121)/3)</f>
        <v>-0.13259068963095871</v>
      </c>
      <c r="AJ121" s="11">
        <f>'OddsRatio_working_3-way'!U121/(3*'OddsRatio_working_3-way'!X121^(1/3))*SIN(('OddsRatio_working_3-way'!Y121+2*PI())/3)</f>
        <v>-0.39289315356918109</v>
      </c>
      <c r="AK121" s="11">
        <f>'OddsRatio_working_3-way'!U121/(3*'OddsRatio_working_3-way'!X121^(1/3))*SIN(('OddsRatio_working_3-way'!Y121+4*PI())/3)</f>
        <v>0.52548384320013963</v>
      </c>
      <c r="AL121" s="11">
        <f>'OddsRatio_working_3-way'!Z121+'OddsRatio_working_3-way'!AF121</f>
        <v>1.0604504126046546</v>
      </c>
      <c r="AM121" s="11">
        <f>'OddsRatio_working_3-way'!AA121+'OddsRatio_working_3-way'!AG121</f>
        <v>-0.75987901735374352</v>
      </c>
      <c r="AN121" s="11">
        <f>'OddsRatio_working_3-way'!AB121+'OddsRatio_working_3-way'!AH121</f>
        <v>-0.30057139525091153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1.0604504126046546</v>
      </c>
      <c r="AS121" s="11">
        <f>IF(('OddsRatio_working_3-way'!X121=0),IF(Q121&gt;0,-Q121^(1/3),(-Q121)^(1/3)),'OddsRatio_working_3-way'!AM121-'OddsRatio_working_3-way'!R121/3)</f>
        <v>-0.75987901735374352</v>
      </c>
      <c r="AT121" s="11">
        <f>IF(('OddsRatio_working_3-way'!X121=0),IF(Q121&gt;0,-Q121^(1/3),(-Q121)^(1/3)),'OddsRatio_working_3-way'!AN121-'OddsRatio_working_3-way'!R121/3)</f>
        <v>-0.30057139525091153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9">
        <f t="shared" si="26"/>
        <v>0.35066879490513458</v>
      </c>
      <c r="E122" s="9">
        <f t="shared" si="27"/>
        <v>0.2960556735233002</v>
      </c>
      <c r="F122" s="9">
        <f t="shared" si="28"/>
        <v>0.3532755315715651</v>
      </c>
      <c r="G122" s="9">
        <f t="shared" si="29"/>
        <v>1.0520987041712668</v>
      </c>
      <c r="H122" s="9">
        <f t="shared" si="30"/>
        <v>2.8516937193414291</v>
      </c>
      <c r="I122" s="9">
        <f t="shared" si="31"/>
        <v>3.3777430714270635</v>
      </c>
      <c r="J122" s="9">
        <f t="shared" si="32"/>
        <v>2.8306517452580042</v>
      </c>
      <c r="K122" s="11">
        <f t="shared" si="33"/>
        <v>0.3623188405797102</v>
      </c>
      <c r="L122" s="11">
        <f t="shared" si="34"/>
        <v>0.30674846625766872</v>
      </c>
      <c r="M122" s="11">
        <f t="shared" si="35"/>
        <v>0.36496350364963503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-0.28073276961447624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0.23363894605471436</v>
      </c>
      <c r="Q122" s="11">
        <f>2*'OddsRatio_working_3-way'!K122*'OddsRatio_working_3-way'!L122*'OddsRatio_working_3-way'!M122</f>
        <v>8.112463404677582E-2</v>
      </c>
      <c r="R122" s="11">
        <f t="shared" si="36"/>
        <v>0</v>
      </c>
      <c r="S122" s="11">
        <f t="shared" si="37"/>
        <v>-0.8322467889144729</v>
      </c>
      <c r="T122" s="11">
        <f t="shared" si="38"/>
        <v>-0.28897457948419197</v>
      </c>
      <c r="U122" s="11">
        <f>'OddsRatio_working_3-way'!S122-'OddsRatio_working_3-way'!R122^2/3</f>
        <v>-0.8322467889144729</v>
      </c>
      <c r="V122" s="11">
        <f>'OddsRatio_working_3-way'!S122*'OddsRatio_working_3-way'!R122/3-2*'OddsRatio_working_3-way'!R122^3/27-'OddsRatio_working_3-way'!T122</f>
        <v>0.28897457948419197</v>
      </c>
      <c r="W122" s="11">
        <f>'OddsRatio_working_3-way'!V122^2+4*'OddsRatio_working_3-way'!U122^3/27</f>
        <v>-1.8926582877756837E-3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0.14611550728434103</v>
      </c>
      <c r="Y122" s="11">
        <f>IF('OddsRatio_working_3-way'!W122&gt;=0,IF('OddsRatio_working_3-way'!V122+SQRT('OddsRatio_working_3-way'!W122)&gt;0,0,PI()),ACOS('OddsRatio_working_3-way'!V122/(2*'OddsRatio_working_3-way'!X122)))</f>
        <v>0.1494263456466447</v>
      </c>
      <c r="Z122" s="11">
        <f>'OddsRatio_working_3-way'!X122^(1/3)*COS('OddsRatio_working_3-way'!Y122/3)</f>
        <v>0.52604935208563341</v>
      </c>
      <c r="AA122" s="11">
        <f>'OddsRatio_working_3-way'!X122^(1/3)*COS(('OddsRatio_working_3-way'!Y122+2*PI())/3)</f>
        <v>-0.28573495138972171</v>
      </c>
      <c r="AB122" s="11">
        <f>'OddsRatio_working_3-way'!X122^(1/3)*COS(('OddsRatio_working_3-way'!Y122+4*PI())/3)</f>
        <v>-0.24031440069591159</v>
      </c>
      <c r="AC122" s="11">
        <f>'OddsRatio_working_3-way'!X122^(1/3)*SIN('OddsRatio_working_3-way'!Y122/3)</f>
        <v>2.6223567169812289E-2</v>
      </c>
      <c r="AD122" s="11">
        <f>'OddsRatio_working_3-way'!X122^(1/3)*SIN(('OddsRatio_working_3-way'!Y122+2*PI())/3)</f>
        <v>0.44246031896559684</v>
      </c>
      <c r="AE122" s="11">
        <f>'OddsRatio_working_3-way'!X122^(1/3)*SIN(('OddsRatio_working_3-way'!Y122+4*PI())/3)</f>
        <v>-0.46868388613540918</v>
      </c>
      <c r="AF122" s="11">
        <f>-'OddsRatio_working_3-way'!U122/(3*'OddsRatio_working_3-way'!X122^(1/3))*COS(('OddsRatio_working_3-way'!Y122)/3)</f>
        <v>0.52604935208563341</v>
      </c>
      <c r="AG122" s="11">
        <f>-'OddsRatio_working_3-way'!U122/(3*'OddsRatio_working_3-way'!X122^(1/3))*COS(('OddsRatio_working_3-way'!Y122+2*PI())/3)</f>
        <v>-0.28573495138972171</v>
      </c>
      <c r="AH122" s="11">
        <f>-'OddsRatio_working_3-way'!U122/(3*'OddsRatio_working_3-way'!X122^(1/3))*COS(('OddsRatio_working_3-way'!Y122+4*PI())/3)</f>
        <v>-0.24031440069591159</v>
      </c>
      <c r="AI122" s="11">
        <f>'OddsRatio_working_3-way'!U122/(3*'OddsRatio_working_3-way'!X122^(1/3))*SIN(('OddsRatio_working_3-way'!Y122)/3)</f>
        <v>-2.6223567169812289E-2</v>
      </c>
      <c r="AJ122" s="11">
        <f>'OddsRatio_working_3-way'!U122/(3*'OddsRatio_working_3-way'!X122^(1/3))*SIN(('OddsRatio_working_3-way'!Y122+2*PI())/3)</f>
        <v>-0.44246031896559684</v>
      </c>
      <c r="AK122" s="11">
        <f>'OddsRatio_working_3-way'!U122/(3*'OddsRatio_working_3-way'!X122^(1/3))*SIN(('OddsRatio_working_3-way'!Y122+4*PI())/3)</f>
        <v>0.46868388613540918</v>
      </c>
      <c r="AL122" s="11">
        <f>'OddsRatio_working_3-way'!Z122+'OddsRatio_working_3-way'!AF122</f>
        <v>1.0520987041712668</v>
      </c>
      <c r="AM122" s="11">
        <f>'OddsRatio_working_3-way'!AA122+'OddsRatio_working_3-way'!AG122</f>
        <v>-0.57146990277944343</v>
      </c>
      <c r="AN122" s="11">
        <f>'OddsRatio_working_3-way'!AB122+'OddsRatio_working_3-way'!AH122</f>
        <v>-0.48062880139182318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1.0520987041712668</v>
      </c>
      <c r="AS122" s="11">
        <f>IF(('OddsRatio_working_3-way'!X122=0),IF(Q122&gt;0,-Q122^(1/3),(-Q122)^(1/3)),'OddsRatio_working_3-way'!AM122-'OddsRatio_working_3-way'!R122/3)</f>
        <v>-0.57146990277944343</v>
      </c>
      <c r="AT122" s="11">
        <f>IF(('OddsRatio_working_3-way'!X122=0),IF(Q122&gt;0,-Q122^(1/3),(-Q122)^(1/3)),'OddsRatio_working_3-way'!AN122-'OddsRatio_working_3-way'!R122/3)</f>
        <v>-0.48062880139182318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9">
        <f t="shared" si="26"/>
        <v>0.45031358305968444</v>
      </c>
      <c r="E123" s="9">
        <f t="shared" si="27"/>
        <v>0.29147496133944883</v>
      </c>
      <c r="F123" s="9">
        <f t="shared" si="28"/>
        <v>0.25821145560086678</v>
      </c>
      <c r="G123" s="9">
        <f t="shared" si="29"/>
        <v>1.0523058122983833</v>
      </c>
      <c r="H123" s="9">
        <f t="shared" si="30"/>
        <v>2.2206747422661248</v>
      </c>
      <c r="I123" s="9">
        <f t="shared" si="31"/>
        <v>3.4308264264092654</v>
      </c>
      <c r="J123" s="9">
        <f t="shared" si="32"/>
        <v>3.8727948675745862</v>
      </c>
      <c r="K123" s="11">
        <f t="shared" si="33"/>
        <v>0.46296296296296291</v>
      </c>
      <c r="L123" s="11">
        <f t="shared" si="34"/>
        <v>0.30211480362537763</v>
      </c>
      <c r="M123" s="11">
        <f t="shared" si="35"/>
        <v>0.26809651474530832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-0.27431025219431471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0.23248830583821634</v>
      </c>
      <c r="Q123" s="11">
        <f>2*'OddsRatio_working_3-way'!K123*'OddsRatio_working_3-way'!L123*'OddsRatio_working_3-way'!M123</f>
        <v>7.4996227689747202E-2</v>
      </c>
      <c r="R123" s="11">
        <f t="shared" si="36"/>
        <v>0</v>
      </c>
      <c r="S123" s="11">
        <f t="shared" si="37"/>
        <v>-0.84753779335060098</v>
      </c>
      <c r="T123" s="11">
        <f t="shared" si="38"/>
        <v>-0.27339928817761322</v>
      </c>
      <c r="U123" s="11">
        <f>'OddsRatio_working_3-way'!S123-'OddsRatio_working_3-way'!R123^2/3</f>
        <v>-0.84753779335060098</v>
      </c>
      <c r="V123" s="11">
        <f>'OddsRatio_working_3-way'!S123*'OddsRatio_working_3-way'!R123/3-2*'OddsRatio_working_3-way'!R123^3/27-'OddsRatio_working_3-way'!T123</f>
        <v>0.27339928817761322</v>
      </c>
      <c r="W123" s="11">
        <f>'OddsRatio_working_3-way'!V123^2+4*'OddsRatio_working_3-way'!U123^3/27</f>
        <v>-1.5445956844335057E-2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0.15016085343753932</v>
      </c>
      <c r="Y123" s="11">
        <f>IF('OddsRatio_working_3-way'!W123&gt;=0,IF('OddsRatio_working_3-way'!V123+SQRT('OddsRatio_working_3-way'!W123)&gt;0,0,PI()),ACOS('OddsRatio_working_3-way'!V123/(2*'OddsRatio_working_3-way'!X123)))</f>
        <v>0.42665586676553402</v>
      </c>
      <c r="Z123" s="11">
        <f>'OddsRatio_working_3-way'!X123^(1/3)*COS('OddsRatio_working_3-way'!Y123/3)</f>
        <v>0.52615290614919163</v>
      </c>
      <c r="AA123" s="11">
        <f>'OddsRatio_working_3-way'!X123^(1/3)*COS(('OddsRatio_working_3-way'!Y123+2*PI())/3)</f>
        <v>-0.32832051679475488</v>
      </c>
      <c r="AB123" s="11">
        <f>'OddsRatio_working_3-way'!X123^(1/3)*COS(('OddsRatio_working_3-way'!Y123+4*PI())/3)</f>
        <v>-0.19783238935443664</v>
      </c>
      <c r="AC123" s="11">
        <f>'OddsRatio_working_3-way'!X123^(1/3)*SIN('OddsRatio_working_3-way'!Y123/3)</f>
        <v>7.5337355503717868E-2</v>
      </c>
      <c r="AD123" s="11">
        <f>'OddsRatio_working_3-way'!X123^(1/3)*SIN(('OddsRatio_working_3-way'!Y123+2*PI())/3)</f>
        <v>0.41799310524835059</v>
      </c>
      <c r="AE123" s="11">
        <f>'OddsRatio_working_3-way'!X123^(1/3)*SIN(('OddsRatio_working_3-way'!Y123+4*PI())/3)</f>
        <v>-0.49333046075206849</v>
      </c>
      <c r="AF123" s="11">
        <f>-'OddsRatio_working_3-way'!U123/(3*'OddsRatio_working_3-way'!X123^(1/3))*COS(('OddsRatio_working_3-way'!Y123)/3)</f>
        <v>0.52615290614919175</v>
      </c>
      <c r="AG123" s="11">
        <f>-'OddsRatio_working_3-way'!U123/(3*'OddsRatio_working_3-way'!X123^(1/3))*COS(('OddsRatio_working_3-way'!Y123+2*PI())/3)</f>
        <v>-0.32832051679475499</v>
      </c>
      <c r="AH123" s="11">
        <f>-'OddsRatio_working_3-way'!U123/(3*'OddsRatio_working_3-way'!X123^(1/3))*COS(('OddsRatio_working_3-way'!Y123+4*PI())/3)</f>
        <v>-0.19783238935443667</v>
      </c>
      <c r="AI123" s="11">
        <f>'OddsRatio_working_3-way'!U123/(3*'OddsRatio_working_3-way'!X123^(1/3))*SIN(('OddsRatio_working_3-way'!Y123)/3)</f>
        <v>-7.5337355503717882E-2</v>
      </c>
      <c r="AJ123" s="11">
        <f>'OddsRatio_working_3-way'!U123/(3*'OddsRatio_working_3-way'!X123^(1/3))*SIN(('OddsRatio_working_3-way'!Y123+2*PI())/3)</f>
        <v>-0.4179931052483507</v>
      </c>
      <c r="AK123" s="11">
        <f>'OddsRatio_working_3-way'!U123/(3*'OddsRatio_working_3-way'!X123^(1/3))*SIN(('OddsRatio_working_3-way'!Y123+4*PI())/3)</f>
        <v>0.4933304607520686</v>
      </c>
      <c r="AL123" s="11">
        <f>'OddsRatio_working_3-way'!Z123+'OddsRatio_working_3-way'!AF123</f>
        <v>1.0523058122983833</v>
      </c>
      <c r="AM123" s="11">
        <f>'OddsRatio_working_3-way'!AA123+'OddsRatio_working_3-way'!AG123</f>
        <v>-0.65664103358950987</v>
      </c>
      <c r="AN123" s="11">
        <f>'OddsRatio_working_3-way'!AB123+'OddsRatio_working_3-way'!AH123</f>
        <v>-0.39566477870887329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1.0523058122983833</v>
      </c>
      <c r="AS123" s="11">
        <f>IF(('OddsRatio_working_3-way'!X123=0),IF(Q123&gt;0,-Q123^(1/3),(-Q123)^(1/3)),'OddsRatio_working_3-way'!AM123-'OddsRatio_working_3-way'!R123/3)</f>
        <v>-0.65664103358950987</v>
      </c>
      <c r="AT123" s="11">
        <f>IF(('OddsRatio_working_3-way'!X123=0),IF(Q123&gt;0,-Q123^(1/3),(-Q123)^(1/3)),'OddsRatio_working_3-way'!AN123-'OddsRatio_working_3-way'!R123/3)</f>
        <v>-0.39566477870887329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9">
        <f t="shared" si="26"/>
        <v>0.50447947731552367</v>
      </c>
      <c r="E124" s="9">
        <f t="shared" si="27"/>
        <v>0.24549128423355482</v>
      </c>
      <c r="F124" s="9">
        <f t="shared" si="28"/>
        <v>0.25002923845092134</v>
      </c>
      <c r="G124" s="9">
        <f t="shared" si="29"/>
        <v>1.056173323764658</v>
      </c>
      <c r="H124" s="9">
        <f t="shared" si="30"/>
        <v>1.9822411911011317</v>
      </c>
      <c r="I124" s="9">
        <f t="shared" si="31"/>
        <v>4.0734643721551551</v>
      </c>
      <c r="J124" s="9">
        <f t="shared" si="32"/>
        <v>3.9995322394916291</v>
      </c>
      <c r="K124" s="11">
        <f t="shared" si="33"/>
        <v>0.5181347150259068</v>
      </c>
      <c r="L124" s="11">
        <f t="shared" si="34"/>
        <v>0.25575447570332482</v>
      </c>
      <c r="M124" s="11">
        <f t="shared" si="35"/>
        <v>0.26041666666666669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-0.26523387289135059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0.23052135925332062</v>
      </c>
      <c r="Q124" s="11">
        <f>2*'OddsRatio_working_3-way'!K124*'OddsRatio_working_3-way'!L124*'OddsRatio_working_3-way'!M124</f>
        <v>6.9018371033928341E-2</v>
      </c>
      <c r="R124" s="11">
        <f t="shared" si="36"/>
        <v>0</v>
      </c>
      <c r="S124" s="11">
        <f t="shared" si="37"/>
        <v>-0.8691248849190184</v>
      </c>
      <c r="T124" s="11">
        <f t="shared" si="38"/>
        <v>-0.26021703141287977</v>
      </c>
      <c r="U124" s="11">
        <f>'OddsRatio_working_3-way'!S124-'OddsRatio_working_3-way'!R124^2/3</f>
        <v>-0.8691248849190184</v>
      </c>
      <c r="V124" s="11">
        <f>'OddsRatio_working_3-way'!S124*'OddsRatio_working_3-way'!R124/3-2*'OddsRatio_working_3-way'!R124^3/27-'OddsRatio_working_3-way'!T124</f>
        <v>0.26021703141287977</v>
      </c>
      <c r="W124" s="11">
        <f>'OddsRatio_working_3-way'!V124^2+4*'OddsRatio_working_3-way'!U124^3/27</f>
        <v>-2.9549003869682539E-2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0.15593420672435393</v>
      </c>
      <c r="Y124" s="11">
        <f>IF('OddsRatio_working_3-way'!W124&gt;=0,IF('OddsRatio_working_3-way'!V124+SQRT('OddsRatio_working_3-way'!W124)&gt;0,0,PI()),ACOS('OddsRatio_working_3-way'!V124/(2*'OddsRatio_working_3-way'!X124)))</f>
        <v>0.58378780152552057</v>
      </c>
      <c r="Z124" s="11">
        <f>'OddsRatio_working_3-way'!X124^(1/3)*COS('OddsRatio_working_3-way'!Y124/3)</f>
        <v>0.528086661882329</v>
      </c>
      <c r="AA124" s="11">
        <f>'OddsRatio_working_3-way'!X124^(1/3)*COS(('OddsRatio_working_3-way'!Y124+2*PI())/3)</f>
        <v>-0.35417977965220843</v>
      </c>
      <c r="AB124" s="11">
        <f>'OddsRatio_working_3-way'!X124^(1/3)*COS(('OddsRatio_working_3-way'!Y124+4*PI())/3)</f>
        <v>-0.17390688223012044</v>
      </c>
      <c r="AC124" s="11">
        <f>'OddsRatio_working_3-way'!X124^(1/3)*SIN('OddsRatio_working_3-way'!Y124/3)</f>
        <v>0.10408060585423627</v>
      </c>
      <c r="AD124" s="11">
        <f>'OddsRatio_working_3-way'!X124^(1/3)*SIN(('OddsRatio_working_3-way'!Y124+2*PI())/3)</f>
        <v>0.40529616166270216</v>
      </c>
      <c r="AE124" s="11">
        <f>'OddsRatio_working_3-way'!X124^(1/3)*SIN(('OddsRatio_working_3-way'!Y124+4*PI())/3)</f>
        <v>-0.50937676751693839</v>
      </c>
      <c r="AF124" s="11">
        <f>-'OddsRatio_working_3-way'!U124/(3*'OddsRatio_working_3-way'!X124^(1/3))*COS(('OddsRatio_working_3-way'!Y124)/3)</f>
        <v>0.528086661882329</v>
      </c>
      <c r="AG124" s="11">
        <f>-'OddsRatio_working_3-way'!U124/(3*'OddsRatio_working_3-way'!X124^(1/3))*COS(('OddsRatio_working_3-way'!Y124+2*PI())/3)</f>
        <v>-0.35417977965220843</v>
      </c>
      <c r="AH124" s="11">
        <f>-'OddsRatio_working_3-way'!U124/(3*'OddsRatio_working_3-way'!X124^(1/3))*COS(('OddsRatio_working_3-way'!Y124+4*PI())/3)</f>
        <v>-0.17390688223012044</v>
      </c>
      <c r="AI124" s="11">
        <f>'OddsRatio_working_3-way'!U124/(3*'OddsRatio_working_3-way'!X124^(1/3))*SIN(('OddsRatio_working_3-way'!Y124)/3)</f>
        <v>-0.10408060585423627</v>
      </c>
      <c r="AJ124" s="11">
        <f>'OddsRatio_working_3-way'!U124/(3*'OddsRatio_working_3-way'!X124^(1/3))*SIN(('OddsRatio_working_3-way'!Y124+2*PI())/3)</f>
        <v>-0.40529616166270216</v>
      </c>
      <c r="AK124" s="11">
        <f>'OddsRatio_working_3-way'!U124/(3*'OddsRatio_working_3-way'!X124^(1/3))*SIN(('OddsRatio_working_3-way'!Y124+4*PI())/3)</f>
        <v>0.50937676751693839</v>
      </c>
      <c r="AL124" s="11">
        <f>'OddsRatio_working_3-way'!Z124+'OddsRatio_working_3-way'!AF124</f>
        <v>1.056173323764658</v>
      </c>
      <c r="AM124" s="11">
        <f>'OddsRatio_working_3-way'!AA124+'OddsRatio_working_3-way'!AG124</f>
        <v>-0.70835955930441685</v>
      </c>
      <c r="AN124" s="11">
        <f>'OddsRatio_working_3-way'!AB124+'OddsRatio_working_3-way'!AH124</f>
        <v>-0.34781376446024087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1.056173323764658</v>
      </c>
      <c r="AS124" s="11">
        <f>IF(('OddsRatio_working_3-way'!X124=0),IF(Q124&gt;0,-Q124^(1/3),(-Q124)^(1/3)),'OddsRatio_working_3-way'!AM124-'OddsRatio_working_3-way'!R124/3)</f>
        <v>-0.70835955930441685</v>
      </c>
      <c r="AT124" s="11">
        <f>IF(('OddsRatio_working_3-way'!X124=0),IF(Q124&gt;0,-Q124^(1/3),(-Q124)^(1/3)),'OddsRatio_working_3-way'!AN124-'OddsRatio_working_3-way'!R124/3)</f>
        <v>-0.34781376446024087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9">
        <f t="shared" si="26"/>
        <v>0.40832353419806178</v>
      </c>
      <c r="E125" s="9">
        <f t="shared" si="27"/>
        <v>0.25382155813834739</v>
      </c>
      <c r="F125" s="9">
        <f t="shared" si="28"/>
        <v>0.33785490766359094</v>
      </c>
      <c r="G125" s="9">
        <f t="shared" si="29"/>
        <v>1.0424736428569252</v>
      </c>
      <c r="H125" s="9">
        <f t="shared" si="30"/>
        <v>2.4490383635711264</v>
      </c>
      <c r="I125" s="9">
        <f t="shared" si="31"/>
        <v>3.9397756728565283</v>
      </c>
      <c r="J125" s="9">
        <f t="shared" si="32"/>
        <v>2.9598504485710193</v>
      </c>
      <c r="K125" s="11">
        <f t="shared" si="33"/>
        <v>0.41841004184100417</v>
      </c>
      <c r="L125" s="11">
        <f t="shared" si="34"/>
        <v>0.26178010471204188</v>
      </c>
      <c r="M125" s="11">
        <f t="shared" si="35"/>
        <v>0.34722222222222221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-0.28026444536937656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0.23161332486290315</v>
      </c>
      <c r="Q125" s="11">
        <f>2*'OddsRatio_working_3-way'!K125*'OddsRatio_working_3-way'!L125*'OddsRatio_working_3-way'!M125</f>
        <v>7.60634892817416E-2</v>
      </c>
      <c r="R125" s="11">
        <f t="shared" si="36"/>
        <v>0</v>
      </c>
      <c r="S125" s="11">
        <f t="shared" si="37"/>
        <v>-0.82640994492771525</v>
      </c>
      <c r="T125" s="11">
        <f t="shared" si="38"/>
        <v>-0.27139899669218898</v>
      </c>
      <c r="U125" s="11">
        <f>'OddsRatio_working_3-way'!S125-'OddsRatio_working_3-way'!R125^2/3</f>
        <v>-0.82640994492771525</v>
      </c>
      <c r="V125" s="11">
        <f>'OddsRatio_working_3-way'!S125*'OddsRatio_working_3-way'!R125/3-2*'OddsRatio_working_3-way'!R125^3/27-'OddsRatio_working_3-way'!T125</f>
        <v>0.27139899669218898</v>
      </c>
      <c r="W125" s="11">
        <f>'OddsRatio_working_3-way'!V125^2+4*'OddsRatio_working_3-way'!U125^3/27</f>
        <v>-9.9573222634067871E-3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0.14458106520991398</v>
      </c>
      <c r="Y125" s="11">
        <f>IF('OddsRatio_working_3-way'!W125&gt;=0,IF('OddsRatio_working_3-way'!V125+SQRT('OddsRatio_working_3-way'!W125)&gt;0,0,PI()),ACOS('OddsRatio_working_3-way'!V125/(2*'OddsRatio_working_3-way'!X125)))</f>
        <v>0.35233255008185305</v>
      </c>
      <c r="Z125" s="11">
        <f>'OddsRatio_working_3-way'!X125^(1/3)*COS('OddsRatio_working_3-way'!Y125/3)</f>
        <v>0.52123682142846262</v>
      </c>
      <c r="AA125" s="11">
        <f>'OddsRatio_working_3-way'!X125^(1/3)*COS(('OddsRatio_working_3-way'!Y125+2*PI())/3)</f>
        <v>-0.3138783226771098</v>
      </c>
      <c r="AB125" s="11">
        <f>'OddsRatio_working_3-way'!X125^(1/3)*COS(('OddsRatio_working_3-way'!Y125+4*PI())/3)</f>
        <v>-0.20735849875135279</v>
      </c>
      <c r="AC125" s="11">
        <f>'OddsRatio_working_3-way'!X125^(1/3)*SIN('OddsRatio_working_3-way'!Y125/3)</f>
        <v>6.1499249017567384E-2</v>
      </c>
      <c r="AD125" s="11">
        <f>'OddsRatio_working_3-way'!X125^(1/3)*SIN(('OddsRatio_working_3-way'!Y125+2*PI())/3)</f>
        <v>0.42065470423611806</v>
      </c>
      <c r="AE125" s="11">
        <f>'OddsRatio_working_3-way'!X125^(1/3)*SIN(('OddsRatio_working_3-way'!Y125+4*PI())/3)</f>
        <v>-0.48215395325368537</v>
      </c>
      <c r="AF125" s="11">
        <f>-'OddsRatio_working_3-way'!U125/(3*'OddsRatio_working_3-way'!X125^(1/3))*COS(('OddsRatio_working_3-way'!Y125)/3)</f>
        <v>0.5212368214284625</v>
      </c>
      <c r="AG125" s="11">
        <f>-'OddsRatio_working_3-way'!U125/(3*'OddsRatio_working_3-way'!X125^(1/3))*COS(('OddsRatio_working_3-way'!Y125+2*PI())/3)</f>
        <v>-0.31387832267710969</v>
      </c>
      <c r="AH125" s="11">
        <f>-'OddsRatio_working_3-way'!U125/(3*'OddsRatio_working_3-way'!X125^(1/3))*COS(('OddsRatio_working_3-way'!Y125+4*PI())/3)</f>
        <v>-0.20735849875135273</v>
      </c>
      <c r="AI125" s="11">
        <f>'OddsRatio_working_3-way'!U125/(3*'OddsRatio_working_3-way'!X125^(1/3))*SIN(('OddsRatio_working_3-way'!Y125)/3)</f>
        <v>-6.149924901756737E-2</v>
      </c>
      <c r="AJ125" s="11">
        <f>'OddsRatio_working_3-way'!U125/(3*'OddsRatio_working_3-way'!X125^(1/3))*SIN(('OddsRatio_working_3-way'!Y125+2*PI())/3)</f>
        <v>-0.420654704236118</v>
      </c>
      <c r="AK125" s="11">
        <f>'OddsRatio_working_3-way'!U125/(3*'OddsRatio_working_3-way'!X125^(1/3))*SIN(('OddsRatio_working_3-way'!Y125+4*PI())/3)</f>
        <v>0.48215395325368526</v>
      </c>
      <c r="AL125" s="11">
        <f>'OddsRatio_working_3-way'!Z125+'OddsRatio_working_3-way'!AF125</f>
        <v>1.0424736428569252</v>
      </c>
      <c r="AM125" s="11">
        <f>'OddsRatio_working_3-way'!AA125+'OddsRatio_working_3-way'!AG125</f>
        <v>-0.62775664535421949</v>
      </c>
      <c r="AN125" s="11">
        <f>'OddsRatio_working_3-way'!AB125+'OddsRatio_working_3-way'!AH125</f>
        <v>-0.41471699750270552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1.0424736428569252</v>
      </c>
      <c r="AS125" s="11">
        <f>IF(('OddsRatio_working_3-way'!X125=0),IF(Q125&gt;0,-Q125^(1/3),(-Q125)^(1/3)),'OddsRatio_working_3-way'!AM125-'OddsRatio_working_3-way'!R125/3)</f>
        <v>-0.62775664535421949</v>
      </c>
      <c r="AT125" s="11">
        <f>IF(('OddsRatio_working_3-way'!X125=0),IF(Q125&gt;0,-Q125^(1/3),(-Q125)^(1/3)),'OddsRatio_working_3-way'!AN125-'OddsRatio_working_3-way'!R125/3)</f>
        <v>-0.41471699750270552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9">
        <f t="shared" si="26"/>
        <v>0.43589549665918509</v>
      </c>
      <c r="E126" s="9">
        <f t="shared" si="27"/>
        <v>0.28120141342282851</v>
      </c>
      <c r="F126" s="9">
        <f t="shared" si="28"/>
        <v>0.28290308991798635</v>
      </c>
      <c r="G126" s="9">
        <f t="shared" si="29"/>
        <v>1.0695271514612994</v>
      </c>
      <c r="H126" s="9">
        <f t="shared" si="30"/>
        <v>2.2941278532681721</v>
      </c>
      <c r="I126" s="9">
        <f t="shared" si="31"/>
        <v>3.5561698919925058</v>
      </c>
      <c r="J126" s="9">
        <f t="shared" si="32"/>
        <v>3.5347793489632799</v>
      </c>
      <c r="K126" s="11">
        <f t="shared" si="33"/>
        <v>0.45248868778280543</v>
      </c>
      <c r="L126" s="11">
        <f t="shared" si="34"/>
        <v>0.29498525073746312</v>
      </c>
      <c r="M126" s="11">
        <f t="shared" si="35"/>
        <v>0.29673590504451036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-0.27146243759283772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0.23645715414190355</v>
      </c>
      <c r="Q126" s="11">
        <f>2*'OddsRatio_working_3-way'!K126*'OddsRatio_working_3-way'!L126*'OddsRatio_working_3-way'!M126</f>
        <v>7.9215127015713066E-2</v>
      </c>
      <c r="R126" s="11">
        <f t="shared" si="36"/>
        <v>0</v>
      </c>
      <c r="S126" s="11">
        <f t="shared" si="37"/>
        <v>-0.87104925542797174</v>
      </c>
      <c r="T126" s="11">
        <f t="shared" si="38"/>
        <v>-0.29180879578826519</v>
      </c>
      <c r="U126" s="11">
        <f>'OddsRatio_working_3-way'!S126-'OddsRatio_working_3-way'!R126^2/3</f>
        <v>-0.87104925542797174</v>
      </c>
      <c r="V126" s="11">
        <f>'OddsRatio_working_3-way'!S126*'OddsRatio_working_3-way'!R126/3-2*'OddsRatio_working_3-way'!R126^3/27-'OddsRatio_working_3-way'!T126</f>
        <v>0.29180879578826519</v>
      </c>
      <c r="W126" s="11">
        <f>'OddsRatio_working_3-way'!V126^2+4*'OddsRatio_working_3-way'!U126^3/27</f>
        <v>-1.2757022093329545E-2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0.1564523852428647</v>
      </c>
      <c r="Y126" s="11">
        <f>IF('OddsRatio_working_3-way'!W126&gt;=0,IF('OddsRatio_working_3-way'!V126+SQRT('OddsRatio_working_3-way'!W126)&gt;0,0,PI()),ACOS('OddsRatio_working_3-way'!V126/(2*'OddsRatio_working_3-way'!X126)))</f>
        <v>0.36930011210167568</v>
      </c>
      <c r="Z126" s="11">
        <f>'OddsRatio_working_3-way'!X126^(1/3)*COS('OddsRatio_working_3-way'!Y126/3)</f>
        <v>0.53476357573064959</v>
      </c>
      <c r="AA126" s="11">
        <f>'OddsRatio_working_3-way'!X126^(1/3)*COS(('OddsRatio_working_3-way'!Y126+2*PI())/3)</f>
        <v>-0.32468145986107239</v>
      </c>
      <c r="AB126" s="11">
        <f>'OddsRatio_working_3-way'!X126^(1/3)*COS(('OddsRatio_working_3-way'!Y126+4*PI())/3)</f>
        <v>-0.21008211586957709</v>
      </c>
      <c r="AC126" s="11">
        <f>'OddsRatio_working_3-way'!X126^(1/3)*SIN('OddsRatio_working_3-way'!Y126/3)</f>
        <v>6.6163962102444324E-2</v>
      </c>
      <c r="AD126" s="11">
        <f>'OddsRatio_working_3-way'!X126^(1/3)*SIN(('OddsRatio_working_3-way'!Y126+2*PI())/3)</f>
        <v>0.43003686055012391</v>
      </c>
      <c r="AE126" s="11">
        <f>'OddsRatio_working_3-way'!X126^(1/3)*SIN(('OddsRatio_working_3-way'!Y126+4*PI())/3)</f>
        <v>-0.49620082265256821</v>
      </c>
      <c r="AF126" s="11">
        <f>-'OddsRatio_working_3-way'!U126/(3*'OddsRatio_working_3-way'!X126^(1/3))*COS(('OddsRatio_working_3-way'!Y126)/3)</f>
        <v>0.5347635757306497</v>
      </c>
      <c r="AG126" s="11">
        <f>-'OddsRatio_working_3-way'!U126/(3*'OddsRatio_working_3-way'!X126^(1/3))*COS(('OddsRatio_working_3-way'!Y126+2*PI())/3)</f>
        <v>-0.32468145986107244</v>
      </c>
      <c r="AH126" s="11">
        <f>-'OddsRatio_working_3-way'!U126/(3*'OddsRatio_working_3-way'!X126^(1/3))*COS(('OddsRatio_working_3-way'!Y126+4*PI())/3)</f>
        <v>-0.21008211586957715</v>
      </c>
      <c r="AI126" s="11">
        <f>'OddsRatio_working_3-way'!U126/(3*'OddsRatio_working_3-way'!X126^(1/3))*SIN(('OddsRatio_working_3-way'!Y126)/3)</f>
        <v>-6.6163962102444338E-2</v>
      </c>
      <c r="AJ126" s="11">
        <f>'OddsRatio_working_3-way'!U126/(3*'OddsRatio_working_3-way'!X126^(1/3))*SIN(('OddsRatio_working_3-way'!Y126+2*PI())/3)</f>
        <v>-0.43003686055012397</v>
      </c>
      <c r="AK126" s="11">
        <f>'OddsRatio_working_3-way'!U126/(3*'OddsRatio_working_3-way'!X126^(1/3))*SIN(('OddsRatio_working_3-way'!Y126+4*PI())/3)</f>
        <v>0.49620082265256832</v>
      </c>
      <c r="AL126" s="11">
        <f>'OddsRatio_working_3-way'!Z126+'OddsRatio_working_3-way'!AF126</f>
        <v>1.0695271514612994</v>
      </c>
      <c r="AM126" s="11">
        <f>'OddsRatio_working_3-way'!AA126+'OddsRatio_working_3-way'!AG126</f>
        <v>-0.64936291972214488</v>
      </c>
      <c r="AN126" s="11">
        <f>'OddsRatio_working_3-way'!AB126+'OddsRatio_working_3-way'!AH126</f>
        <v>-0.42016423173915424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1.0695271514612994</v>
      </c>
      <c r="AS126" s="11">
        <f>IF(('OddsRatio_working_3-way'!X126=0),IF(Q126&gt;0,-Q126^(1/3),(-Q126)^(1/3)),'OddsRatio_working_3-way'!AM126-'OddsRatio_working_3-way'!R126/3)</f>
        <v>-0.64936291972214488</v>
      </c>
      <c r="AT126" s="11">
        <f>IF(('OddsRatio_working_3-way'!X126=0),IF(Q126&gt;0,-Q126^(1/3),(-Q126)^(1/3)),'OddsRatio_working_3-way'!AN126-'OddsRatio_working_3-way'!R126/3)</f>
        <v>-0.42016423173915424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4">
        <f>IF(A2="","",((1/A2)+(1/B2)+(1/C2))-1)</f>
        <v>3.4679606108177552E-2</v>
      </c>
      <c r="E2" s="4">
        <f>IF(A2="","",(3*A2)/(3-($D2*A2)))</f>
        <v>4.3701567007094413</v>
      </c>
      <c r="F2" s="4">
        <f>IF(B2="","",(3*B2)/(3-($D2*B2)))</f>
        <v>3.669306801073509</v>
      </c>
      <c r="G2" s="4">
        <f>IF(C2="","",(3*C2)/(3-($D2*C2)))</f>
        <v>2.0054378935317687</v>
      </c>
      <c r="I2" s="4">
        <f>IF(A2="","",D2+1)</f>
        <v>1.0346796061081776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4">
        <f t="shared" ref="D3:D66" si="0">IF(A3="","",((1/A3)+(1/B3)+(1/C3))-1)</f>
        <v>2.9185306627353302E-2</v>
      </c>
      <c r="E3" s="4">
        <f t="shared" ref="E3:E66" si="1">IF(A3="","",(3*A3)/(3-($D3*A3)))</f>
        <v>1.687247705711612</v>
      </c>
      <c r="F3" s="4">
        <f t="shared" ref="F3:F66" si="2">IF(B3="","",(3*B3)/(3-($D3*B3)))</f>
        <v>4.10785381466233</v>
      </c>
      <c r="G3" s="4">
        <f t="shared" ref="G3:G66" si="3">IF(C3="","",(3*C3)/(3-($D3*C3)))</f>
        <v>6.1019262501669482</v>
      </c>
      <c r="I3" s="4">
        <f t="shared" ref="I3:I66" si="4">IF(A3="","",D3+1)</f>
        <v>1.0291853066273533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4">
        <f t="shared" si="0"/>
        <v>3.3319117568283874E-2</v>
      </c>
      <c r="E4" s="4">
        <f t="shared" si="1"/>
        <v>1.411795091880562</v>
      </c>
      <c r="F4" s="4">
        <f t="shared" si="2"/>
        <v>5.3500703662800024</v>
      </c>
      <c r="G4" s="4">
        <f t="shared" si="3"/>
        <v>9.5448552356777867</v>
      </c>
      <c r="I4" s="4">
        <f t="shared" si="4"/>
        <v>1.0333191175682839</v>
      </c>
    </row>
    <row r="5" spans="1: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4">
        <f t="shared" si="0"/>
        <v>2.743671829278993E-2</v>
      </c>
      <c r="E5" s="4">
        <f t="shared" si="1"/>
        <v>2.5689717421734324</v>
      </c>
      <c r="F5" s="4">
        <f t="shared" si="2"/>
        <v>3.3177021626546526</v>
      </c>
      <c r="G5" s="4">
        <f t="shared" si="3"/>
        <v>3.2328377191499995</v>
      </c>
      <c r="I5" s="4">
        <f t="shared" si="4"/>
        <v>1.0274367182927899</v>
      </c>
    </row>
    <row r="6" spans="1: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4">
        <f t="shared" si="0"/>
        <v>2.6894284845721206E-2</v>
      </c>
      <c r="E6" s="4">
        <f t="shared" si="1"/>
        <v>3.1463101156731659</v>
      </c>
      <c r="F6" s="4">
        <f t="shared" si="2"/>
        <v>3.2945104012352124</v>
      </c>
      <c r="G6" s="4">
        <f t="shared" si="3"/>
        <v>2.6410859001915212</v>
      </c>
      <c r="I6" s="4">
        <f t="shared" si="4"/>
        <v>1.0268942848457212</v>
      </c>
    </row>
    <row r="7" spans="1: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4">
        <f t="shared" si="0"/>
        <v>2.7653317964353885E-2</v>
      </c>
      <c r="E7" s="4">
        <f t="shared" si="1"/>
        <v>2.4333843124293906</v>
      </c>
      <c r="F7" s="4">
        <f t="shared" si="2"/>
        <v>3.4993485147763352</v>
      </c>
      <c r="G7" s="4">
        <f t="shared" si="3"/>
        <v>3.2972588230886859</v>
      </c>
      <c r="I7" s="4">
        <f t="shared" si="4"/>
        <v>1.0276533179643539</v>
      </c>
    </row>
    <row r="8" spans="1: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4">
        <f t="shared" si="0"/>
        <v>2.8275248223685212E-2</v>
      </c>
      <c r="E8" s="4">
        <f t="shared" si="1"/>
        <v>3.310146890742073</v>
      </c>
      <c r="F8" s="4">
        <f t="shared" si="2"/>
        <v>3.619395869398184</v>
      </c>
      <c r="G8" s="4">
        <f t="shared" si="3"/>
        <v>2.3718636253336562</v>
      </c>
      <c r="I8" s="4">
        <f t="shared" si="4"/>
        <v>1.0282752482236852</v>
      </c>
    </row>
    <row r="9" spans="1: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4">
        <f t="shared" si="0"/>
        <v>2.9091221398913625E-2</v>
      </c>
      <c r="E9" s="4">
        <f t="shared" si="1"/>
        <v>3.8376932606447265</v>
      </c>
      <c r="F9" s="4">
        <f t="shared" si="2"/>
        <v>3.4945373382503613</v>
      </c>
      <c r="G9" s="4">
        <f t="shared" si="3"/>
        <v>2.2062105795030837</v>
      </c>
      <c r="I9" s="4">
        <f t="shared" si="4"/>
        <v>1.0290912213989136</v>
      </c>
    </row>
    <row r="10" spans="1: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4">
        <f t="shared" si="0"/>
        <v>2.9805728309249435E-2</v>
      </c>
      <c r="E10" s="4">
        <f t="shared" si="1"/>
        <v>5.2281567421643862</v>
      </c>
      <c r="F10" s="4">
        <f t="shared" si="2"/>
        <v>3.9923120223539614</v>
      </c>
      <c r="G10" s="4">
        <f t="shared" si="3"/>
        <v>1.7913231250220432</v>
      </c>
      <c r="I10" s="4">
        <f t="shared" si="4"/>
        <v>1.0298057283092494</v>
      </c>
    </row>
    <row r="11" spans="1: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4">
        <f t="shared" si="0"/>
        <v>3.316367837332157E-2</v>
      </c>
      <c r="E11" s="4">
        <f t="shared" si="1"/>
        <v>2.2443341750221633</v>
      </c>
      <c r="F11" s="4">
        <f t="shared" si="2"/>
        <v>3.0387609613521751</v>
      </c>
      <c r="G11" s="4">
        <f t="shared" si="3"/>
        <v>4.4375010386921385</v>
      </c>
      <c r="I11" s="4">
        <f t="shared" si="4"/>
        <v>1.0331636783733216</v>
      </c>
    </row>
    <row r="12" spans="1: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4">
        <f t="shared" si="0"/>
        <v>3.7325924838799818E-2</v>
      </c>
      <c r="E12" s="4">
        <f t="shared" si="1"/>
        <v>1.7054357106008868</v>
      </c>
      <c r="F12" s="4">
        <f t="shared" si="2"/>
        <v>3.9995965742156629</v>
      </c>
      <c r="G12" s="4">
        <f t="shared" si="3"/>
        <v>6.1119328472367549</v>
      </c>
      <c r="I12" s="4">
        <f t="shared" si="4"/>
        <v>1.0373259248387998</v>
      </c>
    </row>
    <row r="13" spans="1: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4">
        <f t="shared" si="0"/>
        <v>4.2869982950593188E-2</v>
      </c>
      <c r="E13" s="4">
        <f t="shared" si="1"/>
        <v>2.9275556579369679</v>
      </c>
      <c r="F13" s="4">
        <f t="shared" si="2"/>
        <v>3.5074033867063696</v>
      </c>
      <c r="G13" s="4">
        <f t="shared" si="3"/>
        <v>2.678761059205701</v>
      </c>
      <c r="I13" s="4">
        <f t="shared" si="4"/>
        <v>1.0428699829505932</v>
      </c>
    </row>
    <row r="14" spans="1: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4">
        <f t="shared" si="0"/>
        <v>3.4334281398312516E-2</v>
      </c>
      <c r="E14" s="4">
        <f t="shared" si="1"/>
        <v>4.3569359673256116</v>
      </c>
      <c r="F14" s="4">
        <f t="shared" si="2"/>
        <v>3.5160108694251488</v>
      </c>
      <c r="G14" s="4">
        <f t="shared" si="3"/>
        <v>2.0573266781747948</v>
      </c>
      <c r="I14" s="4">
        <f t="shared" si="4"/>
        <v>1.0343342813983125</v>
      </c>
    </row>
    <row r="15" spans="1: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4">
        <f t="shared" si="0"/>
        <v>4.6352884588178656E-2</v>
      </c>
      <c r="E15" s="4">
        <f t="shared" si="1"/>
        <v>1.9256380336622068</v>
      </c>
      <c r="F15" s="4">
        <f t="shared" si="2"/>
        <v>3.7784172405498579</v>
      </c>
      <c r="G15" s="4">
        <f t="shared" si="3"/>
        <v>4.6289755735522036</v>
      </c>
      <c r="I15" s="4">
        <f t="shared" si="4"/>
        <v>1.0463528845881787</v>
      </c>
    </row>
    <row r="16" spans="1: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4">
        <f t="shared" si="0"/>
        <v>4.3620588830382001E-2</v>
      </c>
      <c r="E16" s="4">
        <f t="shared" si="1"/>
        <v>2.3367888529905909</v>
      </c>
      <c r="F16" s="4">
        <f t="shared" si="2"/>
        <v>3.3891718953758234</v>
      </c>
      <c r="G16" s="4">
        <f t="shared" si="3"/>
        <v>3.6100432282765005</v>
      </c>
      <c r="I16" s="4">
        <f t="shared" si="4"/>
        <v>1.043620588830382</v>
      </c>
    </row>
    <row r="17" spans="1: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4">
        <f t="shared" si="0"/>
        <v>3.3262228914402669E-2</v>
      </c>
      <c r="E17" s="4">
        <f t="shared" si="1"/>
        <v>2.2129986732899321</v>
      </c>
      <c r="F17" s="4">
        <f t="shared" si="2"/>
        <v>4.0216711756542702</v>
      </c>
      <c r="G17" s="4">
        <f t="shared" si="3"/>
        <v>3.339214841885962</v>
      </c>
      <c r="I17" s="4">
        <f t="shared" si="4"/>
        <v>1.0332622289144027</v>
      </c>
    </row>
    <row r="18" spans="1: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4">
        <f t="shared" si="0"/>
        <v>2.6887940082053197E-2</v>
      </c>
      <c r="E18" s="4">
        <f t="shared" si="1"/>
        <v>2.2754793275167238</v>
      </c>
      <c r="F18" s="4">
        <f t="shared" si="2"/>
        <v>3.8911293129452162</v>
      </c>
      <c r="G18" s="4">
        <f t="shared" si="3"/>
        <v>3.2944874464657579</v>
      </c>
      <c r="I18" s="4">
        <f t="shared" si="4"/>
        <v>1.0268879400820532</v>
      </c>
    </row>
    <row r="19" spans="1: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4">
        <f t="shared" si="0"/>
        <v>3.3013059999631444E-2</v>
      </c>
      <c r="E19" s="4">
        <f t="shared" si="1"/>
        <v>8.2579081486950923</v>
      </c>
      <c r="F19" s="4">
        <f t="shared" si="2"/>
        <v>5.8656582449869212</v>
      </c>
      <c r="G19" s="4">
        <f t="shared" si="3"/>
        <v>1.4115917800467468</v>
      </c>
      <c r="I19" s="4">
        <f t="shared" si="4"/>
        <v>1.0330130599996314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4">
        <f t="shared" si="0"/>
        <v>3.7240942413292899E-2</v>
      </c>
      <c r="E20" s="4">
        <f t="shared" si="1"/>
        <v>1.7575257650624327</v>
      </c>
      <c r="F20" s="4">
        <f t="shared" si="2"/>
        <v>3.8671395847743173</v>
      </c>
      <c r="G20" s="4">
        <f t="shared" si="3"/>
        <v>5.7994805448671318</v>
      </c>
      <c r="I20" s="4">
        <f t="shared" si="4"/>
        <v>1.0372409424132929</v>
      </c>
    </row>
    <row r="21" spans="1: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4">
        <f t="shared" si="0"/>
        <v>3.2612324272621507E-2</v>
      </c>
      <c r="E21" s="4">
        <f t="shared" si="1"/>
        <v>2.9304724777171547</v>
      </c>
      <c r="F21" s="4">
        <f t="shared" si="2"/>
        <v>3.2402512498802492</v>
      </c>
      <c r="G21" s="4">
        <f t="shared" si="3"/>
        <v>2.8560000037116393</v>
      </c>
      <c r="I21" s="4">
        <f t="shared" si="4"/>
        <v>1.0326123242726215</v>
      </c>
    </row>
    <row r="22" spans="1: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4">
        <f t="shared" si="0"/>
        <v>2.7999774994511561E-2</v>
      </c>
      <c r="E22" s="4">
        <f t="shared" si="1"/>
        <v>2.801378551906323</v>
      </c>
      <c r="F22" s="4">
        <f t="shared" si="2"/>
        <v>3.4794390776734088</v>
      </c>
      <c r="G22" s="4">
        <f t="shared" si="3"/>
        <v>2.8119093163896789</v>
      </c>
      <c r="I22" s="4">
        <f t="shared" si="4"/>
        <v>1.0279997749945116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4">
        <f t="shared" si="0"/>
        <v>2.6824213425320487E-2</v>
      </c>
      <c r="E23" s="4">
        <f t="shared" si="1"/>
        <v>2.4526319380479644</v>
      </c>
      <c r="F23" s="4">
        <f t="shared" si="2"/>
        <v>3.6024151724944251</v>
      </c>
      <c r="G23" s="4">
        <f t="shared" si="3"/>
        <v>3.1777992235327046</v>
      </c>
      <c r="I23" s="4">
        <f t="shared" si="4"/>
        <v>1.0268242134253205</v>
      </c>
    </row>
    <row r="24" spans="1: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4">
        <f t="shared" si="0"/>
        <v>3.0015886870190078E-2</v>
      </c>
      <c r="E24" s="4">
        <f t="shared" si="1"/>
        <v>7.0781108927013303</v>
      </c>
      <c r="F24" s="4">
        <f t="shared" si="2"/>
        <v>5.4408990666747847</v>
      </c>
      <c r="G24" s="4">
        <f t="shared" si="3"/>
        <v>1.4816434498574682</v>
      </c>
      <c r="I24" s="4">
        <f t="shared" si="4"/>
        <v>1.0300158868701901</v>
      </c>
    </row>
    <row r="25" spans="1: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4">
        <f t="shared" si="0"/>
        <v>2.7104162928418996E-2</v>
      </c>
      <c r="E25" s="4">
        <f t="shared" si="1"/>
        <v>3.1999110436609062</v>
      </c>
      <c r="F25" s="4">
        <f t="shared" si="2"/>
        <v>3.2528684786832671</v>
      </c>
      <c r="G25" s="4">
        <f t="shared" si="3"/>
        <v>2.6310919364772114</v>
      </c>
      <c r="I25" s="4">
        <f t="shared" si="4"/>
        <v>1.027104162928419</v>
      </c>
    </row>
    <row r="26" spans="1: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4">
        <f t="shared" si="0"/>
        <v>2.6163645271925606E-2</v>
      </c>
      <c r="E26" s="4">
        <f t="shared" si="1"/>
        <v>3.3448049819731236</v>
      </c>
      <c r="F26" s="4">
        <f t="shared" si="2"/>
        <v>3.2284087314141097</v>
      </c>
      <c r="G26" s="4">
        <f t="shared" si="3"/>
        <v>2.5557225144002005</v>
      </c>
      <c r="I26" s="4">
        <f t="shared" si="4"/>
        <v>1.0261636452719256</v>
      </c>
    </row>
    <row r="27" spans="1: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4">
        <f t="shared" si="0"/>
        <v>3.0859340851473016E-2</v>
      </c>
      <c r="E27" s="4">
        <f t="shared" si="1"/>
        <v>1.8962811515720839</v>
      </c>
      <c r="F27" s="4">
        <f t="shared" si="2"/>
        <v>3.8355873477143176</v>
      </c>
      <c r="G27" s="4">
        <f t="shared" si="3"/>
        <v>4.7184105596040142</v>
      </c>
      <c r="I27" s="4">
        <f t="shared" si="4"/>
        <v>1.030859340851473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4">
        <f t="shared" si="0"/>
        <v>2.6250935284487076E-2</v>
      </c>
      <c r="E28" s="4">
        <f t="shared" si="1"/>
        <v>2.4306194536227577</v>
      </c>
      <c r="F28" s="4">
        <f t="shared" si="2"/>
        <v>3.3769210884013376</v>
      </c>
      <c r="G28" s="4">
        <f t="shared" si="3"/>
        <v>3.4193352275365925</v>
      </c>
      <c r="I28" s="4">
        <f t="shared" si="4"/>
        <v>1.0262509352844871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4">
        <f t="shared" si="0"/>
        <v>3.1260158765113566E-2</v>
      </c>
      <c r="E29" s="4">
        <f t="shared" si="1"/>
        <v>1.78250412785445</v>
      </c>
      <c r="F29" s="4">
        <f t="shared" si="2"/>
        <v>4.1630844453499032</v>
      </c>
      <c r="G29" s="4">
        <f t="shared" si="3"/>
        <v>5.0305614658249658</v>
      </c>
      <c r="I29" s="4">
        <f t="shared" si="4"/>
        <v>1.0312601587651136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4">
        <f t="shared" si="0"/>
        <v>2.9672405139857805E-2</v>
      </c>
      <c r="E30" s="4">
        <f t="shared" si="1"/>
        <v>2.0715941456579672</v>
      </c>
      <c r="F30" s="4">
        <f t="shared" si="2"/>
        <v>3.7114178551271584</v>
      </c>
      <c r="G30" s="4">
        <f t="shared" si="3"/>
        <v>4.0348423639737492</v>
      </c>
      <c r="I30" s="4">
        <f t="shared" si="4"/>
        <v>1.0296724051398578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4">
        <f t="shared" si="0"/>
        <v>3.7269214811741502E-2</v>
      </c>
      <c r="E31" s="4">
        <f t="shared" si="1"/>
        <v>3.2349861238299624</v>
      </c>
      <c r="F31" s="4">
        <f t="shared" si="2"/>
        <v>3.3324787925050052</v>
      </c>
      <c r="G31" s="4">
        <f t="shared" si="3"/>
        <v>2.5588357266479034</v>
      </c>
      <c r="I31" s="4">
        <f t="shared" si="4"/>
        <v>1.0372692148117415</v>
      </c>
    </row>
    <row r="32" spans="1: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4">
        <f t="shared" si="0"/>
        <v>3.8965479411080306E-2</v>
      </c>
      <c r="E32" s="4">
        <f t="shared" si="1"/>
        <v>2.8626198877956788</v>
      </c>
      <c r="F32" s="4">
        <f t="shared" si="2"/>
        <v>3.4586959530280823</v>
      </c>
      <c r="G32" s="4">
        <f t="shared" si="3"/>
        <v>2.7659201087134009</v>
      </c>
      <c r="I32" s="4">
        <f t="shared" si="4"/>
        <v>1.0389654794110803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4">
        <f t="shared" si="0"/>
        <v>3.9317089780008807E-2</v>
      </c>
      <c r="E33" s="4">
        <f t="shared" si="1"/>
        <v>2.2335198795110429</v>
      </c>
      <c r="F33" s="4">
        <f t="shared" si="2"/>
        <v>3.4054984604017844</v>
      </c>
      <c r="G33" s="4">
        <f t="shared" si="3"/>
        <v>3.8664761363105287</v>
      </c>
      <c r="I33" s="4">
        <f t="shared" si="4"/>
        <v>1.0393170897800088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4">
        <f t="shared" si="0"/>
        <v>4.3412750729823868E-2</v>
      </c>
      <c r="E34" s="4">
        <f t="shared" si="1"/>
        <v>2.9182430266110928</v>
      </c>
      <c r="F34" s="4">
        <f t="shared" si="2"/>
        <v>2.9943603722154335</v>
      </c>
      <c r="G34" s="4">
        <f t="shared" si="3"/>
        <v>3.0924622627772651</v>
      </c>
      <c r="I34" s="4">
        <f t="shared" si="4"/>
        <v>1.0434127507298239</v>
      </c>
    </row>
    <row r="35" spans="1: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4">
        <f t="shared" si="0"/>
        <v>4.9895205365906303E-2</v>
      </c>
      <c r="E35" s="4">
        <f t="shared" si="1"/>
        <v>1.266111461779331</v>
      </c>
      <c r="F35" s="4">
        <f t="shared" si="2"/>
        <v>6.6404437691253122</v>
      </c>
      <c r="G35" s="4">
        <f t="shared" si="3"/>
        <v>16.781965180079563</v>
      </c>
      <c r="I35" s="4">
        <f t="shared" si="4"/>
        <v>1.0498952053659063</v>
      </c>
    </row>
    <row r="36" spans="1: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4">
        <f t="shared" si="0"/>
        <v>2.9810984576678079E-2</v>
      </c>
      <c r="E36" s="4">
        <f t="shared" si="1"/>
        <v>3.9707260626788807</v>
      </c>
      <c r="F36" s="4">
        <f t="shared" si="2"/>
        <v>3.9923399483189663</v>
      </c>
      <c r="G36" s="4">
        <f t="shared" si="3"/>
        <v>2.009334490610903</v>
      </c>
      <c r="I36" s="4">
        <f t="shared" si="4"/>
        <v>1.0298109845766781</v>
      </c>
    </row>
    <row r="37" spans="1: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4">
        <f t="shared" si="0"/>
        <v>3.312050389885024E-2</v>
      </c>
      <c r="E37" s="4">
        <f t="shared" si="1"/>
        <v>1.3704251268404712</v>
      </c>
      <c r="F37" s="4">
        <f t="shared" si="2"/>
        <v>6.0145022916056874</v>
      </c>
      <c r="G37" s="4">
        <f t="shared" si="3"/>
        <v>9.6121838826646826</v>
      </c>
      <c r="I37" s="4">
        <f t="shared" si="4"/>
        <v>1.0331205038988502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4">
        <f t="shared" si="0"/>
        <v>3.2613735147507539E-2</v>
      </c>
      <c r="E40" s="4">
        <f t="shared" si="1"/>
        <v>1.5765658115743388</v>
      </c>
      <c r="F40" s="4">
        <f t="shared" si="2"/>
        <v>4.8089145188689528</v>
      </c>
      <c r="G40" s="4">
        <f t="shared" si="3"/>
        <v>6.3386291278085549</v>
      </c>
      <c r="I40" s="4">
        <f t="shared" si="4"/>
        <v>1.0326137351475075</v>
      </c>
    </row>
    <row r="41" spans="1: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4">
        <f t="shared" si="0"/>
        <v>3.4841896821649065E-2</v>
      </c>
      <c r="E41" s="4">
        <f t="shared" si="1"/>
        <v>1.2272463685096977</v>
      </c>
      <c r="F41" s="4">
        <f t="shared" si="2"/>
        <v>7.9046646003047218</v>
      </c>
      <c r="G41" s="4">
        <f t="shared" si="3"/>
        <v>17.047361739959982</v>
      </c>
      <c r="I41" s="4">
        <f t="shared" si="4"/>
        <v>1.0348418968216491</v>
      </c>
    </row>
    <row r="42" spans="1: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4">
        <f t="shared" si="0"/>
        <v>5.1464998833419928E-2</v>
      </c>
      <c r="E42" s="4">
        <f t="shared" si="1"/>
        <v>1.4344512140263495</v>
      </c>
      <c r="F42" s="4">
        <f t="shared" si="2"/>
        <v>5.6250317518557198</v>
      </c>
      <c r="G42" s="4">
        <f t="shared" si="3"/>
        <v>7.9940836709317731</v>
      </c>
      <c r="I42" s="4">
        <f t="shared" si="4"/>
        <v>1.0514649988334199</v>
      </c>
    </row>
    <row r="43" spans="1: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4">
        <f t="shared" si="0"/>
        <v>5.1676774788902868E-2</v>
      </c>
      <c r="E43" s="4">
        <f t="shared" si="1"/>
        <v>1.603077782559992</v>
      </c>
      <c r="F43" s="4">
        <f t="shared" si="2"/>
        <v>4.7257335394750104</v>
      </c>
      <c r="G43" s="4">
        <f t="shared" si="3"/>
        <v>6.0756076482661765</v>
      </c>
      <c r="I43" s="4">
        <f t="shared" si="4"/>
        <v>1.0516767747889029</v>
      </c>
    </row>
    <row r="44" spans="1: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4">
        <f t="shared" si="0"/>
        <v>2.8838554517204518E-2</v>
      </c>
      <c r="E44" s="4">
        <f t="shared" si="1"/>
        <v>2.0704020081345873</v>
      </c>
      <c r="F44" s="4">
        <f t="shared" si="2"/>
        <v>3.8364532447984874</v>
      </c>
      <c r="G44" s="4">
        <f t="shared" si="3"/>
        <v>3.9009989612570997</v>
      </c>
      <c r="I44" s="4">
        <f t="shared" si="4"/>
        <v>1.0288385545172045</v>
      </c>
    </row>
    <row r="45" spans="1: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4">
        <f t="shared" si="0"/>
        <v>4.8537512090122359E-2</v>
      </c>
      <c r="E45" s="4">
        <f t="shared" si="1"/>
        <v>5.8929451547389258</v>
      </c>
      <c r="F45" s="4">
        <f t="shared" si="2"/>
        <v>4.4372123203721756</v>
      </c>
      <c r="G45" s="4">
        <f t="shared" si="3"/>
        <v>1.6530596665728936</v>
      </c>
      <c r="I45" s="4">
        <f t="shared" si="4"/>
        <v>1.0485375120901224</v>
      </c>
    </row>
    <row r="46" spans="1: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4">
        <f t="shared" si="0"/>
        <v>4.4973753487712154E-2</v>
      </c>
      <c r="E46" s="4">
        <f t="shared" si="1"/>
        <v>2.2750322765743793</v>
      </c>
      <c r="F46" s="4">
        <f t="shared" si="2"/>
        <v>3.3171407655302239</v>
      </c>
      <c r="G46" s="4">
        <f t="shared" si="3"/>
        <v>3.8612818796031401</v>
      </c>
      <c r="I46" s="4">
        <f t="shared" si="4"/>
        <v>1.0449737534877122</v>
      </c>
    </row>
    <row r="47" spans="1: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4">
        <f t="shared" si="0"/>
        <v>4.3938306234569513E-2</v>
      </c>
      <c r="E47" s="4">
        <f t="shared" si="1"/>
        <v>3.170708726725648</v>
      </c>
      <c r="F47" s="4">
        <f t="shared" si="2"/>
        <v>3.1488147660934431</v>
      </c>
      <c r="G47" s="4">
        <f t="shared" si="3"/>
        <v>2.7245485212906879</v>
      </c>
      <c r="I47" s="4">
        <f t="shared" si="4"/>
        <v>1.0439383062345695</v>
      </c>
    </row>
    <row r="48" spans="1: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4">
        <f t="shared" si="0"/>
        <v>4.7390109890109944E-2</v>
      </c>
      <c r="E48" s="4">
        <f t="shared" si="1"/>
        <v>1.8738738738738741</v>
      </c>
      <c r="F48" s="4">
        <f t="shared" si="2"/>
        <v>3.862068965517242</v>
      </c>
      <c r="G48" s="4">
        <f t="shared" si="3"/>
        <v>4.8211920529801331</v>
      </c>
      <c r="I48" s="4">
        <f t="shared" si="4"/>
        <v>1.0473901098901099</v>
      </c>
    </row>
    <row r="49" spans="1: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4">
        <f t="shared" si="0"/>
        <v>3.3932192468777878E-2</v>
      </c>
      <c r="E49" s="4">
        <f t="shared" si="1"/>
        <v>2.9556101158524632</v>
      </c>
      <c r="F49" s="4">
        <f t="shared" si="2"/>
        <v>3.7528092551325218</v>
      </c>
      <c r="G49" s="4">
        <f t="shared" si="3"/>
        <v>2.5304070524860331</v>
      </c>
      <c r="I49" s="4">
        <f t="shared" si="4"/>
        <v>1.0339321924687779</v>
      </c>
    </row>
    <row r="50" spans="1: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4">
        <f t="shared" si="0"/>
        <v>3.1880221108148366E-2</v>
      </c>
      <c r="E50" s="4">
        <f t="shared" si="1"/>
        <v>1.4520659406837437</v>
      </c>
      <c r="F50" s="4">
        <f t="shared" si="2"/>
        <v>5.2917316292222614</v>
      </c>
      <c r="G50" s="4">
        <f t="shared" si="3"/>
        <v>8.1731409266573305</v>
      </c>
      <c r="I50" s="4">
        <f t="shared" si="4"/>
        <v>1.0318802211081484</v>
      </c>
    </row>
    <row r="51" spans="1: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4">
        <f t="shared" si="0"/>
        <v>2.8113284527686133E-2</v>
      </c>
      <c r="E51" s="4">
        <f t="shared" si="1"/>
        <v>2.6439232554037373</v>
      </c>
      <c r="F51" s="4">
        <f t="shared" si="2"/>
        <v>3.9403152583844774</v>
      </c>
      <c r="G51" s="4">
        <f t="shared" si="3"/>
        <v>2.7174843802298341</v>
      </c>
      <c r="I51" s="4">
        <f t="shared" si="4"/>
        <v>1.0281132845276861</v>
      </c>
    </row>
    <row r="52" spans="1: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4">
        <f t="shared" si="0"/>
        <v>3.4214018667539259E-2</v>
      </c>
      <c r="E52" s="4">
        <f t="shared" si="1"/>
        <v>2.8710258476022279</v>
      </c>
      <c r="F52" s="4">
        <f t="shared" si="2"/>
        <v>3.2028705655178911</v>
      </c>
      <c r="G52" s="4">
        <f t="shared" si="3"/>
        <v>2.9457465356112813</v>
      </c>
      <c r="I52" s="4">
        <f t="shared" si="4"/>
        <v>1.0342140186675393</v>
      </c>
    </row>
    <row r="53" spans="1: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4">
        <f t="shared" si="0"/>
        <v>3.5829422146325784E-2</v>
      </c>
      <c r="E53" s="4">
        <f t="shared" si="1"/>
        <v>5.6125879388132649</v>
      </c>
      <c r="F53" s="4">
        <f t="shared" si="2"/>
        <v>3.8601160445726008</v>
      </c>
      <c r="G53" s="4">
        <f t="shared" si="3"/>
        <v>1.7769264232256123</v>
      </c>
      <c r="I53" s="4">
        <f t="shared" si="4"/>
        <v>1.0358294221463258</v>
      </c>
    </row>
    <row r="54" spans="1: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4">
        <f t="shared" si="0"/>
        <v>3.4523469955096031E-2</v>
      </c>
      <c r="E54" s="4">
        <f t="shared" si="1"/>
        <v>2.3308892581905059</v>
      </c>
      <c r="F54" s="4">
        <f t="shared" si="2"/>
        <v>3.3978635851176326</v>
      </c>
      <c r="G54" s="4">
        <f t="shared" si="3"/>
        <v>3.6143278715653429</v>
      </c>
      <c r="I54" s="4">
        <f t="shared" si="4"/>
        <v>1.034523469955096</v>
      </c>
    </row>
    <row r="55" spans="1: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4">
        <f t="shared" si="0"/>
        <v>3.5247957485907255E-2</v>
      </c>
      <c r="E55" s="4">
        <f t="shared" si="1"/>
        <v>1.9015561005247865</v>
      </c>
      <c r="F55" s="4">
        <f t="shared" si="2"/>
        <v>3.9228401275498603</v>
      </c>
      <c r="G55" s="4">
        <f t="shared" si="3"/>
        <v>4.5620945144747473</v>
      </c>
      <c r="I55" s="4">
        <f t="shared" si="4"/>
        <v>1.0352479574859073</v>
      </c>
    </row>
    <row r="56" spans="1: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4">
        <f t="shared" si="0"/>
        <v>3.283421399055686E-2</v>
      </c>
      <c r="E56" s="4">
        <f t="shared" si="1"/>
        <v>3.2946685223688972</v>
      </c>
      <c r="F56" s="4">
        <f t="shared" si="2"/>
        <v>3.2195887987234446</v>
      </c>
      <c r="G56" s="4">
        <f t="shared" si="3"/>
        <v>2.5914747918068692</v>
      </c>
      <c r="I56" s="4">
        <f t="shared" si="4"/>
        <v>1.0328342139905569</v>
      </c>
    </row>
    <row r="57" spans="1: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4">
        <f t="shared" si="0"/>
        <v>3.3664999742228252E-2</v>
      </c>
      <c r="E57" s="4">
        <f t="shared" si="1"/>
        <v>3.3837878699773216</v>
      </c>
      <c r="F57" s="4">
        <f t="shared" si="2"/>
        <v>3.3837878699773216</v>
      </c>
      <c r="G57" s="4">
        <f t="shared" si="3"/>
        <v>2.4453082321301003</v>
      </c>
      <c r="I57" s="4">
        <f t="shared" si="4"/>
        <v>1.0336649997422283</v>
      </c>
    </row>
    <row r="58" spans="1: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4">
        <f t="shared" si="0"/>
        <v>3.4426100215573907E-2</v>
      </c>
      <c r="E58" s="4">
        <f t="shared" si="1"/>
        <v>4.1814550851028756</v>
      </c>
      <c r="F58" s="4">
        <f t="shared" si="2"/>
        <v>3.4298853338543149</v>
      </c>
      <c r="G58" s="4">
        <f t="shared" si="3"/>
        <v>2.1308610161895691</v>
      </c>
      <c r="I58" s="4">
        <f t="shared" si="4"/>
        <v>1.0344261002155739</v>
      </c>
    </row>
    <row r="59" spans="1: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4">
        <f t="shared" si="0"/>
        <v>4.3651990284206743E-2</v>
      </c>
      <c r="E59" s="4">
        <f t="shared" si="1"/>
        <v>1.6486215449249502</v>
      </c>
      <c r="F59" s="4">
        <f t="shared" si="2"/>
        <v>4.4280321507742721</v>
      </c>
      <c r="G59" s="4">
        <f t="shared" si="3"/>
        <v>5.9666334265916099</v>
      </c>
      <c r="I59" s="4">
        <f t="shared" si="4"/>
        <v>1.0436519902842067</v>
      </c>
    </row>
    <row r="60" spans="1: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4">
        <f t="shared" si="0"/>
        <v>3.8655916305011973E-2</v>
      </c>
      <c r="E60" s="4">
        <f t="shared" si="1"/>
        <v>2.3596263183375399</v>
      </c>
      <c r="F60" s="4">
        <f t="shared" si="2"/>
        <v>3.7091909671927912</v>
      </c>
      <c r="G60" s="4">
        <f t="shared" si="3"/>
        <v>3.2615412393303931</v>
      </c>
      <c r="I60" s="4">
        <f t="shared" si="4"/>
        <v>1.038655916305012</v>
      </c>
    </row>
    <row r="61" spans="1: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4">
        <f t="shared" si="0"/>
        <v>4.1858456736544092E-2</v>
      </c>
      <c r="E61" s="4">
        <f t="shared" si="1"/>
        <v>4.9611929911047632</v>
      </c>
      <c r="F61" s="4">
        <f t="shared" si="2"/>
        <v>4.3938068012186076</v>
      </c>
      <c r="G61" s="4">
        <f t="shared" si="3"/>
        <v>1.7517966781133567</v>
      </c>
      <c r="I61" s="4">
        <f t="shared" si="4"/>
        <v>1.0418584567365441</v>
      </c>
    </row>
    <row r="62" spans="1: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4">
        <f t="shared" si="0"/>
        <v>3.7021001089279748E-2</v>
      </c>
      <c r="E62" s="4">
        <f t="shared" si="1"/>
        <v>2.5689368289072512</v>
      </c>
      <c r="F62" s="4">
        <f t="shared" si="2"/>
        <v>3.5489017482180647</v>
      </c>
      <c r="G62" s="4">
        <f t="shared" si="3"/>
        <v>3.0399147374475484</v>
      </c>
      <c r="I62" s="4">
        <f t="shared" si="4"/>
        <v>1.0370210010892797</v>
      </c>
    </row>
    <row r="63" spans="1: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4">
        <f t="shared" si="0"/>
        <v>3.8127873005115998E-2</v>
      </c>
      <c r="E63" s="4">
        <f t="shared" si="1"/>
        <v>3.1297276235630545</v>
      </c>
      <c r="F63" s="4">
        <f t="shared" si="2"/>
        <v>3.7616294390201066</v>
      </c>
      <c r="G63" s="4">
        <f t="shared" si="3"/>
        <v>2.4117240484286602</v>
      </c>
      <c r="I63" s="4">
        <f t="shared" si="4"/>
        <v>1.038127873005116</v>
      </c>
    </row>
    <row r="64" spans="1: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4">
        <f t="shared" si="0"/>
        <v>2.7469488611672865E-2</v>
      </c>
      <c r="E64" s="4">
        <f t="shared" si="1"/>
        <v>2.7053979913969548</v>
      </c>
      <c r="F64" s="4">
        <f t="shared" si="2"/>
        <v>3.254157511651262</v>
      </c>
      <c r="G64" s="4">
        <f t="shared" si="3"/>
        <v>3.0953100048715094</v>
      </c>
      <c r="I64" s="4">
        <f t="shared" si="4"/>
        <v>1.0274694886116729</v>
      </c>
    </row>
    <row r="65" spans="1: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4">
        <f t="shared" si="0"/>
        <v>3.0353661932609466E-2</v>
      </c>
      <c r="E65" s="4">
        <f t="shared" si="1"/>
        <v>1.9268467179395459</v>
      </c>
      <c r="F65" s="4">
        <f t="shared" si="2"/>
        <v>3.9519442406456351</v>
      </c>
      <c r="G65" s="4">
        <f t="shared" si="3"/>
        <v>4.3864006514657996</v>
      </c>
      <c r="I65" s="4">
        <f t="shared" si="4"/>
        <v>1.0303536619326095</v>
      </c>
    </row>
    <row r="66" spans="1: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4">
        <f t="shared" si="0"/>
        <v>2.7480569814665845E-2</v>
      </c>
      <c r="E66" s="4">
        <f t="shared" si="1"/>
        <v>2.3495002986906046</v>
      </c>
      <c r="F66" s="4">
        <f t="shared" si="2"/>
        <v>3.5306063032243973</v>
      </c>
      <c r="G66" s="4">
        <f t="shared" si="3"/>
        <v>3.4347723464016804</v>
      </c>
      <c r="I66" s="4">
        <f t="shared" si="4"/>
        <v>1.0274805698146658</v>
      </c>
    </row>
    <row r="67" spans="1: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4">
        <f t="shared" ref="D67:D130" si="5">IF(A67="","",((1/A67)+(1/B67)+(1/C67))-1)</f>
        <v>3.1107233795939493E-2</v>
      </c>
      <c r="E67" s="4">
        <f t="shared" ref="E67:E130" si="6">IF(A67="","",(3*A67)/(3-($D67*A67)))</f>
        <v>1.4309206318398962</v>
      </c>
      <c r="F67" s="4">
        <f t="shared" ref="F67:F130" si="7">IF(B67="","",(3*B67)/(3-($D67*B67)))</f>
        <v>5.1955965810505633</v>
      </c>
      <c r="G67" s="4">
        <f t="shared" ref="G67:G130" si="8">IF(C67="","",(3*C67)/(3-($D67*C67)))</f>
        <v>9.2014485079989417</v>
      </c>
      <c r="I67" s="4">
        <f t="shared" ref="I67:I130" si="9">IF(A67="","",D67+1)</f>
        <v>1.0311072337959395</v>
      </c>
    </row>
    <row r="68" spans="1: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4">
        <f t="shared" si="5"/>
        <v>3.3443460640500522E-2</v>
      </c>
      <c r="E68" s="4">
        <f t="shared" si="6"/>
        <v>1.4325169117894523</v>
      </c>
      <c r="F68" s="4">
        <f t="shared" si="7"/>
        <v>5.2951467180866789</v>
      </c>
      <c r="G68" s="4">
        <f t="shared" si="8"/>
        <v>8.8436266361936458</v>
      </c>
      <c r="I68" s="4">
        <f t="shared" si="9"/>
        <v>1.0334434606405005</v>
      </c>
    </row>
    <row r="69" spans="1: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4">
        <f t="shared" si="5"/>
        <v>3.5274223217546918E-2</v>
      </c>
      <c r="E69" s="4">
        <f t="shared" si="6"/>
        <v>1.9538800868120085</v>
      </c>
      <c r="F69" s="4">
        <f t="shared" si="7"/>
        <v>3.8355104576581938</v>
      </c>
      <c r="G69" s="4">
        <f t="shared" si="8"/>
        <v>4.396060902763046</v>
      </c>
      <c r="I69" s="4">
        <f t="shared" si="9"/>
        <v>1.0352742232175469</v>
      </c>
    </row>
    <row r="70" spans="1: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4">
        <f t="shared" si="5"/>
        <v>3.8080254560839411E-2</v>
      </c>
      <c r="E70" s="4">
        <f t="shared" si="6"/>
        <v>2.3903940700248185</v>
      </c>
      <c r="F70" s="4">
        <f t="shared" si="7"/>
        <v>3.651773681727208</v>
      </c>
      <c r="G70" s="4">
        <f t="shared" si="8"/>
        <v>3.248658117207786</v>
      </c>
      <c r="I70" s="4">
        <f t="shared" si="9"/>
        <v>1.0380802545608394</v>
      </c>
    </row>
    <row r="71" spans="1: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4">
        <f t="shared" si="5"/>
        <v>2.8742879687427392E-2</v>
      </c>
      <c r="E71" s="4">
        <f t="shared" si="6"/>
        <v>3.5572413461701538</v>
      </c>
      <c r="F71" s="4">
        <f t="shared" si="7"/>
        <v>3.7071548033649737</v>
      </c>
      <c r="G71" s="4">
        <f t="shared" si="8"/>
        <v>2.2265038562571684</v>
      </c>
      <c r="I71" s="4">
        <f t="shared" si="9"/>
        <v>1.0287428796874274</v>
      </c>
    </row>
    <row r="72" spans="1: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4">
        <f t="shared" si="5"/>
        <v>3.2886462933944927E-2</v>
      </c>
      <c r="E72" s="4">
        <f t="shared" si="6"/>
        <v>1.5354155072000892</v>
      </c>
      <c r="F72" s="4">
        <f t="shared" si="7"/>
        <v>4.4356821963743327</v>
      </c>
      <c r="G72" s="4">
        <f t="shared" si="8"/>
        <v>8.1125349029961669</v>
      </c>
      <c r="I72" s="4">
        <f t="shared" si="9"/>
        <v>1.0328864629339449</v>
      </c>
    </row>
    <row r="73" spans="1: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4">
        <f t="shared" si="5"/>
        <v>2.8379101770273474E-2</v>
      </c>
      <c r="E73" s="4">
        <f t="shared" si="6"/>
        <v>1.2956887392398873</v>
      </c>
      <c r="F73" s="4">
        <f t="shared" si="7"/>
        <v>6.4735509052416251</v>
      </c>
      <c r="G73" s="4">
        <f t="shared" si="8"/>
        <v>13.562085030461599</v>
      </c>
      <c r="I73" s="4">
        <f t="shared" si="9"/>
        <v>1.0283791017702735</v>
      </c>
    </row>
    <row r="74" spans="1: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4">
        <f t="shared" si="5"/>
        <v>2.7408389964150626E-2</v>
      </c>
      <c r="E74" s="4">
        <f t="shared" si="6"/>
        <v>2.8103515187987353</v>
      </c>
      <c r="F74" s="4">
        <f t="shared" si="7"/>
        <v>3.5516213765003135</v>
      </c>
      <c r="G74" s="4">
        <f t="shared" si="8"/>
        <v>2.7577756166153242</v>
      </c>
      <c r="I74" s="4">
        <f t="shared" si="9"/>
        <v>1.0274083899641506</v>
      </c>
    </row>
    <row r="75" spans="1: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4">
        <f t="shared" si="5"/>
        <v>3.0149183785050271E-2</v>
      </c>
      <c r="E75" s="4">
        <f t="shared" si="6"/>
        <v>1.574526522915471</v>
      </c>
      <c r="F75" s="4">
        <f t="shared" si="7"/>
        <v>4.3088400269239395</v>
      </c>
      <c r="G75" s="4">
        <f t="shared" si="8"/>
        <v>7.5297000588119962</v>
      </c>
      <c r="I75" s="4">
        <f t="shared" si="9"/>
        <v>1.0301491837850503</v>
      </c>
    </row>
    <row r="76" spans="1: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4">
        <f t="shared" si="5"/>
        <v>2.9787237654279153E-2</v>
      </c>
      <c r="E76" s="4">
        <f t="shared" si="6"/>
        <v>1.6981581145620379</v>
      </c>
      <c r="F76" s="4">
        <f t="shared" si="7"/>
        <v>3.9706012633410008</v>
      </c>
      <c r="G76" s="4">
        <f t="shared" si="8"/>
        <v>6.2784232652132745</v>
      </c>
      <c r="I76" s="4">
        <f t="shared" si="9"/>
        <v>1.0297872376542792</v>
      </c>
    </row>
    <row r="77" spans="1: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4">
        <f t="shared" si="5"/>
        <v>2.8158655430096768E-2</v>
      </c>
      <c r="E77" s="4">
        <f t="shared" si="6"/>
        <v>2.1526327209499359</v>
      </c>
      <c r="F77" s="4">
        <f t="shared" si="7"/>
        <v>3.6616669905213017</v>
      </c>
      <c r="G77" s="4">
        <f t="shared" si="8"/>
        <v>3.8116596173316757</v>
      </c>
      <c r="I77" s="4">
        <f t="shared" si="9"/>
        <v>1.0281586554300968</v>
      </c>
    </row>
    <row r="78" spans="1: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4">
        <f t="shared" si="5"/>
        <v>2.8001416234356036E-2</v>
      </c>
      <c r="E78" s="4">
        <f t="shared" si="6"/>
        <v>2.6961857196220307</v>
      </c>
      <c r="F78" s="4">
        <f t="shared" si="7"/>
        <v>3.9397363845873934</v>
      </c>
      <c r="G78" s="4">
        <f t="shared" si="8"/>
        <v>2.6646658280463797</v>
      </c>
      <c r="I78" s="4">
        <f t="shared" si="9"/>
        <v>1.028001416234356</v>
      </c>
    </row>
    <row r="79" spans="1: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4">
        <f t="shared" si="5"/>
        <v>2.8561924330319233E-2</v>
      </c>
      <c r="E79" s="4">
        <f t="shared" si="6"/>
        <v>1.9868870565452585</v>
      </c>
      <c r="F79" s="4">
        <f t="shared" si="7"/>
        <v>4.1259482452116947</v>
      </c>
      <c r="G79" s="4">
        <f t="shared" si="8"/>
        <v>3.931874744963312</v>
      </c>
      <c r="I79" s="4">
        <f t="shared" si="9"/>
        <v>1.0285619243303192</v>
      </c>
    </row>
    <row r="80" spans="1: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4">
        <f t="shared" si="5"/>
        <v>3.1407649864498843E-2</v>
      </c>
      <c r="E80" s="4">
        <f t="shared" si="6"/>
        <v>1.5445792122300912</v>
      </c>
      <c r="F80" s="4">
        <f t="shared" si="7"/>
        <v>5.0428884907152813</v>
      </c>
      <c r="G80" s="4">
        <f t="shared" si="8"/>
        <v>6.4819135835907034</v>
      </c>
      <c r="I80" s="4">
        <f t="shared" si="9"/>
        <v>1.0314076498644988</v>
      </c>
    </row>
    <row r="81" spans="1: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4">
        <f t="shared" si="5"/>
        <v>3.2233949033309672E-2</v>
      </c>
      <c r="E81" s="4">
        <f t="shared" si="6"/>
        <v>1.3904679243067473</v>
      </c>
      <c r="F81" s="4">
        <f t="shared" si="7"/>
        <v>5.7777124599887717</v>
      </c>
      <c r="G81" s="4">
        <f t="shared" si="8"/>
        <v>9.2817104582832606</v>
      </c>
      <c r="I81" s="4">
        <f t="shared" si="9"/>
        <v>1.0322339490333097</v>
      </c>
    </row>
    <row r="82" spans="1: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4">
        <f t="shared" si="5"/>
        <v>2.9798383560435404E-2</v>
      </c>
      <c r="E82" s="4">
        <f t="shared" si="6"/>
        <v>1.8535071197591932</v>
      </c>
      <c r="F82" s="4">
        <f t="shared" si="7"/>
        <v>4.2631927582603648</v>
      </c>
      <c r="G82" s="4">
        <f t="shared" si="8"/>
        <v>4.4264188455358981</v>
      </c>
      <c r="I82" s="4">
        <f t="shared" si="9"/>
        <v>1.0297983835604354</v>
      </c>
    </row>
    <row r="83" spans="1: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4">
        <f t="shared" si="5"/>
        <v>2.9438114378972591E-2</v>
      </c>
      <c r="E83" s="4">
        <f t="shared" si="6"/>
        <v>1.532710453167192</v>
      </c>
      <c r="F83" s="4">
        <f t="shared" si="7"/>
        <v>5.1695795872986423</v>
      </c>
      <c r="G83" s="4">
        <f t="shared" si="8"/>
        <v>6.4883780863549418</v>
      </c>
      <c r="I83" s="4">
        <f t="shared" si="9"/>
        <v>1.0294381143789726</v>
      </c>
    </row>
    <row r="84" spans="1: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4">
        <f t="shared" si="5"/>
        <v>3.863667589157771E-2</v>
      </c>
      <c r="E84" s="4">
        <f t="shared" si="6"/>
        <v>2.6365886685699005</v>
      </c>
      <c r="F84" s="4">
        <f t="shared" si="7"/>
        <v>3.3810845785451202</v>
      </c>
      <c r="G84" s="4">
        <f t="shared" si="8"/>
        <v>3.0773118041434286</v>
      </c>
      <c r="I84" s="4">
        <f t="shared" si="9"/>
        <v>1.0386366758915777</v>
      </c>
    </row>
    <row r="85" spans="1: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4">
        <f t="shared" si="5"/>
        <v>3.8430611789342262E-2</v>
      </c>
      <c r="E85" s="4">
        <f t="shared" si="6"/>
        <v>2.2426281831143227</v>
      </c>
      <c r="F85" s="4">
        <f t="shared" si="7"/>
        <v>3.5985789436311344</v>
      </c>
      <c r="G85" s="4">
        <f t="shared" si="8"/>
        <v>3.6204712537868997</v>
      </c>
      <c r="I85" s="4">
        <f t="shared" si="9"/>
        <v>1.0384306117893423</v>
      </c>
    </row>
    <row r="86" spans="1: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4">
        <f t="shared" si="5"/>
        <v>3.9336758329152399E-2</v>
      </c>
      <c r="E86" s="4">
        <f t="shared" si="6"/>
        <v>2.809845630728085</v>
      </c>
      <c r="F86" s="4">
        <f t="shared" si="7"/>
        <v>3.5915291191894276</v>
      </c>
      <c r="G86" s="4">
        <f t="shared" si="8"/>
        <v>2.7346640816814136</v>
      </c>
      <c r="I86" s="4">
        <f t="shared" si="9"/>
        <v>1.0393367583291524</v>
      </c>
    </row>
    <row r="87" spans="1: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4">
        <f t="shared" si="5"/>
        <v>6.8648126140568699E-2</v>
      </c>
      <c r="E87" s="4">
        <f t="shared" si="6"/>
        <v>1.6392671799440299</v>
      </c>
      <c r="F87" s="4">
        <f t="shared" si="7"/>
        <v>4.113961030410425</v>
      </c>
      <c r="G87" s="4">
        <f t="shared" si="8"/>
        <v>6.8075105095149802</v>
      </c>
      <c r="I87" s="4">
        <f t="shared" si="9"/>
        <v>1.0686481261405687</v>
      </c>
    </row>
    <row r="88" spans="1: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4">
        <f t="shared" si="5"/>
        <v>4.5365726935935768E-2</v>
      </c>
      <c r="E88" s="4">
        <f t="shared" si="6"/>
        <v>1.9774123182525443</v>
      </c>
      <c r="F88" s="4">
        <f t="shared" si="7"/>
        <v>3.5842841431241439</v>
      </c>
      <c r="G88" s="4">
        <f t="shared" si="8"/>
        <v>4.6448363601388518</v>
      </c>
      <c r="I88" s="4">
        <f t="shared" si="9"/>
        <v>1.0453657269359358</v>
      </c>
    </row>
    <row r="89" spans="1: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4">
        <f t="shared" si="5"/>
        <v>4.6258949339834654E-2</v>
      </c>
      <c r="E89" s="4">
        <f t="shared" si="6"/>
        <v>5.0323805372204449</v>
      </c>
      <c r="F89" s="4">
        <f t="shared" si="7"/>
        <v>3.4436358860156795</v>
      </c>
      <c r="G89" s="4">
        <f t="shared" si="8"/>
        <v>1.9573449910963461</v>
      </c>
      <c r="I89" s="4">
        <f t="shared" si="9"/>
        <v>1.0462589493398347</v>
      </c>
    </row>
    <row r="90" spans="1: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4">
        <f t="shared" si="5"/>
        <v>3.0349316198158505E-2</v>
      </c>
      <c r="E90" s="4">
        <f t="shared" si="6"/>
        <v>1.9372360669663304</v>
      </c>
      <c r="F90" s="4">
        <f t="shared" si="7"/>
        <v>3.7576093205932648</v>
      </c>
      <c r="G90" s="4">
        <f t="shared" si="8"/>
        <v>4.5940260538543694</v>
      </c>
      <c r="I90" s="4">
        <f t="shared" si="9"/>
        <v>1.0303493161981585</v>
      </c>
    </row>
    <row r="91" spans="1: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4">
        <f t="shared" si="5"/>
        <v>3.2185268753661456E-2</v>
      </c>
      <c r="E91" s="4">
        <f t="shared" si="6"/>
        <v>2.6428693167492594</v>
      </c>
      <c r="F91" s="4">
        <f t="shared" si="7"/>
        <v>3.5071775146535398</v>
      </c>
      <c r="G91" s="4">
        <f t="shared" si="8"/>
        <v>2.9718229639517668</v>
      </c>
      <c r="I91" s="4">
        <f t="shared" si="9"/>
        <v>1.0321852687536615</v>
      </c>
    </row>
    <row r="92" spans="1: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4">
        <f t="shared" si="5"/>
        <v>3.3779709771902144E-2</v>
      </c>
      <c r="E92" s="4">
        <f t="shared" si="6"/>
        <v>2.171844078943963</v>
      </c>
      <c r="F92" s="4">
        <f t="shared" si="7"/>
        <v>3.795565217653496</v>
      </c>
      <c r="G92" s="4">
        <f t="shared" si="8"/>
        <v>3.6219231134423424</v>
      </c>
      <c r="I92" s="4">
        <f t="shared" si="9"/>
        <v>1.0337797097719021</v>
      </c>
    </row>
    <row r="93" spans="1: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4">
        <f t="shared" si="5"/>
        <v>2.7531102425896403E-2</v>
      </c>
      <c r="E93" s="4">
        <f t="shared" si="6"/>
        <v>3.3392890536839803</v>
      </c>
      <c r="F93" s="4">
        <f t="shared" si="7"/>
        <v>3.3924256147213372</v>
      </c>
      <c r="G93" s="4">
        <f t="shared" si="8"/>
        <v>2.4645066363225649</v>
      </c>
      <c r="I93" s="4">
        <f t="shared" si="9"/>
        <v>1.0275311024258964</v>
      </c>
    </row>
    <row r="94" spans="1: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4">
        <f t="shared" si="5"/>
        <v>3.0305708995386205E-2</v>
      </c>
      <c r="E94" s="4">
        <f t="shared" si="6"/>
        <v>7.776391286797212</v>
      </c>
      <c r="F94" s="4">
        <f t="shared" si="7"/>
        <v>4.5608807883583378</v>
      </c>
      <c r="G94" s="4">
        <f t="shared" si="8"/>
        <v>1.5333901392527496</v>
      </c>
      <c r="I94" s="4">
        <f t="shared" si="9"/>
        <v>1.0303057089953862</v>
      </c>
    </row>
    <row r="95" spans="1: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4">
        <f t="shared" si="5"/>
        <v>2.8015221245098809E-2</v>
      </c>
      <c r="E95" s="4">
        <f t="shared" si="6"/>
        <v>2.6752033806895179</v>
      </c>
      <c r="F95" s="4">
        <f t="shared" si="7"/>
        <v>3.810965104141169</v>
      </c>
      <c r="G95" s="4">
        <f t="shared" si="8"/>
        <v>2.7487938745743468</v>
      </c>
      <c r="I95" s="4">
        <f t="shared" si="9"/>
        <v>1.0280152212450988</v>
      </c>
    </row>
    <row r="96" spans="1: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4">
        <f t="shared" si="5"/>
        <v>2.9097464682718011E-2</v>
      </c>
      <c r="E96" s="4">
        <f t="shared" si="6"/>
        <v>1.6665085076023973</v>
      </c>
      <c r="F96" s="4">
        <f t="shared" si="7"/>
        <v>4.3457665982557963</v>
      </c>
      <c r="G96" s="4">
        <f t="shared" si="8"/>
        <v>5.8881004632312743</v>
      </c>
      <c r="I96" s="4">
        <f t="shared" si="9"/>
        <v>1.029097464682718</v>
      </c>
    </row>
    <row r="97" spans="1: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4">
        <f t="shared" si="5"/>
        <v>4.303294196701235E-2</v>
      </c>
      <c r="E97" s="4">
        <f t="shared" si="6"/>
        <v>2.4212716655961364</v>
      </c>
      <c r="F97" s="4">
        <f t="shared" si="7"/>
        <v>3.762684043247178</v>
      </c>
      <c r="G97" s="4">
        <f t="shared" si="8"/>
        <v>3.1130715289341566</v>
      </c>
      <c r="I97" s="4">
        <f t="shared" si="9"/>
        <v>1.0430329419670124</v>
      </c>
    </row>
    <row r="98" spans="1: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4">
        <f t="shared" si="5"/>
        <v>4.560259854082882E-2</v>
      </c>
      <c r="E98" s="4">
        <f t="shared" si="6"/>
        <v>1.8612084858395843</v>
      </c>
      <c r="F98" s="4">
        <f t="shared" si="7"/>
        <v>4.1796923290081631</v>
      </c>
      <c r="G98" s="4">
        <f t="shared" si="8"/>
        <v>4.475021404376327</v>
      </c>
      <c r="I98" s="4">
        <f t="shared" si="9"/>
        <v>1.0456025985408288</v>
      </c>
    </row>
    <row r="99" spans="1: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4">
        <f t="shared" si="5"/>
        <v>4.8011334483256896E-2</v>
      </c>
      <c r="E99" s="4">
        <f t="shared" si="6"/>
        <v>1.9915124255114569</v>
      </c>
      <c r="F99" s="4">
        <f t="shared" si="7"/>
        <v>4.0687401184372094</v>
      </c>
      <c r="G99" s="4">
        <f t="shared" si="8"/>
        <v>3.9667941787997765</v>
      </c>
      <c r="I99" s="4">
        <f t="shared" si="9"/>
        <v>1.0480113344832569</v>
      </c>
    </row>
    <row r="100" spans="1: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4">
        <f t="shared" si="5"/>
        <v>3.0056372765870032E-2</v>
      </c>
      <c r="E100" s="4">
        <f t="shared" si="6"/>
        <v>1.5331947439492282</v>
      </c>
      <c r="F100" s="4">
        <f t="shared" si="7"/>
        <v>4.9322514200336531</v>
      </c>
      <c r="G100" s="4">
        <f t="shared" si="8"/>
        <v>6.8956020918747782</v>
      </c>
      <c r="I100" s="4">
        <f t="shared" si="9"/>
        <v>1.03005637276587</v>
      </c>
    </row>
    <row r="101" spans="1: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4">
        <f t="shared" si="5"/>
        <v>2.6508634067313963E-2</v>
      </c>
      <c r="E101" s="4">
        <f t="shared" si="6"/>
        <v>2.2748248581337456</v>
      </c>
      <c r="F101" s="4">
        <f t="shared" si="7"/>
        <v>3.537206375788903</v>
      </c>
      <c r="G101" s="4">
        <f t="shared" si="8"/>
        <v>3.6010505569457272</v>
      </c>
      <c r="I101" s="4">
        <f t="shared" si="9"/>
        <v>1.026508634067314</v>
      </c>
    </row>
    <row r="102" spans="1: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4">
        <f t="shared" si="5"/>
        <v>3.1543779083787138E-2</v>
      </c>
      <c r="E102" s="4">
        <f t="shared" si="6"/>
        <v>1.5653468368022592</v>
      </c>
      <c r="F102" s="4">
        <f t="shared" si="7"/>
        <v>4.6794428707288853</v>
      </c>
      <c r="G102" s="4">
        <f t="shared" si="8"/>
        <v>6.7813487650784259</v>
      </c>
      <c r="I102" s="4">
        <f t="shared" si="9"/>
        <v>1.0315437790837871</v>
      </c>
    </row>
    <row r="103" spans="1: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4">
        <f t="shared" si="5"/>
        <v>3.1674049966732731E-2</v>
      </c>
      <c r="E103" s="4">
        <f t="shared" si="6"/>
        <v>1.5861242692662572</v>
      </c>
      <c r="F103" s="4">
        <f t="shared" si="7"/>
        <v>4.7354881038500496</v>
      </c>
      <c r="G103" s="4">
        <f t="shared" si="8"/>
        <v>6.3146899626593491</v>
      </c>
      <c r="I103" s="4">
        <f t="shared" si="9"/>
        <v>1.0316740499667327</v>
      </c>
    </row>
    <row r="104" spans="1: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4">
        <f t="shared" si="5"/>
        <v>3.0672617402414559E-2</v>
      </c>
      <c r="E104" s="4">
        <f t="shared" si="6"/>
        <v>1.7611510209379551</v>
      </c>
      <c r="F104" s="4">
        <f t="shared" si="7"/>
        <v>4.2031861897094416</v>
      </c>
      <c r="G104" s="4">
        <f t="shared" si="8"/>
        <v>5.1473487330718966</v>
      </c>
      <c r="I104" s="4">
        <f t="shared" si="9"/>
        <v>1.0306726174024146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4">
        <f t="shared" si="5"/>
        <v>3.0878009106665161E-2</v>
      </c>
      <c r="E105" s="4">
        <f t="shared" si="6"/>
        <v>1.6785059063642687</v>
      </c>
      <c r="F105" s="4">
        <f t="shared" si="7"/>
        <v>4.2043960741571267</v>
      </c>
      <c r="G105" s="4">
        <f t="shared" si="8"/>
        <v>6.0101291521459439</v>
      </c>
      <c r="I105" s="4">
        <f t="shared" si="9"/>
        <v>1.0308780091066652</v>
      </c>
    </row>
    <row r="106" spans="1: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4">
        <f t="shared" si="5"/>
        <v>2.7481533567883298E-2</v>
      </c>
      <c r="E106" s="4">
        <f t="shared" si="6"/>
        <v>2.9685900899041369</v>
      </c>
      <c r="F106" s="4">
        <f t="shared" si="7"/>
        <v>4.0229881982078401</v>
      </c>
      <c r="G106" s="4">
        <f t="shared" si="8"/>
        <v>2.4121477553472932</v>
      </c>
      <c r="I106" s="4">
        <f t="shared" si="9"/>
        <v>1.0274815335678833</v>
      </c>
    </row>
    <row r="107" spans="1: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4">
        <f t="shared" si="5"/>
        <v>2.7949062431821048E-2</v>
      </c>
      <c r="E107" s="4">
        <f t="shared" si="6"/>
        <v>2.3608063903999419</v>
      </c>
      <c r="F107" s="4">
        <f t="shared" si="7"/>
        <v>3.596605222945719</v>
      </c>
      <c r="G107" s="4">
        <f t="shared" si="8"/>
        <v>3.351476511789004</v>
      </c>
      <c r="I107" s="4">
        <f t="shared" si="9"/>
        <v>1.027949062431821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4">
        <f t="shared" si="5"/>
        <v>2.8870816835469437E-2</v>
      </c>
      <c r="E108" s="4">
        <f t="shared" si="6"/>
        <v>2.2058530409603003</v>
      </c>
      <c r="F108" s="4">
        <f t="shared" si="7"/>
        <v>3.7184684138466242</v>
      </c>
      <c r="G108" s="4">
        <f t="shared" si="8"/>
        <v>3.6005840924471455</v>
      </c>
      <c r="I108" s="4">
        <f t="shared" si="9"/>
        <v>1.0288708168354694</v>
      </c>
    </row>
    <row r="109" spans="1: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4">
        <f t="shared" si="5"/>
        <v>2.8720643870099538E-2</v>
      </c>
      <c r="E109" s="4">
        <f t="shared" si="6"/>
        <v>3.0145598989186824</v>
      </c>
      <c r="F109" s="4">
        <f t="shared" si="7"/>
        <v>3.5785371682964966</v>
      </c>
      <c r="G109" s="4">
        <f t="shared" si="8"/>
        <v>2.5717993228216227</v>
      </c>
      <c r="I109" s="4">
        <f t="shared" si="9"/>
        <v>1.0287206438700995</v>
      </c>
    </row>
    <row r="110" spans="1: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4">
        <f t="shared" si="5"/>
        <v>4.5142736688363216E-2</v>
      </c>
      <c r="E110" s="4">
        <f t="shared" si="6"/>
        <v>2.1258986324373184</v>
      </c>
      <c r="F110" s="4">
        <f t="shared" si="7"/>
        <v>3.4613599352895266</v>
      </c>
      <c r="G110" s="4">
        <f t="shared" si="8"/>
        <v>4.1544301940004598</v>
      </c>
      <c r="I110" s="4">
        <f t="shared" si="9"/>
        <v>1.0451427366883632</v>
      </c>
    </row>
    <row r="111" spans="1: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4">
        <f t="shared" si="5"/>
        <v>4.4084739736913514E-2</v>
      </c>
      <c r="E111" s="4">
        <f t="shared" si="6"/>
        <v>2.6169071638360362</v>
      </c>
      <c r="F111" s="4">
        <f t="shared" si="7"/>
        <v>3.1055377554554897</v>
      </c>
      <c r="G111" s="4">
        <f t="shared" si="8"/>
        <v>3.3799302577635353</v>
      </c>
      <c r="I111" s="4">
        <f t="shared" si="9"/>
        <v>1.0440847397369135</v>
      </c>
    </row>
    <row r="112" spans="1: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4">
        <f t="shared" si="5"/>
        <v>3.2577686695835606E-2</v>
      </c>
      <c r="E112" s="4">
        <f t="shared" si="6"/>
        <v>2.4115405566211936</v>
      </c>
      <c r="F112" s="4">
        <f t="shared" si="7"/>
        <v>3.2294151499649981</v>
      </c>
      <c r="G112" s="4">
        <f t="shared" si="8"/>
        <v>3.6274766826793576</v>
      </c>
      <c r="I112" s="4">
        <f t="shared" si="9"/>
        <v>1.0325776866958356</v>
      </c>
    </row>
    <row r="113" spans="1: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4">
        <f t="shared" si="5"/>
        <v>4.3272440996809713E-2</v>
      </c>
      <c r="E113" s="4">
        <f t="shared" si="6"/>
        <v>1.8269057721921227</v>
      </c>
      <c r="F113" s="4">
        <f t="shared" si="7"/>
        <v>3.9756167503748432</v>
      </c>
      <c r="G113" s="4">
        <f t="shared" si="8"/>
        <v>4.972821185537426</v>
      </c>
      <c r="I113" s="4">
        <f t="shared" si="9"/>
        <v>1.0432724409968097</v>
      </c>
    </row>
    <row r="114" spans="1: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4">
        <f t="shared" si="5"/>
        <v>3.9465369714297704E-2</v>
      </c>
      <c r="E114" s="4">
        <f t="shared" si="6"/>
        <v>2.5636379329041454</v>
      </c>
      <c r="F114" s="4">
        <f t="shared" si="7"/>
        <v>3.6249980441918765</v>
      </c>
      <c r="G114" s="4">
        <f t="shared" si="8"/>
        <v>2.9934106143374701</v>
      </c>
      <c r="I114" s="4">
        <f t="shared" si="9"/>
        <v>1.0394653697142977</v>
      </c>
    </row>
    <row r="115" spans="1: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4">
        <f t="shared" si="5"/>
        <v>2.6767590266676855E-2</v>
      </c>
      <c r="E115" s="4">
        <f t="shared" si="6"/>
        <v>2.6722303759882813</v>
      </c>
      <c r="F115" s="4">
        <f t="shared" si="7"/>
        <v>3.2940520925113974</v>
      </c>
      <c r="G115" s="4">
        <f t="shared" si="8"/>
        <v>3.1036305557970936</v>
      </c>
      <c r="I115" s="4">
        <f t="shared" si="9"/>
        <v>1.0267675902666769</v>
      </c>
    </row>
    <row r="116" spans="1: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4">
        <f t="shared" si="5"/>
        <v>3.8296363303049974E-2</v>
      </c>
      <c r="E116" s="4">
        <f t="shared" si="6"/>
        <v>2.1684062586210264</v>
      </c>
      <c r="F116" s="4">
        <f t="shared" si="7"/>
        <v>3.4669331647750155</v>
      </c>
      <c r="G116" s="4">
        <f t="shared" si="8"/>
        <v>3.993730796312891</v>
      </c>
      <c r="I116" s="4">
        <f t="shared" si="9"/>
        <v>1.03829636330305</v>
      </c>
    </row>
    <row r="117" spans="1: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4">
        <f t="shared" si="5"/>
        <v>4.6568608773125408E-2</v>
      </c>
      <c r="E117" s="4">
        <f t="shared" si="6"/>
        <v>4.5043660942547037</v>
      </c>
      <c r="F117" s="4">
        <f t="shared" si="7"/>
        <v>3.3783371745376836</v>
      </c>
      <c r="G117" s="4">
        <f t="shared" si="8"/>
        <v>2.0747336995139256</v>
      </c>
      <c r="I117" s="4">
        <f t="shared" si="9"/>
        <v>1.0465686087731254</v>
      </c>
    </row>
    <row r="118" spans="1: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4">
        <f t="shared" si="5"/>
        <v>5.0647918318641016E-2</v>
      </c>
      <c r="E118" s="4">
        <f t="shared" si="6"/>
        <v>1.3605496602400635</v>
      </c>
      <c r="F118" s="4">
        <f t="shared" si="7"/>
        <v>5.4252117090396146</v>
      </c>
      <c r="G118" s="4">
        <f t="shared" si="8"/>
        <v>12.394901127984037</v>
      </c>
      <c r="I118" s="4">
        <f t="shared" si="9"/>
        <v>1.050647918318641</v>
      </c>
    </row>
    <row r="119" spans="1: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4">
        <f t="shared" si="5"/>
        <v>3.376162219348311E-2</v>
      </c>
      <c r="E119" s="4">
        <f t="shared" si="6"/>
        <v>2.5935525342729009</v>
      </c>
      <c r="F119" s="4">
        <f t="shared" si="7"/>
        <v>3.3949341476297947</v>
      </c>
      <c r="G119" s="4">
        <f t="shared" si="8"/>
        <v>3.1262509522211124</v>
      </c>
      <c r="I119" s="4">
        <f t="shared" si="9"/>
        <v>1.0337616221934831</v>
      </c>
    </row>
    <row r="120" spans="1: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4">
        <f t="shared" si="5"/>
        <v>3.4804769689833259E-2</v>
      </c>
      <c r="E120" s="4">
        <f t="shared" si="6"/>
        <v>5.2065870146685578</v>
      </c>
      <c r="F120" s="4">
        <f t="shared" si="7"/>
        <v>3.8332097729275989</v>
      </c>
      <c r="G120" s="4">
        <f t="shared" si="8"/>
        <v>1.8279609840952162</v>
      </c>
      <c r="I120" s="4">
        <f t="shared" si="9"/>
        <v>1.0348047696898333</v>
      </c>
    </row>
    <row r="121" spans="1: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4">
        <f t="shared" si="5"/>
        <v>3.5168983623391492E-2</v>
      </c>
      <c r="E121" s="4">
        <f t="shared" si="6"/>
        <v>5.1198992617995449</v>
      </c>
      <c r="F121" s="4">
        <f t="shared" si="7"/>
        <v>3.977172616934328</v>
      </c>
      <c r="G121" s="4">
        <f t="shared" si="8"/>
        <v>1.8075051910738014</v>
      </c>
      <c r="I121" s="4">
        <f t="shared" si="9"/>
        <v>1.0351689836233915</v>
      </c>
    </row>
    <row r="122" spans="1: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4">
        <f t="shared" si="5"/>
        <v>3.4030810487013952E-2</v>
      </c>
      <c r="E122" s="4">
        <f t="shared" si="6"/>
        <v>2.8492038592470732</v>
      </c>
      <c r="F122" s="4">
        <f t="shared" si="7"/>
        <v>3.3851846264483556</v>
      </c>
      <c r="G122" s="4">
        <f t="shared" si="8"/>
        <v>2.8278951483347141</v>
      </c>
      <c r="I122" s="4">
        <f t="shared" si="9"/>
        <v>1.034030810487014</v>
      </c>
    </row>
    <row r="123" spans="1: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4">
        <f t="shared" si="5"/>
        <v>3.3174281333648858E-2</v>
      </c>
      <c r="E123" s="4">
        <f t="shared" si="6"/>
        <v>2.2128551121905367</v>
      </c>
      <c r="F123" s="4">
        <f t="shared" si="7"/>
        <v>3.4357565593453288</v>
      </c>
      <c r="G123" s="4">
        <f t="shared" si="8"/>
        <v>3.8904689666092005</v>
      </c>
      <c r="I123" s="4">
        <f t="shared" si="9"/>
        <v>1.0331742813336489</v>
      </c>
    </row>
    <row r="124" spans="1: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4">
        <f t="shared" si="5"/>
        <v>3.4305857395898309E-2</v>
      </c>
      <c r="E124" s="4">
        <f t="shared" si="6"/>
        <v>1.9735565945377489</v>
      </c>
      <c r="F124" s="4">
        <f t="shared" si="7"/>
        <v>4.093006367572257</v>
      </c>
      <c r="G124" s="4">
        <f t="shared" si="8"/>
        <v>4.0163645832216828</v>
      </c>
      <c r="I124" s="4">
        <f t="shared" si="9"/>
        <v>1.0343058573958983</v>
      </c>
    </row>
    <row r="125" spans="1: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4">
        <f t="shared" si="5"/>
        <v>2.7412368775268092E-2</v>
      </c>
      <c r="E125" s="4">
        <f t="shared" si="6"/>
        <v>2.4433593532206515</v>
      </c>
      <c r="F125" s="4">
        <f t="shared" si="7"/>
        <v>3.9581598994501617</v>
      </c>
      <c r="G125" s="4">
        <f t="shared" si="8"/>
        <v>2.9578380946838498</v>
      </c>
      <c r="I125" s="4">
        <f t="shared" si="9"/>
        <v>1.0274123687752681</v>
      </c>
    </row>
    <row r="126" spans="1: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4">
        <f t="shared" si="5"/>
        <v>4.4209843564778861E-2</v>
      </c>
      <c r="E126" s="4">
        <f t="shared" si="6"/>
        <v>2.2843980898824587</v>
      </c>
      <c r="F126" s="4">
        <f t="shared" si="7"/>
        <v>3.5682600047684767</v>
      </c>
      <c r="G126" s="4">
        <f t="shared" si="8"/>
        <v>3.5461082123493228</v>
      </c>
      <c r="I126" s="4">
        <f t="shared" si="9"/>
        <v>1.0442098435647789</v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1" sqref="AG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4.16</v>
      </c>
      <c r="B3">
        <v>3.52</v>
      </c>
      <c r="C3">
        <v>1.96</v>
      </c>
      <c r="D3" s="20">
        <f>IF(OR($A3="",$B3="",$C3=""),"",(1/A3)+(1/B3)+(1/C3)-1)</f>
        <v>3.4679606108177552E-2</v>
      </c>
      <c r="E3" s="17">
        <f>IF(OR($A3="",$B3="",$C3=""),"",A3*'MPTO_working_3-way'!$I2)</f>
        <v>4.304267161410019</v>
      </c>
      <c r="F3" s="21">
        <f>IF(OR($A3="",$B3="",$C3=""),"",B3*'MPTO_working_3-way'!$I2)</f>
        <v>3.6420722135007848</v>
      </c>
      <c r="G3" s="22">
        <f>IF(OR($A3="",$B3="",$C3=""),"",C3*'MPTO_working_3-way'!$I2)</f>
        <v>2.0279720279720279</v>
      </c>
      <c r="H3" s="17">
        <f>IF(OR($A3="",$B3="",$C3=""),"",'MPTO_working_3-way'!E2)</f>
        <v>4.3701567007094413</v>
      </c>
      <c r="I3" s="21">
        <f>IF(OR($A3="",$B3="",$C3=""),"",'MPTO_working_3-way'!F2)</f>
        <v>3.669306801073509</v>
      </c>
      <c r="J3" s="22">
        <f>IF(OR($A3="",$B3="",$C3=""),"",'MPTO_working_3-way'!G2)</f>
        <v>2.0054378935317687</v>
      </c>
      <c r="K3" s="17">
        <f>IF(OR($A3="",$B3="",$C3=""),"",'OddsRatio_working_3-way'!H2)</f>
        <v>4.3385610302072806</v>
      </c>
      <c r="L3" s="21">
        <f>IF(OR($A3="",$B3="",$C3=""),"",'OddsRatio_working_3-way'!I2)</f>
        <v>3.6623967709247922</v>
      </c>
      <c r="M3" s="22">
        <f>IF(OR($A3="",$B3="",$C3=""),"",'OddsRatio_working_3-way'!J2)</f>
        <v>2.0142463889237305</v>
      </c>
      <c r="N3" s="23">
        <f>(1/E3)* 100</f>
        <v>23.232758620689651</v>
      </c>
      <c r="O3" s="24">
        <f>(1/F3)* 100</f>
        <v>27.456896551724142</v>
      </c>
      <c r="P3" s="24">
        <f>(1/G3)* 100</f>
        <v>49.310344827586214</v>
      </c>
      <c r="Q3" t="s">
        <v>91</v>
      </c>
      <c r="R3" t="s">
        <v>93</v>
      </c>
      <c r="S3" s="68" t="s">
        <v>318</v>
      </c>
      <c r="AD3" s="28"/>
      <c r="AE3" s="28"/>
      <c r="AH3" s="37"/>
      <c r="AI3" s="28"/>
      <c r="AJ3" t="s">
        <v>123</v>
      </c>
    </row>
    <row r="4" spans="1:36" s="40" customFormat="1" ht="15" x14ac:dyDescent="0.25">
      <c r="A4">
        <v>1.66</v>
      </c>
      <c r="B4">
        <v>3.95</v>
      </c>
      <c r="C4">
        <v>5.76</v>
      </c>
      <c r="D4" s="20">
        <f t="shared" ref="D4:D67" si="0">IF(OR($A4="",$B4="",$C4=""),"",(1/A4)+(1/B4)+(1/C4)-1)</f>
        <v>2.9185306627353302E-2</v>
      </c>
      <c r="E4" s="17">
        <f>IF(OR($A4="",$B4="",$C4=""),"",A4*'MPTO_working_3-way'!$I3)</f>
        <v>1.7084476090014065</v>
      </c>
      <c r="F4" s="21">
        <f>IF(OR($A4="",$B4="",$C4=""),"",B4*'MPTO_working_3-way'!$I3)</f>
        <v>4.0652819611780453</v>
      </c>
      <c r="G4" s="22">
        <f>IF(OR($A4="",$B4="",$C4=""),"",C4*'MPTO_working_3-way'!$I3)</f>
        <v>5.9281073661735544</v>
      </c>
      <c r="H4" s="17"/>
      <c r="I4" s="21"/>
      <c r="J4" s="22"/>
      <c r="K4" s="17"/>
      <c r="L4" s="21"/>
      <c r="M4" s="22"/>
      <c r="N4" s="23">
        <f t="shared" ref="N4:N67" si="1">(1/E4)* 100</f>
        <v>58.532669935632583</v>
      </c>
      <c r="O4" s="24">
        <f t="shared" ref="O4:O67" si="2">(1/F4)* 100</f>
        <v>24.598539770417744</v>
      </c>
      <c r="P4" s="24">
        <f t="shared" ref="P4:P67" si="3">(1/G4)* 100</f>
        <v>16.868790293949669</v>
      </c>
      <c r="Q4" t="s">
        <v>146</v>
      </c>
      <c r="R4" t="s">
        <v>320</v>
      </c>
      <c r="S4" s="68" t="s">
        <v>318</v>
      </c>
      <c r="AD4" s="37"/>
      <c r="AE4" s="37"/>
      <c r="AH4" s="37"/>
      <c r="AI4" s="37"/>
      <c r="AJ4" t="s">
        <v>131</v>
      </c>
    </row>
    <row r="5" spans="1:36" s="40" customFormat="1" ht="15" x14ac:dyDescent="0.25">
      <c r="A5">
        <v>1.39</v>
      </c>
      <c r="B5">
        <v>5.05</v>
      </c>
      <c r="C5">
        <v>8.6300000000000008</v>
      </c>
      <c r="D5" s="20">
        <f t="shared" si="0"/>
        <v>3.3319117568283874E-2</v>
      </c>
      <c r="E5" s="17">
        <f>IF(OR($A5="",$B5="",$C5=""),"",A5*'MPTO_working_3-way'!$I4)</f>
        <v>1.4363135734199144</v>
      </c>
      <c r="F5" s="21">
        <f>IF(OR($A5="",$B5="",$C5=""),"",B5*'MPTO_working_3-way'!$I4)</f>
        <v>5.2182615437198336</v>
      </c>
      <c r="G5" s="22">
        <f>IF(OR($A5="",$B5="",$C5=""),"",C5*'MPTO_working_3-way'!$I4)</f>
        <v>8.9175439846142908</v>
      </c>
      <c r="H5" s="17"/>
      <c r="I5" s="21"/>
      <c r="J5" s="22"/>
      <c r="K5" s="17"/>
      <c r="L5" s="21"/>
      <c r="M5" s="22"/>
      <c r="N5" s="23">
        <f t="shared" ref="N5:N68" si="4">(1/E5)* 100</f>
        <v>69.622679789829178</v>
      </c>
      <c r="O5" s="24">
        <f t="shared" ref="O5:O68" si="5">(1/F5)* 100</f>
        <v>19.163470278784661</v>
      </c>
      <c r="P5" s="24">
        <f t="shared" ref="P5:P68" si="6">(1/G5)* 100</f>
        <v>11.213849931386157</v>
      </c>
      <c r="Q5" t="s">
        <v>145</v>
      </c>
      <c r="R5" t="s">
        <v>321</v>
      </c>
      <c r="S5" s="68" t="s">
        <v>318</v>
      </c>
      <c r="AD5" s="37"/>
      <c r="AE5" s="37"/>
      <c r="AH5" s="37"/>
      <c r="AI5" s="37"/>
      <c r="AJ5" t="s">
        <v>131</v>
      </c>
    </row>
    <row r="6" spans="1:36" s="40" customFormat="1" ht="15" x14ac:dyDescent="0.25">
      <c r="A6">
        <v>2.5099999999999998</v>
      </c>
      <c r="B6">
        <v>3.22</v>
      </c>
      <c r="C6">
        <v>3.14</v>
      </c>
      <c r="D6" s="20">
        <f t="shared" si="0"/>
        <v>2.743671829278993E-2</v>
      </c>
      <c r="E6" s="17">
        <f>IF(OR($A6="",$B6="",$C6=""),"",A6*'MPTO_working_3-way'!$I5)</f>
        <v>2.5788661629149026</v>
      </c>
      <c r="F6" s="21">
        <f>IF(OR($A6="",$B6="",$C6=""),"",B6*'MPTO_working_3-way'!$I5)</f>
        <v>3.308346232902784</v>
      </c>
      <c r="G6" s="22">
        <f>IF(OR($A6="",$B6="",$C6=""),"",C6*'MPTO_working_3-way'!$I5)</f>
        <v>3.2261512954393603</v>
      </c>
      <c r="H6" s="17"/>
      <c r="I6" s="21"/>
      <c r="J6" s="22"/>
      <c r="K6" s="17"/>
      <c r="L6" s="21"/>
      <c r="M6" s="22"/>
      <c r="N6" s="23">
        <f t="shared" si="4"/>
        <v>38.776731199950916</v>
      </c>
      <c r="O6" s="24">
        <f t="shared" si="5"/>
        <v>30.226582394992789</v>
      </c>
      <c r="P6" s="24">
        <f t="shared" si="6"/>
        <v>30.996686405056302</v>
      </c>
      <c r="Q6" t="s">
        <v>322</v>
      </c>
      <c r="R6" t="s">
        <v>129</v>
      </c>
      <c r="S6" s="68" t="s">
        <v>318</v>
      </c>
      <c r="AD6" s="37"/>
      <c r="AE6" s="37"/>
      <c r="AH6" s="37"/>
      <c r="AI6" s="37"/>
      <c r="AJ6" t="s">
        <v>131</v>
      </c>
    </row>
    <row r="7" spans="1:36" s="40" customFormat="1" ht="15" x14ac:dyDescent="0.25">
      <c r="A7">
        <v>3.06</v>
      </c>
      <c r="B7">
        <v>3.2</v>
      </c>
      <c r="C7">
        <v>2.58</v>
      </c>
      <c r="D7" s="20">
        <f t="shared" si="0"/>
        <v>2.6894284845721206E-2</v>
      </c>
      <c r="E7" s="17">
        <f>IF(OR($A7="",$B7="",$C7=""),"",A7*'MPTO_working_3-way'!$I6)</f>
        <v>3.1422965116279071</v>
      </c>
      <c r="F7" s="21">
        <f>IF(OR($A7="",$B7="",$C7=""),"",B7*'MPTO_working_3-way'!$I6)</f>
        <v>3.2860617115063082</v>
      </c>
      <c r="G7" s="22">
        <f>IF(OR($A7="",$B7="",$C7=""),"",C7*'MPTO_working_3-way'!$I6)</f>
        <v>2.6493872549019608</v>
      </c>
      <c r="H7" s="17"/>
      <c r="I7" s="21"/>
      <c r="J7" s="22"/>
      <c r="K7" s="17"/>
      <c r="L7" s="21"/>
      <c r="M7" s="22"/>
      <c r="N7" s="23">
        <f t="shared" si="4"/>
        <v>31.823858642860447</v>
      </c>
      <c r="O7" s="24">
        <f t="shared" si="5"/>
        <v>30.431564827235302</v>
      </c>
      <c r="P7" s="24">
        <f t="shared" si="6"/>
        <v>37.744576529904251</v>
      </c>
      <c r="Q7" t="s">
        <v>323</v>
      </c>
      <c r="R7" t="s">
        <v>130</v>
      </c>
      <c r="S7" s="68" t="s">
        <v>318</v>
      </c>
      <c r="AD7" s="37"/>
      <c r="AE7" s="37"/>
      <c r="AH7" s="37"/>
      <c r="AI7" s="37"/>
      <c r="AJ7" t="s">
        <v>131</v>
      </c>
    </row>
    <row r="8" spans="1:36" s="36" customFormat="1" ht="15" x14ac:dyDescent="0.25">
      <c r="A8">
        <v>2.38</v>
      </c>
      <c r="B8">
        <v>3.39</v>
      </c>
      <c r="C8">
        <v>3.2</v>
      </c>
      <c r="D8" s="20">
        <f t="shared" si="0"/>
        <v>2.7653317964353885E-2</v>
      </c>
      <c r="E8" s="17">
        <f>IF(OR($A8="",$B8="",$C8=""),"",A8*'MPTO_working_3-way'!$I7)</f>
        <v>2.4458148967551621</v>
      </c>
      <c r="F8" s="21">
        <f>IF(OR($A8="",$B8="",$C8=""),"",B8*'MPTO_working_3-way'!$I7)</f>
        <v>3.4837447478991597</v>
      </c>
      <c r="G8" s="22">
        <f>IF(OR($A8="",$B8="",$C8=""),"",C8*'MPTO_working_3-way'!$I7)</f>
        <v>3.2884906174859325</v>
      </c>
      <c r="H8" s="17"/>
      <c r="I8" s="21"/>
      <c r="J8" s="22"/>
      <c r="K8" s="17"/>
      <c r="L8" s="21"/>
      <c r="M8" s="22"/>
      <c r="N8" s="23">
        <f t="shared" si="4"/>
        <v>40.886168504684875</v>
      </c>
      <c r="O8" s="24">
        <f t="shared" si="5"/>
        <v>28.70474366995575</v>
      </c>
      <c r="P8" s="24">
        <f t="shared" si="6"/>
        <v>30.409087825359371</v>
      </c>
      <c r="Q8" t="s">
        <v>324</v>
      </c>
      <c r="R8" t="s">
        <v>325</v>
      </c>
      <c r="S8" s="68" t="s">
        <v>318</v>
      </c>
      <c r="AD8" s="37"/>
      <c r="AE8" s="37"/>
      <c r="AH8" s="37"/>
      <c r="AI8" s="37"/>
      <c r="AJ8" t="s">
        <v>131</v>
      </c>
    </row>
    <row r="9" spans="1:36" s="36" customFormat="1" ht="15" x14ac:dyDescent="0.25">
      <c r="A9">
        <v>3.21</v>
      </c>
      <c r="B9">
        <v>3.5</v>
      </c>
      <c r="C9">
        <v>2.3199999999999998</v>
      </c>
      <c r="D9" s="20">
        <f t="shared" si="0"/>
        <v>2.8275248223685212E-2</v>
      </c>
      <c r="E9" s="17">
        <f>IF(OR($A9="",$B9="",$C9=""),"",A9*'MPTO_working_3-way'!$I8)</f>
        <v>3.3007635467980294</v>
      </c>
      <c r="F9" s="21">
        <f>IF(OR($A9="",$B9="",$C9=""),"",B9*'MPTO_working_3-way'!$I8)</f>
        <v>3.5989633687828984</v>
      </c>
      <c r="G9" s="22">
        <f>IF(OR($A9="",$B9="",$C9=""),"",C9*'MPTO_working_3-way'!$I8)</f>
        <v>2.3855985758789497</v>
      </c>
      <c r="H9" s="17"/>
      <c r="I9" s="21"/>
      <c r="J9" s="22"/>
      <c r="K9" s="17"/>
      <c r="L9" s="21"/>
      <c r="M9" s="22"/>
      <c r="N9" s="23">
        <f t="shared" si="4"/>
        <v>30.29602047593108</v>
      </c>
      <c r="O9" s="24">
        <f t="shared" si="5"/>
        <v>27.785778779353933</v>
      </c>
      <c r="P9" s="24">
        <f t="shared" si="6"/>
        <v>41.918200744714987</v>
      </c>
      <c r="Q9" t="s">
        <v>173</v>
      </c>
      <c r="R9" t="s">
        <v>133</v>
      </c>
      <c r="S9" s="68" t="s">
        <v>318</v>
      </c>
      <c r="AD9" s="37"/>
      <c r="AE9" s="37"/>
      <c r="AH9" s="37"/>
      <c r="AI9" s="37"/>
      <c r="AJ9" t="s">
        <v>126</v>
      </c>
    </row>
    <row r="10" spans="1:36" s="36" customFormat="1" ht="15" x14ac:dyDescent="0.25">
      <c r="A10">
        <v>3.7</v>
      </c>
      <c r="B10">
        <v>3.38</v>
      </c>
      <c r="C10">
        <v>2.16</v>
      </c>
      <c r="D10" s="20">
        <f t="shared" si="0"/>
        <v>2.9091221398913625E-2</v>
      </c>
      <c r="E10" s="17">
        <f>IF(OR($A10="",$B10="",$C10=""),"",A10*'MPTO_working_3-way'!$I9)</f>
        <v>3.8076375191759806</v>
      </c>
      <c r="F10" s="21">
        <f>IF(OR($A10="",$B10="",$C10=""),"",B10*'MPTO_working_3-way'!$I9)</f>
        <v>3.4783283283283279</v>
      </c>
      <c r="G10" s="22">
        <f>IF(OR($A10="",$B10="",$C10=""),"",C10*'MPTO_working_3-way'!$I9)</f>
        <v>2.2228370382216536</v>
      </c>
      <c r="H10" s="17"/>
      <c r="I10" s="21"/>
      <c r="J10" s="22"/>
      <c r="K10" s="17"/>
      <c r="L10" s="21"/>
      <c r="M10" s="22"/>
      <c r="N10" s="23">
        <f t="shared" si="4"/>
        <v>26.263004158452887</v>
      </c>
      <c r="O10" s="24">
        <f t="shared" si="5"/>
        <v>28.749442421975051</v>
      </c>
      <c r="P10" s="24">
        <f t="shared" si="6"/>
        <v>44.987553419572066</v>
      </c>
      <c r="Q10" t="s">
        <v>278</v>
      </c>
      <c r="R10" t="s">
        <v>251</v>
      </c>
      <c r="S10" s="68" t="s">
        <v>318</v>
      </c>
      <c r="AD10" s="37"/>
      <c r="AE10" s="37"/>
      <c r="AH10" s="37"/>
      <c r="AI10" s="37"/>
      <c r="AJ10" t="s">
        <v>303</v>
      </c>
    </row>
    <row r="11" spans="1:36" s="36" customFormat="1" ht="15" x14ac:dyDescent="0.25">
      <c r="A11">
        <v>4.97</v>
      </c>
      <c r="B11">
        <v>3.84</v>
      </c>
      <c r="C11">
        <v>1.76</v>
      </c>
      <c r="D11" s="20">
        <f t="shared" si="0"/>
        <v>2.9805728309249435E-2</v>
      </c>
      <c r="E11" s="17">
        <f>IF(OR($A11="",$B11="",$C11=""),"",A11*'MPTO_working_3-way'!$I10)</f>
        <v>5.1181344696969697</v>
      </c>
      <c r="F11" s="21">
        <f>IF(OR($A11="",$B11="",$C11=""),"",B11*'MPTO_working_3-way'!$I10)</f>
        <v>3.9544539967075178</v>
      </c>
      <c r="G11" s="22">
        <f>IF(OR($A11="",$B11="",$C11=""),"",C11*'MPTO_working_3-way'!$I10)</f>
        <v>1.812458081824279</v>
      </c>
      <c r="H11" s="17"/>
      <c r="I11" s="21"/>
      <c r="J11" s="22"/>
      <c r="K11" s="17"/>
      <c r="L11" s="21"/>
      <c r="M11" s="22"/>
      <c r="N11" s="23">
        <f t="shared" si="4"/>
        <v>19.538369027244553</v>
      </c>
      <c r="O11" s="24">
        <f t="shared" si="5"/>
        <v>25.287941162865994</v>
      </c>
      <c r="P11" s="24">
        <f t="shared" si="6"/>
        <v>55.173689809889446</v>
      </c>
      <c r="Q11" t="s">
        <v>187</v>
      </c>
      <c r="R11" t="s">
        <v>253</v>
      </c>
      <c r="S11" s="68" t="s">
        <v>318</v>
      </c>
      <c r="AD11" s="37"/>
      <c r="AE11" s="37"/>
      <c r="AH11" s="37"/>
      <c r="AI11" s="37"/>
      <c r="AJ11" t="s">
        <v>303</v>
      </c>
    </row>
    <row r="12" spans="1:36" s="36" customFormat="1" ht="15" x14ac:dyDescent="0.25">
      <c r="A12">
        <v>2.19</v>
      </c>
      <c r="B12">
        <v>2.94</v>
      </c>
      <c r="C12">
        <v>4.2300000000000004</v>
      </c>
      <c r="D12" s="20">
        <f t="shared" si="0"/>
        <v>3.316367837332157E-2</v>
      </c>
      <c r="E12" s="17">
        <f>IF(OR($A12="",$B12="",$C12=""),"",A12*'MPTO_working_3-way'!$I11)</f>
        <v>2.2626284556375742</v>
      </c>
      <c r="F12" s="21">
        <f>IF(OR($A12="",$B12="",$C12=""),"",B12*'MPTO_working_3-way'!$I11)</f>
        <v>3.0375012144175653</v>
      </c>
      <c r="G12" s="22">
        <f>IF(OR($A12="",$B12="",$C12=""),"",C12*'MPTO_working_3-way'!$I11)</f>
        <v>4.3702823595191509</v>
      </c>
      <c r="H12" s="17"/>
      <c r="I12" s="21"/>
      <c r="J12" s="22"/>
      <c r="K12" s="17"/>
      <c r="L12" s="21"/>
      <c r="M12" s="22"/>
      <c r="N12" s="23">
        <f t="shared" si="4"/>
        <v>44.196385734847269</v>
      </c>
      <c r="O12" s="24">
        <f t="shared" si="5"/>
        <v>32.921797537182151</v>
      </c>
      <c r="P12" s="24">
        <f t="shared" si="6"/>
        <v>22.88181672797057</v>
      </c>
      <c r="Q12" t="s">
        <v>152</v>
      </c>
      <c r="R12" t="s">
        <v>255</v>
      </c>
      <c r="S12" s="68" t="s">
        <v>318</v>
      </c>
      <c r="AD12" s="37"/>
      <c r="AE12" s="37"/>
      <c r="AH12" s="37"/>
      <c r="AI12" s="37"/>
      <c r="AJ12" t="s">
        <v>299</v>
      </c>
    </row>
    <row r="13" spans="1:36" s="36" customFormat="1" ht="15" x14ac:dyDescent="0.25">
      <c r="A13">
        <v>1.67</v>
      </c>
      <c r="B13">
        <v>3.81</v>
      </c>
      <c r="C13">
        <v>5.68</v>
      </c>
      <c r="D13" s="20">
        <f t="shared" si="0"/>
        <v>3.7325924838799818E-2</v>
      </c>
      <c r="E13" s="17">
        <f>IF(OR($A13="",$B13="",$C13=""),"",A13*'MPTO_working_3-way'!$I12)</f>
        <v>1.7323342944807956</v>
      </c>
      <c r="F13" s="21">
        <f>IF(OR($A13="",$B13="",$C13=""),"",B13*'MPTO_working_3-way'!$I12)</f>
        <v>3.9522117736358275</v>
      </c>
      <c r="G13" s="22">
        <f>IF(OR($A13="",$B13="",$C13=""),"",C13*'MPTO_working_3-way'!$I12)</f>
        <v>5.8920112530843829</v>
      </c>
      <c r="H13" s="17"/>
      <c r="I13" s="21"/>
      <c r="J13" s="22"/>
      <c r="K13" s="17"/>
      <c r="L13" s="21"/>
      <c r="M13" s="22"/>
      <c r="N13" s="23">
        <f t="shared" si="4"/>
        <v>57.725578901600727</v>
      </c>
      <c r="O13" s="24">
        <f t="shared" si="5"/>
        <v>25.30228786500609</v>
      </c>
      <c r="P13" s="24">
        <f t="shared" si="6"/>
        <v>16.972133233393173</v>
      </c>
      <c r="Q13" t="s">
        <v>112</v>
      </c>
      <c r="R13" t="s">
        <v>75</v>
      </c>
      <c r="S13" s="68" t="s">
        <v>332</v>
      </c>
      <c r="AD13" s="37"/>
      <c r="AE13" s="37"/>
      <c r="AH13" s="37"/>
      <c r="AI13" s="37"/>
      <c r="AJ13" t="s">
        <v>123</v>
      </c>
    </row>
    <row r="14" spans="1:36" s="36" customFormat="1" ht="15" x14ac:dyDescent="0.25">
      <c r="A14">
        <v>2.81</v>
      </c>
      <c r="B14">
        <v>3.34</v>
      </c>
      <c r="C14">
        <v>2.58</v>
      </c>
      <c r="D14" s="20">
        <f t="shared" si="0"/>
        <v>4.2869982950593188E-2</v>
      </c>
      <c r="E14" s="17">
        <f>IF(OR($A14="",$B14="",$C14=""),"",A14*'MPTO_working_3-way'!$I13)</f>
        <v>2.930464652091167</v>
      </c>
      <c r="F14" s="21">
        <f>IF(OR($A14="",$B14="",$C14=""),"",B14*'MPTO_working_3-way'!$I13)</f>
        <v>3.4831857430549813</v>
      </c>
      <c r="G14" s="22">
        <f>IF(OR($A14="",$B14="",$C14=""),"",C14*'MPTO_working_3-way'!$I13)</f>
        <v>2.6906045560125307</v>
      </c>
      <c r="H14" s="17"/>
      <c r="I14" s="21"/>
      <c r="J14" s="22"/>
      <c r="K14" s="17"/>
      <c r="L14" s="21"/>
      <c r="M14" s="22"/>
      <c r="N14" s="23">
        <f t="shared" si="4"/>
        <v>34.124281256435026</v>
      </c>
      <c r="O14" s="24">
        <f t="shared" si="5"/>
        <v>28.709350398377971</v>
      </c>
      <c r="P14" s="24">
        <f t="shared" si="6"/>
        <v>37.166368345186982</v>
      </c>
      <c r="Q14" t="s">
        <v>76</v>
      </c>
      <c r="R14" t="s">
        <v>82</v>
      </c>
      <c r="S14" s="68" t="s">
        <v>332</v>
      </c>
      <c r="AD14" s="37"/>
      <c r="AE14" s="37"/>
      <c r="AH14" s="37"/>
      <c r="AI14" s="37"/>
      <c r="AJ14" t="s">
        <v>123</v>
      </c>
    </row>
    <row r="15" spans="1:36" s="36" customFormat="1" ht="15" x14ac:dyDescent="0.25">
      <c r="A15">
        <v>4.1500000000000004</v>
      </c>
      <c r="B15">
        <v>3.38</v>
      </c>
      <c r="C15">
        <v>2.0099999999999998</v>
      </c>
      <c r="D15" s="20">
        <f t="shared" si="0"/>
        <v>3.4334281398312516E-2</v>
      </c>
      <c r="E15" s="17">
        <f>IF(OR($A15="",$B15="",$C15=""),"",A15*'MPTO_working_3-way'!$I14)</f>
        <v>4.2924872678029971</v>
      </c>
      <c r="F15" s="21">
        <f>IF(OR($A15="",$B15="",$C15=""),"",B15*'MPTO_working_3-way'!$I14)</f>
        <v>3.4960498711262962</v>
      </c>
      <c r="G15" s="22">
        <f>IF(OR($A15="",$B15="",$C15=""),"",C15*'MPTO_working_3-way'!$I14)</f>
        <v>2.0790119056106078</v>
      </c>
      <c r="H15" s="17"/>
      <c r="I15" s="21"/>
      <c r="J15" s="22"/>
      <c r="K15" s="17"/>
      <c r="L15" s="21"/>
      <c r="M15" s="22"/>
      <c r="N15" s="23">
        <f t="shared" si="4"/>
        <v>23.296516392739942</v>
      </c>
      <c r="O15" s="24">
        <f t="shared" si="5"/>
        <v>28.603710955583068</v>
      </c>
      <c r="P15" s="24">
        <f t="shared" si="6"/>
        <v>48.099772651677</v>
      </c>
      <c r="Q15" t="s">
        <v>115</v>
      </c>
      <c r="R15" t="s">
        <v>78</v>
      </c>
      <c r="S15" s="68" t="s">
        <v>332</v>
      </c>
      <c r="AD15" s="37"/>
      <c r="AE15" s="37"/>
      <c r="AH15" s="37"/>
      <c r="AI15" s="37"/>
      <c r="AJ15" t="s">
        <v>123</v>
      </c>
    </row>
    <row r="16" spans="1:36" s="36" customFormat="1" ht="15" x14ac:dyDescent="0.25">
      <c r="A16">
        <v>1.87</v>
      </c>
      <c r="B16">
        <v>3.57</v>
      </c>
      <c r="C16">
        <v>4.32</v>
      </c>
      <c r="D16" s="20">
        <f t="shared" si="0"/>
        <v>4.6352884588178656E-2</v>
      </c>
      <c r="E16" s="17">
        <f>IF(OR($A16="",$B16="",$C16=""),"",A16*'MPTO_working_3-way'!$I15)</f>
        <v>1.9566798941798942</v>
      </c>
      <c r="F16" s="21">
        <f>IF(OR($A16="",$B16="",$C16=""),"",B16*'MPTO_working_3-way'!$I15)</f>
        <v>3.7354797979797976</v>
      </c>
      <c r="G16" s="22">
        <f>IF(OR($A16="",$B16="",$C16=""),"",C16*'MPTO_working_3-way'!$I15)</f>
        <v>4.5202444614209325</v>
      </c>
      <c r="H16" s="17"/>
      <c r="I16" s="21"/>
      <c r="J16" s="22"/>
      <c r="K16" s="17"/>
      <c r="L16" s="21"/>
      <c r="M16" s="22"/>
      <c r="N16" s="23">
        <f t="shared" si="4"/>
        <v>51.106979888456991</v>
      </c>
      <c r="O16" s="24">
        <f t="shared" si="5"/>
        <v>26.770322798715569</v>
      </c>
      <c r="P16" s="24">
        <f t="shared" si="6"/>
        <v>22.122697312827444</v>
      </c>
      <c r="Q16" t="s">
        <v>114</v>
      </c>
      <c r="R16" t="s">
        <v>92</v>
      </c>
      <c r="S16" s="68" t="s">
        <v>332</v>
      </c>
      <c r="AD16" s="37"/>
      <c r="AE16" s="37"/>
      <c r="AH16" s="37"/>
      <c r="AI16" s="37"/>
      <c r="AJ16" t="s">
        <v>123</v>
      </c>
    </row>
    <row r="17" spans="1:36" s="36" customFormat="1" ht="15" x14ac:dyDescent="0.25">
      <c r="A17">
        <v>2.2599999999999998</v>
      </c>
      <c r="B17">
        <v>3.23</v>
      </c>
      <c r="C17">
        <v>3.43</v>
      </c>
      <c r="D17" s="20">
        <f t="shared" si="0"/>
        <v>4.3620588830382001E-2</v>
      </c>
      <c r="E17" s="17">
        <f>IF(OR($A17="",$B17="",$C17=""),"",A17*'MPTO_working_3-way'!$I16)</f>
        <v>2.3585825307566632</v>
      </c>
      <c r="F17" s="21">
        <f>IF(OR($A17="",$B17="",$C17=""),"",B17*'MPTO_working_3-way'!$I16)</f>
        <v>3.3708945019221339</v>
      </c>
      <c r="G17" s="22">
        <f>IF(OR($A17="",$B17="",$C17=""),"",C17*'MPTO_working_3-way'!$I16)</f>
        <v>3.5796186196882105</v>
      </c>
      <c r="H17" s="17"/>
      <c r="I17" s="21"/>
      <c r="J17" s="22"/>
      <c r="K17" s="17"/>
      <c r="L17" s="21"/>
      <c r="M17" s="22"/>
      <c r="N17" s="23">
        <f t="shared" si="4"/>
        <v>42.398346759533887</v>
      </c>
      <c r="O17" s="24">
        <f t="shared" si="5"/>
        <v>29.665716308528349</v>
      </c>
      <c r="P17" s="24">
        <f t="shared" si="6"/>
        <v>27.935936931937778</v>
      </c>
      <c r="Q17" t="s">
        <v>86</v>
      </c>
      <c r="R17" t="s">
        <v>72</v>
      </c>
      <c r="S17" s="68" t="s">
        <v>332</v>
      </c>
      <c r="AD17" s="37"/>
      <c r="AE17" s="37"/>
      <c r="AH17" s="37"/>
      <c r="AI17" s="37"/>
      <c r="AJ17" t="s">
        <v>123</v>
      </c>
    </row>
    <row r="18" spans="1:36" s="36" customFormat="1" ht="15" x14ac:dyDescent="0.25">
      <c r="A18">
        <v>2.16</v>
      </c>
      <c r="B18">
        <v>3.85</v>
      </c>
      <c r="C18">
        <v>3.22</v>
      </c>
      <c r="D18" s="20">
        <f t="shared" si="0"/>
        <v>3.3262228914402669E-2</v>
      </c>
      <c r="E18" s="17">
        <f>IF(OR($A18="",$B18="",$C18=""),"",A18*'MPTO_working_3-way'!$I17)</f>
        <v>2.2318464144551098</v>
      </c>
      <c r="F18" s="21">
        <f>IF(OR($A18="",$B18="",$C18=""),"",B18*'MPTO_working_3-way'!$I17)</f>
        <v>3.9780595813204505</v>
      </c>
      <c r="G18" s="22">
        <f>IF(OR($A18="",$B18="",$C18=""),"",C18*'MPTO_working_3-way'!$I17)</f>
        <v>3.3271043771043769</v>
      </c>
      <c r="H18" s="17"/>
      <c r="I18" s="21"/>
      <c r="J18" s="22"/>
      <c r="K18" s="17"/>
      <c r="L18" s="21"/>
      <c r="M18" s="22"/>
      <c r="N18" s="23">
        <f t="shared" si="4"/>
        <v>44.805950513585998</v>
      </c>
      <c r="O18" s="24">
        <f t="shared" si="5"/>
        <v>25.137883924505395</v>
      </c>
      <c r="P18" s="24">
        <f t="shared" si="6"/>
        <v>30.056165561908621</v>
      </c>
      <c r="Q18" t="s">
        <v>209</v>
      </c>
      <c r="R18" t="s">
        <v>214</v>
      </c>
      <c r="S18" s="68" t="s">
        <v>332</v>
      </c>
      <c r="AD18" s="37"/>
      <c r="AE18" s="37"/>
      <c r="AH18" s="37"/>
      <c r="AI18" s="37"/>
      <c r="AJ18" t="s">
        <v>300</v>
      </c>
    </row>
    <row r="19" spans="1:36" s="36" customFormat="1" ht="15" x14ac:dyDescent="0.25">
      <c r="A19">
        <v>2.23</v>
      </c>
      <c r="B19">
        <v>3.76</v>
      </c>
      <c r="C19">
        <v>3.2</v>
      </c>
      <c r="D19" s="20">
        <f t="shared" si="0"/>
        <v>2.6887940082053197E-2</v>
      </c>
      <c r="E19" s="17">
        <f>IF(OR($A19="",$B19="",$C19=""),"",A19*'MPTO_working_3-way'!$I18)</f>
        <v>2.2899601063829786</v>
      </c>
      <c r="F19" s="21">
        <f>IF(OR($A19="",$B19="",$C19=""),"",B19*'MPTO_working_3-way'!$I18)</f>
        <v>3.86109865470852</v>
      </c>
      <c r="G19" s="22">
        <f>IF(OR($A19="",$B19="",$C19=""),"",C19*'MPTO_working_3-way'!$I18)</f>
        <v>3.2860414082625704</v>
      </c>
      <c r="H19" s="17"/>
      <c r="I19" s="21"/>
      <c r="J19" s="22"/>
      <c r="K19" s="17"/>
      <c r="L19" s="21"/>
      <c r="M19" s="22"/>
      <c r="N19" s="23">
        <f t="shared" si="4"/>
        <v>43.668883017333989</v>
      </c>
      <c r="O19" s="24">
        <f t="shared" si="5"/>
        <v>25.899364129961384</v>
      </c>
      <c r="P19" s="24">
        <f t="shared" si="6"/>
        <v>30.431752852704623</v>
      </c>
      <c r="Q19" t="s">
        <v>155</v>
      </c>
      <c r="R19" t="s">
        <v>210</v>
      </c>
      <c r="S19" s="68" t="s">
        <v>332</v>
      </c>
      <c r="AD19" s="37"/>
      <c r="AE19" s="37"/>
      <c r="AH19" s="37"/>
      <c r="AI19" s="37"/>
      <c r="AJ19" t="s">
        <v>300</v>
      </c>
    </row>
    <row r="20" spans="1:36" s="36" customFormat="1" ht="15" x14ac:dyDescent="0.25">
      <c r="A20">
        <v>7.57</v>
      </c>
      <c r="B20">
        <v>5.51</v>
      </c>
      <c r="C20">
        <v>1.39</v>
      </c>
      <c r="D20" s="20">
        <f t="shared" si="0"/>
        <v>3.3013059999631444E-2</v>
      </c>
      <c r="E20" s="17">
        <f>IF(OR($A20="",$B20="",$C20=""),"",A20*'MPTO_working_3-way'!$I19)</f>
        <v>7.8199088641972105</v>
      </c>
      <c r="F20" s="21">
        <f>IF(OR($A20="",$B20="",$C20=""),"",B20*'MPTO_working_3-way'!$I19)</f>
        <v>5.6919019605979688</v>
      </c>
      <c r="G20" s="22">
        <f>IF(OR($A20="",$B20="",$C20=""),"",C20*'MPTO_working_3-way'!$I19)</f>
        <v>1.4358881533994876</v>
      </c>
      <c r="H20" s="17"/>
      <c r="I20" s="21"/>
      <c r="J20" s="22"/>
      <c r="K20" s="17"/>
      <c r="L20" s="21"/>
      <c r="M20" s="22"/>
      <c r="N20" s="23">
        <f t="shared" si="4"/>
        <v>12.787872817526239</v>
      </c>
      <c r="O20" s="24">
        <f t="shared" si="5"/>
        <v>17.568819823715724</v>
      </c>
      <c r="P20" s="24">
        <f t="shared" si="6"/>
        <v>69.643307358758022</v>
      </c>
      <c r="Q20" t="s">
        <v>157</v>
      </c>
      <c r="R20" t="s">
        <v>156</v>
      </c>
      <c r="S20" s="68" t="s">
        <v>332</v>
      </c>
      <c r="AD20" s="37"/>
      <c r="AE20" s="37"/>
      <c r="AH20" s="37"/>
      <c r="AI20" s="37"/>
      <c r="AJ20" t="s">
        <v>300</v>
      </c>
    </row>
    <row r="21" spans="1:36" s="36" customFormat="1" ht="15" x14ac:dyDescent="0.25">
      <c r="A21">
        <v>1.72</v>
      </c>
      <c r="B21">
        <v>3.69</v>
      </c>
      <c r="C21">
        <v>5.41</v>
      </c>
      <c r="D21" s="20">
        <f t="shared" si="0"/>
        <v>3.7240942413292899E-2</v>
      </c>
      <c r="E21" s="17">
        <f>IF(OR($A21="",$B21="",$C21=""),"",A21*'MPTO_working_3-way'!$I20)</f>
        <v>1.7840544209508638</v>
      </c>
      <c r="F21" s="21">
        <f>IF(OR($A21="",$B21="",$C21=""),"",B21*'MPTO_working_3-way'!$I20)</f>
        <v>3.8274190775050507</v>
      </c>
      <c r="G21" s="22">
        <f>IF(OR($A21="",$B21="",$C21=""),"",C21*'MPTO_working_3-way'!$I20)</f>
        <v>5.6114734984559149</v>
      </c>
      <c r="H21" s="17"/>
      <c r="I21" s="21"/>
      <c r="J21" s="22"/>
      <c r="K21" s="17"/>
      <c r="L21" s="21"/>
      <c r="M21" s="22"/>
      <c r="N21" s="23">
        <f t="shared" si="4"/>
        <v>56.052101788858032</v>
      </c>
      <c r="O21" s="24">
        <f t="shared" si="5"/>
        <v>26.127266958492097</v>
      </c>
      <c r="P21" s="24">
        <f t="shared" si="6"/>
        <v>17.820631252649875</v>
      </c>
      <c r="Q21" t="s">
        <v>216</v>
      </c>
      <c r="R21" t="s">
        <v>118</v>
      </c>
      <c r="S21" s="68" t="s">
        <v>332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2.84</v>
      </c>
      <c r="B22">
        <v>3.13</v>
      </c>
      <c r="C22">
        <v>2.77</v>
      </c>
      <c r="D22" s="20">
        <f t="shared" si="0"/>
        <v>3.2612324272621507E-2</v>
      </c>
      <c r="E22" s="17">
        <f>IF(OR($A22="",$B22="",$C22=""),"",A22*'MPTO_working_3-way'!$I21)</f>
        <v>2.932619000934245</v>
      </c>
      <c r="F22" s="21">
        <f>IF(OR($A22="",$B22="",$C22=""),"",B22*'MPTO_working_3-way'!$I21)</f>
        <v>3.2320765749733051</v>
      </c>
      <c r="G22" s="22">
        <f>IF(OR($A22="",$B22="",$C22=""),"",C22*'MPTO_working_3-way'!$I21)</f>
        <v>2.8603361382351618</v>
      </c>
      <c r="H22" s="17"/>
      <c r="I22" s="21"/>
      <c r="J22" s="22"/>
      <c r="K22" s="17"/>
      <c r="L22" s="21"/>
      <c r="M22" s="22"/>
      <c r="N22" s="23">
        <f t="shared" si="4"/>
        <v>34.09921301339962</v>
      </c>
      <c r="O22" s="24">
        <f t="shared" si="5"/>
        <v>30.939861008963231</v>
      </c>
      <c r="P22" s="24">
        <f t="shared" si="6"/>
        <v>34.960925977637153</v>
      </c>
      <c r="Q22" t="s">
        <v>122</v>
      </c>
      <c r="R22" t="s">
        <v>218</v>
      </c>
      <c r="S22" s="68" t="s">
        <v>332</v>
      </c>
      <c r="AD22" s="37"/>
      <c r="AE22" s="37"/>
      <c r="AH22" s="37"/>
      <c r="AI22" s="37"/>
      <c r="AJ22" t="s">
        <v>125</v>
      </c>
    </row>
    <row r="23" spans="1:36" s="36" customFormat="1" ht="15" x14ac:dyDescent="0.25">
      <c r="A23">
        <v>2.73</v>
      </c>
      <c r="B23">
        <v>3.37</v>
      </c>
      <c r="C23">
        <v>2.74</v>
      </c>
      <c r="D23" s="20">
        <f t="shared" si="0"/>
        <v>2.7999774994511561E-2</v>
      </c>
      <c r="E23" s="17">
        <f>IF(OR($A23="",$B23="",$C23=""),"",A23*'MPTO_working_3-way'!$I22)</f>
        <v>2.8064393857350165</v>
      </c>
      <c r="F23" s="21">
        <f>IF(OR($A23="",$B23="",$C23=""),"",B23*'MPTO_working_3-way'!$I22)</f>
        <v>3.4643592417315041</v>
      </c>
      <c r="G23" s="22">
        <f>IF(OR($A23="",$B23="",$C23=""),"",C23*'MPTO_working_3-way'!$I22)</f>
        <v>2.816719383484962</v>
      </c>
      <c r="H23" s="17"/>
      <c r="I23" s="21"/>
      <c r="J23" s="22"/>
      <c r="K23" s="17"/>
      <c r="L23" s="21"/>
      <c r="M23" s="22"/>
      <c r="N23" s="23">
        <f t="shared" si="4"/>
        <v>35.632339151272866</v>
      </c>
      <c r="O23" s="24">
        <f t="shared" si="5"/>
        <v>28.865366730853093</v>
      </c>
      <c r="P23" s="24">
        <f t="shared" si="6"/>
        <v>35.502294117874058</v>
      </c>
      <c r="Q23" t="s">
        <v>228</v>
      </c>
      <c r="R23" t="s">
        <v>148</v>
      </c>
      <c r="S23" s="68" t="s">
        <v>332</v>
      </c>
      <c r="AD23" s="37"/>
      <c r="AE23" s="37"/>
      <c r="AH23" s="37"/>
      <c r="AI23" s="37"/>
      <c r="AJ23" t="s">
        <v>126</v>
      </c>
    </row>
    <row r="24" spans="1:36" s="36" customFormat="1" ht="15" x14ac:dyDescent="0.25">
      <c r="A24">
        <v>2.4</v>
      </c>
      <c r="B24">
        <v>3.49</v>
      </c>
      <c r="C24">
        <v>3.09</v>
      </c>
      <c r="D24" s="20">
        <f t="shared" si="0"/>
        <v>2.6824213425320487E-2</v>
      </c>
      <c r="E24" s="17">
        <f>IF(OR($A24="",$B24="",$C24=""),"",A24*'MPTO_working_3-way'!$I23)</f>
        <v>2.4643781122207691</v>
      </c>
      <c r="F24" s="21">
        <f>IF(OR($A24="",$B24="",$C24=""),"",B24*'MPTO_working_3-way'!$I23)</f>
        <v>3.5836165048543687</v>
      </c>
      <c r="G24" s="22">
        <f>IF(OR($A24="",$B24="",$C24=""),"",C24*'MPTO_working_3-way'!$I23)</f>
        <v>3.1728868194842401</v>
      </c>
      <c r="H24" s="17"/>
      <c r="I24" s="21"/>
      <c r="J24" s="22"/>
      <c r="K24" s="17"/>
      <c r="L24" s="21"/>
      <c r="M24" s="22"/>
      <c r="N24" s="23">
        <f t="shared" si="4"/>
        <v>40.578188673281637</v>
      </c>
      <c r="O24" s="24">
        <f t="shared" si="5"/>
        <v>27.904771580480208</v>
      </c>
      <c r="P24" s="24">
        <f t="shared" si="6"/>
        <v>31.517039746238169</v>
      </c>
      <c r="Q24" t="s">
        <v>229</v>
      </c>
      <c r="R24" t="s">
        <v>171</v>
      </c>
      <c r="S24" s="68" t="s">
        <v>332</v>
      </c>
      <c r="AD24" s="37"/>
      <c r="AE24" s="37"/>
      <c r="AH24" s="37"/>
      <c r="AI24" s="37"/>
      <c r="AJ24" t="s">
        <v>126</v>
      </c>
    </row>
    <row r="25" spans="1:36" s="36" customFormat="1" ht="15" x14ac:dyDescent="0.25">
      <c r="A25">
        <v>6.61</v>
      </c>
      <c r="B25">
        <v>5.16</v>
      </c>
      <c r="C25">
        <v>1.46</v>
      </c>
      <c r="D25" s="20">
        <f t="shared" si="0"/>
        <v>3.0015886870190078E-2</v>
      </c>
      <c r="E25" s="17">
        <f>IF(OR($A25="",$B25="",$C25=""),"",A25*'MPTO_working_3-way'!$I24)</f>
        <v>6.8084050122119564</v>
      </c>
      <c r="F25" s="21">
        <f>IF(OR($A25="",$B25="",$C25=""),"",B25*'MPTO_working_3-way'!$I24)</f>
        <v>5.3148819762501809</v>
      </c>
      <c r="G25" s="22">
        <f>IF(OR($A25="",$B25="",$C25=""),"",C25*'MPTO_working_3-way'!$I24)</f>
        <v>1.5038231948304774</v>
      </c>
      <c r="H25" s="17"/>
      <c r="I25" s="21"/>
      <c r="J25" s="22"/>
      <c r="K25" s="17"/>
      <c r="L25" s="21"/>
      <c r="M25" s="22"/>
      <c r="N25" s="23">
        <f t="shared" si="4"/>
        <v>14.687727862933258</v>
      </c>
      <c r="O25" s="24">
        <f t="shared" si="5"/>
        <v>18.815093250773028</v>
      </c>
      <c r="P25" s="24">
        <f t="shared" si="6"/>
        <v>66.497178886293725</v>
      </c>
      <c r="Q25" t="s">
        <v>170</v>
      </c>
      <c r="R25" t="s">
        <v>174</v>
      </c>
      <c r="S25" s="68" t="s">
        <v>332</v>
      </c>
      <c r="AD25" s="37"/>
      <c r="AE25" s="37"/>
      <c r="AH25" s="37"/>
      <c r="AI25" s="37"/>
      <c r="AJ25" t="s">
        <v>126</v>
      </c>
    </row>
    <row r="26" spans="1:36" s="36" customFormat="1" ht="15" x14ac:dyDescent="0.25">
      <c r="A26">
        <v>3.11</v>
      </c>
      <c r="B26">
        <v>3.16</v>
      </c>
      <c r="C26">
        <v>2.57</v>
      </c>
      <c r="D26" s="20">
        <f t="shared" si="0"/>
        <v>2.7104162928418996E-2</v>
      </c>
      <c r="E26" s="17">
        <f>IF(OR($A26="",$B26="",$C26=""),"",A26*'MPTO_working_3-way'!$I25)</f>
        <v>3.1942939467073828</v>
      </c>
      <c r="F26" s="21">
        <f>IF(OR($A26="",$B26="",$C26=""),"",B26*'MPTO_working_3-way'!$I25)</f>
        <v>3.2456491548538042</v>
      </c>
      <c r="G26" s="22">
        <f>IF(OR($A26="",$B26="",$C26=""),"",C26*'MPTO_working_3-way'!$I25)</f>
        <v>2.6396576987260367</v>
      </c>
      <c r="H26" s="17"/>
      <c r="I26" s="21"/>
      <c r="J26" s="22"/>
      <c r="K26" s="17"/>
      <c r="L26" s="21"/>
      <c r="M26" s="22"/>
      <c r="N26" s="23">
        <f t="shared" si="4"/>
        <v>31.305822716496738</v>
      </c>
      <c r="O26" s="24">
        <f t="shared" si="5"/>
        <v>30.810477420349631</v>
      </c>
      <c r="P26" s="24">
        <f t="shared" si="6"/>
        <v>37.883699863153637</v>
      </c>
      <c r="Q26" t="s">
        <v>169</v>
      </c>
      <c r="R26" t="s">
        <v>326</v>
      </c>
      <c r="S26" s="68" t="s">
        <v>332</v>
      </c>
      <c r="AD26" s="37"/>
      <c r="AE26" s="37"/>
      <c r="AH26" s="37"/>
      <c r="AI26" s="37"/>
      <c r="AJ26" t="s">
        <v>126</v>
      </c>
    </row>
    <row r="27" spans="1:36" s="36" customFormat="1" ht="15" x14ac:dyDescent="0.25">
      <c r="A27">
        <v>3.25</v>
      </c>
      <c r="B27">
        <v>3.14</v>
      </c>
      <c r="C27">
        <v>2.5</v>
      </c>
      <c r="D27" s="20">
        <f t="shared" si="0"/>
        <v>2.6163645271925606E-2</v>
      </c>
      <c r="E27" s="17">
        <f>IF(OR($A27="",$B27="",$C27=""),"",A27*'MPTO_working_3-way'!$I26)</f>
        <v>3.3350318471337581</v>
      </c>
      <c r="F27" s="21">
        <f>IF(OR($A27="",$B27="",$C27=""),"",B27*'MPTO_working_3-way'!$I26)</f>
        <v>3.2221538461538466</v>
      </c>
      <c r="G27" s="22">
        <f>IF(OR($A27="",$B27="",$C27=""),"",C27*'MPTO_working_3-way'!$I26)</f>
        <v>2.5654091131798138</v>
      </c>
      <c r="H27" s="17"/>
      <c r="I27" s="21"/>
      <c r="J27" s="22"/>
      <c r="K27" s="17"/>
      <c r="L27" s="21"/>
      <c r="M27" s="22"/>
      <c r="N27" s="23">
        <f t="shared" si="4"/>
        <v>29.984721161191747</v>
      </c>
      <c r="O27" s="24">
        <f t="shared" si="5"/>
        <v>31.03514132925897</v>
      </c>
      <c r="P27" s="24">
        <f t="shared" si="6"/>
        <v>38.980137509549273</v>
      </c>
      <c r="Q27" t="s">
        <v>175</v>
      </c>
      <c r="R27" t="s">
        <v>176</v>
      </c>
      <c r="S27" s="68" t="s">
        <v>332</v>
      </c>
      <c r="AD27" s="37"/>
      <c r="AE27" s="37"/>
      <c r="AH27" s="37"/>
      <c r="AI27" s="37"/>
      <c r="AJ27" t="s">
        <v>301</v>
      </c>
    </row>
    <row r="28" spans="1:36" s="36" customFormat="1" ht="15" x14ac:dyDescent="0.25">
      <c r="A28">
        <v>1.86</v>
      </c>
      <c r="B28">
        <v>3.69</v>
      </c>
      <c r="C28">
        <v>4.5</v>
      </c>
      <c r="D28" s="20">
        <f t="shared" si="0"/>
        <v>3.0859340851473016E-2</v>
      </c>
      <c r="E28" s="17">
        <f>IF(OR($A28="",$B28="",$C28=""),"",A28*'MPTO_working_3-way'!$I27)</f>
        <v>1.9173983739837399</v>
      </c>
      <c r="F28" s="21">
        <f>IF(OR($A28="",$B28="",$C28=""),"",B28*'MPTO_working_3-way'!$I27)</f>
        <v>3.8038709677419353</v>
      </c>
      <c r="G28" s="22">
        <f>IF(OR($A28="",$B28="",$C28=""),"",C28*'MPTO_working_3-way'!$I27)</f>
        <v>4.6388670338316285</v>
      </c>
      <c r="H28" s="17"/>
      <c r="I28" s="21"/>
      <c r="J28" s="22"/>
      <c r="K28" s="17"/>
      <c r="L28" s="21"/>
      <c r="M28" s="22"/>
      <c r="N28" s="23">
        <f t="shared" si="4"/>
        <v>52.154002713704209</v>
      </c>
      <c r="O28" s="24">
        <f t="shared" si="5"/>
        <v>26.28900949796472</v>
      </c>
      <c r="P28" s="24">
        <f t="shared" si="6"/>
        <v>21.556987788331071</v>
      </c>
      <c r="Q28" t="s">
        <v>327</v>
      </c>
      <c r="R28" t="s">
        <v>234</v>
      </c>
      <c r="S28" s="68" t="s">
        <v>332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2.38</v>
      </c>
      <c r="B29">
        <v>3.28</v>
      </c>
      <c r="C29">
        <v>3.32</v>
      </c>
      <c r="D29" s="20">
        <f t="shared" si="0"/>
        <v>2.6250935284487076E-2</v>
      </c>
      <c r="E29" s="17">
        <f>IF(OR($A29="",$B29="",$C29=""),"",A29*'MPTO_working_3-way'!$I28)</f>
        <v>2.4424772259770791</v>
      </c>
      <c r="F29" s="21">
        <f>IF(OR($A29="",$B29="",$C29=""),"",B29*'MPTO_working_3-way'!$I28)</f>
        <v>3.3661030677331176</v>
      </c>
      <c r="G29" s="22">
        <f>IF(OR($A29="",$B29="",$C29=""),"",C29*'MPTO_working_3-way'!$I28)</f>
        <v>3.4071531051444968</v>
      </c>
      <c r="H29" s="17"/>
      <c r="I29" s="21"/>
      <c r="J29" s="22"/>
      <c r="K29" s="17"/>
      <c r="L29" s="21"/>
      <c r="M29" s="22"/>
      <c r="N29" s="23">
        <f t="shared" si="4"/>
        <v>40.942039883297745</v>
      </c>
      <c r="O29" s="24">
        <f t="shared" si="5"/>
        <v>29.707943573856287</v>
      </c>
      <c r="P29" s="24">
        <f t="shared" si="6"/>
        <v>29.350016542845971</v>
      </c>
      <c r="Q29" t="s">
        <v>178</v>
      </c>
      <c r="R29" t="s">
        <v>232</v>
      </c>
      <c r="S29" s="68" t="s">
        <v>332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1.75</v>
      </c>
      <c r="B30">
        <v>3.99</v>
      </c>
      <c r="C30">
        <v>4.78</v>
      </c>
      <c r="D30" s="20">
        <f t="shared" si="0"/>
        <v>3.1260158765113566E-2</v>
      </c>
      <c r="E30" s="17">
        <f>IF(OR($A30="",$B30="",$C30=""),"",A30*'MPTO_working_3-way'!$I29)</f>
        <v>1.8047052778389487</v>
      </c>
      <c r="F30" s="21">
        <f>IF(OR($A30="",$B30="",$C30=""),"",B30*'MPTO_working_3-way'!$I29)</f>
        <v>4.1147280334728036</v>
      </c>
      <c r="G30" s="22">
        <f>IF(OR($A30="",$B30="",$C30=""),"",C30*'MPTO_working_3-way'!$I29)</f>
        <v>4.929423558897243</v>
      </c>
      <c r="H30" s="17"/>
      <c r="I30" s="21"/>
      <c r="J30" s="22"/>
      <c r="K30" s="17"/>
      <c r="L30" s="21"/>
      <c r="M30" s="22"/>
      <c r="N30" s="23">
        <f t="shared" si="4"/>
        <v>55.410709564580749</v>
      </c>
      <c r="O30" s="24">
        <f t="shared" si="5"/>
        <v>24.302942791482785</v>
      </c>
      <c r="P30" s="24">
        <f t="shared" si="6"/>
        <v>20.286347643936466</v>
      </c>
      <c r="Q30" t="s">
        <v>180</v>
      </c>
      <c r="R30" t="s">
        <v>247</v>
      </c>
      <c r="S30" s="68" t="s">
        <v>332</v>
      </c>
      <c r="AD30" s="37"/>
      <c r="AE30" s="37"/>
      <c r="AH30" s="37"/>
      <c r="AI30" s="37"/>
      <c r="AJ30" t="s">
        <v>302</v>
      </c>
    </row>
    <row r="31" spans="1:36" s="36" customFormat="1" ht="15" x14ac:dyDescent="0.25">
      <c r="A31">
        <v>2.0299999999999998</v>
      </c>
      <c r="B31">
        <v>3.58</v>
      </c>
      <c r="C31">
        <v>3.88</v>
      </c>
      <c r="D31" s="20">
        <f t="shared" si="0"/>
        <v>2.9672405139857805E-2</v>
      </c>
      <c r="E31" s="17">
        <f>IF(OR($A31="",$B31="",$C31=""),"",A31*'MPTO_working_3-way'!$I30)</f>
        <v>2.0902349824339113</v>
      </c>
      <c r="F31" s="21">
        <f>IF(OR($A31="",$B31="",$C31=""),"",B31*'MPTO_working_3-way'!$I30)</f>
        <v>3.6862272104006912</v>
      </c>
      <c r="G31" s="22">
        <f>IF(OR($A31="",$B31="",$C31=""),"",C31*'MPTO_working_3-way'!$I30)</f>
        <v>3.9951289319426482</v>
      </c>
      <c r="H31" s="17"/>
      <c r="I31" s="21"/>
      <c r="J31" s="22"/>
      <c r="K31" s="17"/>
      <c r="L31" s="21"/>
      <c r="M31" s="22"/>
      <c r="N31" s="23">
        <f t="shared" si="4"/>
        <v>47.841511045594501</v>
      </c>
      <c r="O31" s="24">
        <f t="shared" si="5"/>
        <v>27.128007659932074</v>
      </c>
      <c r="P31" s="24">
        <f t="shared" si="6"/>
        <v>25.030481294473411</v>
      </c>
      <c r="Q31" t="s">
        <v>328</v>
      </c>
      <c r="R31" t="s">
        <v>240</v>
      </c>
      <c r="S31" s="68" t="s">
        <v>332</v>
      </c>
      <c r="AD31" s="37"/>
      <c r="AE31" s="37"/>
      <c r="AH31" s="37"/>
      <c r="AI31" s="37"/>
      <c r="AJ31" t="s">
        <v>302</v>
      </c>
    </row>
    <row r="32" spans="1:36" s="36" customFormat="1" ht="15" x14ac:dyDescent="0.25">
      <c r="A32">
        <v>3.11</v>
      </c>
      <c r="B32">
        <v>3.2</v>
      </c>
      <c r="C32">
        <v>2.48</v>
      </c>
      <c r="D32" s="20">
        <f t="shared" si="0"/>
        <v>3.7269214811741502E-2</v>
      </c>
      <c r="E32" s="17">
        <f>IF(OR($A32="",$B32="",$C32=""),"",A32*'MPTO_working_3-way'!$I31)</f>
        <v>3.2259072580645158</v>
      </c>
      <c r="F32" s="21">
        <f>IF(OR($A32="",$B32="",$C32=""),"",B32*'MPTO_working_3-way'!$I31)</f>
        <v>3.319261487397573</v>
      </c>
      <c r="G32" s="22">
        <f>IF(OR($A32="",$B32="",$C32=""),"",C32*'MPTO_working_3-way'!$I31)</f>
        <v>2.5724276527331189</v>
      </c>
      <c r="H32" s="17"/>
      <c r="I32" s="21"/>
      <c r="J32" s="22"/>
      <c r="K32" s="17"/>
      <c r="L32" s="21"/>
      <c r="M32" s="22"/>
      <c r="N32" s="23">
        <f t="shared" si="4"/>
        <v>30.999031280272494</v>
      </c>
      <c r="O32" s="24">
        <f t="shared" si="5"/>
        <v>30.127183525514827</v>
      </c>
      <c r="P32" s="24">
        <f t="shared" si="6"/>
        <v>38.873785194212687</v>
      </c>
      <c r="Q32" t="s">
        <v>188</v>
      </c>
      <c r="R32" t="s">
        <v>280</v>
      </c>
      <c r="S32" s="68" t="s">
        <v>332</v>
      </c>
      <c r="AD32" s="37"/>
      <c r="AE32" s="37"/>
      <c r="AH32" s="37"/>
      <c r="AI32" s="37"/>
      <c r="AJ32" t="s">
        <v>303</v>
      </c>
    </row>
    <row r="33" spans="1:36" s="36" customFormat="1" ht="15" x14ac:dyDescent="0.25">
      <c r="A33">
        <v>2.76</v>
      </c>
      <c r="B33">
        <v>3.31</v>
      </c>
      <c r="C33">
        <v>2.67</v>
      </c>
      <c r="D33" s="20">
        <f t="shared" si="0"/>
        <v>3.8965479411080306E-2</v>
      </c>
      <c r="E33" s="17">
        <f>IF(OR($A33="",$B33="",$C33=""),"",A33*'MPTO_working_3-way'!$I32)</f>
        <v>2.8675447231745816</v>
      </c>
      <c r="F33" s="21">
        <f>IF(OR($A33="",$B33="",$C33=""),"",B33*'MPTO_working_3-way'!$I32)</f>
        <v>3.4389757368506757</v>
      </c>
      <c r="G33" s="22">
        <f>IF(OR($A33="",$B33="",$C33=""),"",C33*'MPTO_working_3-way'!$I32)</f>
        <v>2.7740378300275843</v>
      </c>
      <c r="H33" s="17"/>
      <c r="I33" s="21"/>
      <c r="J33" s="22"/>
      <c r="K33" s="17"/>
      <c r="L33" s="21"/>
      <c r="M33" s="22"/>
      <c r="N33" s="23">
        <f t="shared" si="4"/>
        <v>34.873039360757616</v>
      </c>
      <c r="O33" s="24">
        <f t="shared" si="5"/>
        <v>29.078425569695177</v>
      </c>
      <c r="P33" s="24">
        <f t="shared" si="6"/>
        <v>36.048535069547206</v>
      </c>
      <c r="Q33" t="s">
        <v>183</v>
      </c>
      <c r="R33" t="s">
        <v>249</v>
      </c>
      <c r="S33" s="68" t="s">
        <v>332</v>
      </c>
      <c r="AD33" s="37"/>
      <c r="AE33" s="37"/>
      <c r="AH33" s="37"/>
      <c r="AI33" s="37"/>
      <c r="AJ33" t="s">
        <v>303</v>
      </c>
    </row>
    <row r="34" spans="1:36" s="36" customFormat="1" ht="15" x14ac:dyDescent="0.25">
      <c r="A34">
        <v>2.17</v>
      </c>
      <c r="B34">
        <v>3.26</v>
      </c>
      <c r="C34">
        <v>3.68</v>
      </c>
      <c r="D34" s="20">
        <f t="shared" si="0"/>
        <v>3.9317089780008807E-2</v>
      </c>
      <c r="E34" s="17">
        <f>IF(OR($A34="",$B34="",$C34=""),"",A34*'MPTO_working_3-way'!$I33)</f>
        <v>2.2553180848226191</v>
      </c>
      <c r="F34" s="21">
        <f>IF(OR($A34="",$B34="",$C34=""),"",B34*'MPTO_working_3-way'!$I33)</f>
        <v>3.3881737126828284</v>
      </c>
      <c r="G34" s="22">
        <f>IF(OR($A34="",$B34="",$C34=""),"",C34*'MPTO_working_3-way'!$I33)</f>
        <v>3.8246868903904327</v>
      </c>
      <c r="H34" s="17"/>
      <c r="I34" s="21"/>
      <c r="J34" s="22"/>
      <c r="K34" s="17"/>
      <c r="L34" s="21"/>
      <c r="M34" s="22"/>
      <c r="N34" s="23">
        <f t="shared" si="4"/>
        <v>44.339643562014444</v>
      </c>
      <c r="O34" s="24">
        <f t="shared" si="5"/>
        <v>29.514425315819437</v>
      </c>
      <c r="P34" s="24">
        <f t="shared" si="6"/>
        <v>26.145931122166129</v>
      </c>
      <c r="Q34" t="s">
        <v>190</v>
      </c>
      <c r="R34" t="s">
        <v>252</v>
      </c>
      <c r="S34" s="68" t="s">
        <v>332</v>
      </c>
      <c r="AD34" s="37"/>
      <c r="AE34" s="37"/>
      <c r="AH34" s="37"/>
      <c r="AI34" s="37"/>
      <c r="AJ34" t="s">
        <v>303</v>
      </c>
    </row>
    <row r="35" spans="1:36" s="36" customFormat="1" ht="15" x14ac:dyDescent="0.25">
      <c r="A35">
        <v>2.8</v>
      </c>
      <c r="B35">
        <v>2.87</v>
      </c>
      <c r="C35">
        <v>2.96</v>
      </c>
      <c r="D35" s="20">
        <f t="shared" si="0"/>
        <v>4.3412750729823868E-2</v>
      </c>
      <c r="E35" s="17">
        <f>IF(OR($A35="",$B35="",$C35=""),"",A35*'MPTO_working_3-way'!$I34)</f>
        <v>2.9215557020435066</v>
      </c>
      <c r="F35" s="21">
        <f>IF(OR($A35="",$B35="",$C35=""),"",B35*'MPTO_working_3-way'!$I34)</f>
        <v>2.9945945945945946</v>
      </c>
      <c r="G35" s="22">
        <f>IF(OR($A35="",$B35="",$C35=""),"",C35*'MPTO_working_3-way'!$I34)</f>
        <v>3.0885017421602785</v>
      </c>
      <c r="H35" s="17"/>
      <c r="I35" s="21"/>
      <c r="J35" s="22"/>
      <c r="K35" s="17"/>
      <c r="L35" s="21"/>
      <c r="M35" s="22"/>
      <c r="N35" s="23">
        <f t="shared" si="4"/>
        <v>34.228339350180512</v>
      </c>
      <c r="O35" s="24">
        <f t="shared" si="5"/>
        <v>33.39350180505415</v>
      </c>
      <c r="P35" s="24">
        <f t="shared" si="6"/>
        <v>32.378158844765345</v>
      </c>
      <c r="Q35" t="s">
        <v>191</v>
      </c>
      <c r="R35" t="s">
        <v>150</v>
      </c>
      <c r="S35" s="68" t="s">
        <v>332</v>
      </c>
      <c r="AD35" s="37"/>
      <c r="AE35" s="37"/>
      <c r="AH35" s="37"/>
      <c r="AI35" s="37"/>
      <c r="AJ35" t="s">
        <v>299</v>
      </c>
    </row>
    <row r="36" spans="1:36" s="36" customFormat="1" ht="15" x14ac:dyDescent="0.25">
      <c r="A36">
        <v>1.24</v>
      </c>
      <c r="B36">
        <v>5.98</v>
      </c>
      <c r="C36">
        <v>13.12</v>
      </c>
      <c r="D36" s="20">
        <f t="shared" si="0"/>
        <v>4.9895205365906303E-2</v>
      </c>
      <c r="E36" s="17">
        <f>IF(OR($A36="",$B36="",$C36=""),"",A36*'MPTO_working_3-way'!$I35)</f>
        <v>1.3018700546537239</v>
      </c>
      <c r="F36" s="21">
        <f>IF(OR($A36="",$B36="",$C36=""),"",B36*'MPTO_working_3-way'!$I35)</f>
        <v>6.2783733280881204</v>
      </c>
      <c r="G36" s="22">
        <f>IF(OR($A36="",$B36="",$C36=""),"",C36*'MPTO_working_3-way'!$I35)</f>
        <v>13.77462509440069</v>
      </c>
      <c r="H36" s="17"/>
      <c r="I36" s="21"/>
      <c r="J36" s="22"/>
      <c r="K36" s="17"/>
      <c r="L36" s="21"/>
      <c r="M36" s="22"/>
      <c r="N36" s="23">
        <f t="shared" si="4"/>
        <v>76.812581749257888</v>
      </c>
      <c r="O36" s="24">
        <f t="shared" si="5"/>
        <v>15.927692536635412</v>
      </c>
      <c r="P36" s="24">
        <f t="shared" si="6"/>
        <v>7.2597257141066907</v>
      </c>
      <c r="Q36" t="s">
        <v>256</v>
      </c>
      <c r="R36" t="s">
        <v>283</v>
      </c>
      <c r="S36" s="68" t="s">
        <v>332</v>
      </c>
      <c r="AD36" s="37"/>
      <c r="AE36" s="37"/>
      <c r="AH36" s="37"/>
      <c r="AI36" s="37"/>
      <c r="AJ36" t="s">
        <v>299</v>
      </c>
    </row>
    <row r="37" spans="1:36" s="36" customFormat="1" ht="15" x14ac:dyDescent="0.25">
      <c r="A37">
        <v>3.82</v>
      </c>
      <c r="B37">
        <v>3.84</v>
      </c>
      <c r="C37">
        <v>1.97</v>
      </c>
      <c r="D37" s="20">
        <f t="shared" si="0"/>
        <v>2.9810984576678079E-2</v>
      </c>
      <c r="E37" s="17">
        <f>IF(OR($A37="",$B37="",$C37=""),"",A37*'MPTO_working_3-way'!$I36)</f>
        <v>3.93387796108291</v>
      </c>
      <c r="F37" s="21">
        <f>IF(OR($A37="",$B37="",$C37=""),"",B37*'MPTO_working_3-way'!$I36)</f>
        <v>3.9544741807744437</v>
      </c>
      <c r="G37" s="22">
        <f>IF(OR($A37="",$B37="",$C37=""),"",C37*'MPTO_working_3-way'!$I36)</f>
        <v>2.0287276396160556</v>
      </c>
      <c r="H37" s="17"/>
      <c r="I37" s="21"/>
      <c r="J37" s="22"/>
      <c r="K37" s="17"/>
      <c r="L37" s="21"/>
      <c r="M37" s="22"/>
      <c r="N37" s="23">
        <f t="shared" si="4"/>
        <v>25.420209012399614</v>
      </c>
      <c r="O37" s="24">
        <f t="shared" si="5"/>
        <v>25.287812090460033</v>
      </c>
      <c r="P37" s="24">
        <f t="shared" si="6"/>
        <v>49.291978897140368</v>
      </c>
      <c r="Q37" t="s">
        <v>200</v>
      </c>
      <c r="R37" t="s">
        <v>195</v>
      </c>
      <c r="S37" s="68" t="s">
        <v>332</v>
      </c>
      <c r="AD37" s="37"/>
      <c r="AE37" s="37"/>
      <c r="AH37" s="37"/>
      <c r="AI37" s="37"/>
      <c r="AJ37" t="s">
        <v>304</v>
      </c>
    </row>
    <row r="38" spans="1:36" s="36" customFormat="1" ht="15" x14ac:dyDescent="0.25">
      <c r="A38">
        <v>1.35</v>
      </c>
      <c r="B38">
        <v>5.64</v>
      </c>
      <c r="C38">
        <v>8.69</v>
      </c>
      <c r="D38" s="20">
        <f t="shared" si="0"/>
        <v>3.312050389885024E-2</v>
      </c>
      <c r="E38" s="17">
        <f>IF(OR($A38="",$B38="",$C38=""),"",A38*'MPTO_working_3-way'!$I37)</f>
        <v>1.394712680263448</v>
      </c>
      <c r="F38" s="21">
        <f>IF(OR($A38="",$B38="",$C38=""),"",B38*'MPTO_working_3-way'!$I37)</f>
        <v>5.8267996419895152</v>
      </c>
      <c r="G38" s="22">
        <f>IF(OR($A38="",$B38="",$C38=""),"",C38*'MPTO_working_3-way'!$I37)</f>
        <v>8.9778171788810077</v>
      </c>
      <c r="H38" s="17"/>
      <c r="I38" s="21"/>
      <c r="J38" s="22"/>
      <c r="K38" s="17"/>
      <c r="L38" s="21"/>
      <c r="M38" s="22"/>
      <c r="N38" s="23">
        <f t="shared" si="4"/>
        <v>71.699355297401439</v>
      </c>
      <c r="O38" s="24">
        <f t="shared" si="5"/>
        <v>17.162079725441835</v>
      </c>
      <c r="P38" s="24">
        <f t="shared" si="6"/>
        <v>11.138564977156728</v>
      </c>
      <c r="Q38" t="s">
        <v>197</v>
      </c>
      <c r="R38" t="s">
        <v>196</v>
      </c>
      <c r="S38" s="68" t="s">
        <v>332</v>
      </c>
      <c r="AD38" s="37"/>
      <c r="AE38" s="37"/>
      <c r="AH38" s="37"/>
      <c r="AI38" s="37"/>
      <c r="AJ38" t="s">
        <v>304</v>
      </c>
    </row>
    <row r="39" spans="1:36" s="36" customFormat="1" ht="15" x14ac:dyDescent="0.25">
      <c r="A39">
        <v>1.55</v>
      </c>
      <c r="B39">
        <v>4.57</v>
      </c>
      <c r="C39">
        <v>5.93</v>
      </c>
      <c r="D39" s="20">
        <f t="shared" si="0"/>
        <v>3.2613735147507539E-2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199</v>
      </c>
      <c r="R39" t="s">
        <v>261</v>
      </c>
      <c r="S39" s="68" t="s">
        <v>332</v>
      </c>
      <c r="AD39" s="37"/>
      <c r="AE39" s="37"/>
      <c r="AH39" s="37"/>
      <c r="AI39" s="37"/>
      <c r="AJ39" t="s">
        <v>304</v>
      </c>
    </row>
    <row r="40" spans="1:36" s="36" customFormat="1" ht="15" x14ac:dyDescent="0.25">
      <c r="A40">
        <v>1.21</v>
      </c>
      <c r="B40">
        <v>7.24</v>
      </c>
      <c r="C40">
        <v>14.23</v>
      </c>
      <c r="D40" s="20">
        <f t="shared" si="0"/>
        <v>3.4841896821649065E-2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201</v>
      </c>
      <c r="R40" t="s">
        <v>294</v>
      </c>
      <c r="S40" s="68" t="s">
        <v>332</v>
      </c>
      <c r="AD40" s="37"/>
      <c r="AE40" s="37"/>
      <c r="AH40" s="37"/>
      <c r="AI40" s="37"/>
      <c r="AJ40" t="s">
        <v>305</v>
      </c>
    </row>
    <row r="41" spans="1:36" s="36" customFormat="1" ht="15" x14ac:dyDescent="0.25">
      <c r="A41">
        <v>1.4</v>
      </c>
      <c r="B41">
        <v>5.13</v>
      </c>
      <c r="C41">
        <v>7.03</v>
      </c>
      <c r="D41" s="20">
        <f t="shared" si="0"/>
        <v>5.1464998833419928E-2</v>
      </c>
      <c r="E41" s="17">
        <f>IF(OR($A41="",$B41="",$C41=""),"",A41*'MPTO_working_3-way'!$I40)</f>
        <v>1.4456592292065105</v>
      </c>
      <c r="F41" s="21">
        <f>IF(OR($A41="",$B41="",$C41=""),"",B41*'MPTO_working_3-way'!$I40)</f>
        <v>5.2973084613067138</v>
      </c>
      <c r="G41" s="22">
        <f>IF(OR($A41="",$B41="",$C41=""),"",C41*'MPTO_working_3-way'!$I40)</f>
        <v>7.259274558086978</v>
      </c>
      <c r="H41" s="17"/>
      <c r="I41" s="21"/>
      <c r="J41" s="22"/>
      <c r="K41" s="17"/>
      <c r="L41" s="21"/>
      <c r="M41" s="22"/>
      <c r="N41" s="23">
        <f t="shared" si="4"/>
        <v>69.172594744120801</v>
      </c>
      <c r="O41" s="24">
        <f t="shared" si="5"/>
        <v>18.877511236212303</v>
      </c>
      <c r="P41" s="24">
        <f t="shared" si="6"/>
        <v>13.775481172371141</v>
      </c>
      <c r="Q41" t="s">
        <v>311</v>
      </c>
      <c r="R41" t="s">
        <v>312</v>
      </c>
      <c r="S41" s="68" t="s">
        <v>332</v>
      </c>
      <c r="AD41" s="37"/>
      <c r="AE41" s="37"/>
      <c r="AH41" s="37"/>
      <c r="AI41" s="37"/>
      <c r="AJ41" t="s">
        <v>319</v>
      </c>
    </row>
    <row r="42" spans="1:36" s="36" customFormat="1" ht="15" x14ac:dyDescent="0.25">
      <c r="A42">
        <v>1.56</v>
      </c>
      <c r="B42">
        <v>4.37</v>
      </c>
      <c r="C42">
        <v>5.5</v>
      </c>
      <c r="D42" s="20">
        <f t="shared" si="0"/>
        <v>5.1676774788902868E-2</v>
      </c>
      <c r="E42" s="17">
        <f>IF(OR($A42="",$B42="",$C42=""),"",A42*'MPTO_working_3-way'!$I41)</f>
        <v>1.6143533590417727</v>
      </c>
      <c r="F42" s="21">
        <f>IF(OR($A42="",$B42="",$C42=""),"",B42*'MPTO_working_3-way'!$I41)</f>
        <v>4.5222590891106069</v>
      </c>
      <c r="G42" s="22">
        <f>IF(OR($A42="",$B42="",$C42=""),"",C42*'MPTO_working_3-way'!$I41)</f>
        <v>5.6916304325190694</v>
      </c>
      <c r="H42" s="17"/>
      <c r="I42" s="21"/>
      <c r="J42" s="22"/>
      <c r="K42" s="17"/>
      <c r="L42" s="21"/>
      <c r="M42" s="22"/>
      <c r="N42" s="23">
        <f t="shared" si="4"/>
        <v>61.944306951085807</v>
      </c>
      <c r="O42" s="24">
        <f t="shared" si="5"/>
        <v>22.11284184066221</v>
      </c>
      <c r="P42" s="24">
        <f t="shared" si="6"/>
        <v>17.569657971580703</v>
      </c>
      <c r="Q42" t="s">
        <v>308</v>
      </c>
      <c r="R42" t="s">
        <v>310</v>
      </c>
      <c r="S42" s="68" t="s">
        <v>332</v>
      </c>
      <c r="AD42" s="37"/>
      <c r="AE42" s="37"/>
      <c r="AH42" s="37"/>
      <c r="AI42" s="37"/>
      <c r="AJ42" t="s">
        <v>319</v>
      </c>
    </row>
    <row r="43" spans="1:36" s="36" customFormat="1" ht="15" x14ac:dyDescent="0.25">
      <c r="A43">
        <v>2.0299999999999998</v>
      </c>
      <c r="B43">
        <v>3.7</v>
      </c>
      <c r="C43">
        <v>3.76</v>
      </c>
      <c r="D43" s="20">
        <f t="shared" si="0"/>
        <v>2.8838554517204518E-2</v>
      </c>
      <c r="E43" s="17">
        <f>IF(OR($A43="",$B43="",$C43=""),"",A43*'MPTO_working_3-way'!$I42)</f>
        <v>2.1344739476318422</v>
      </c>
      <c r="F43" s="21">
        <f>IF(OR($A43="",$B43="",$C43=""),"",B43*'MPTO_working_3-way'!$I42)</f>
        <v>3.8904204956836539</v>
      </c>
      <c r="G43" s="22">
        <f>IF(OR($A43="",$B43="",$C43=""),"",C43*'MPTO_working_3-way'!$I42)</f>
        <v>3.9535083956136585</v>
      </c>
      <c r="H43" s="17"/>
      <c r="I43" s="21"/>
      <c r="J43" s="22"/>
      <c r="K43" s="17"/>
      <c r="L43" s="21"/>
      <c r="M43" s="22"/>
      <c r="N43" s="23">
        <f t="shared" si="4"/>
        <v>46.849951066841591</v>
      </c>
      <c r="O43" s="24">
        <f t="shared" si="5"/>
        <v>25.704162342077947</v>
      </c>
      <c r="P43" s="24">
        <f t="shared" si="6"/>
        <v>25.293989538746921</v>
      </c>
      <c r="Q43" t="s">
        <v>136</v>
      </c>
      <c r="R43" t="s">
        <v>205</v>
      </c>
      <c r="S43" s="68" t="s">
        <v>332</v>
      </c>
      <c r="AD43" s="37"/>
      <c r="AE43" s="37"/>
      <c r="AH43" s="37"/>
      <c r="AI43" s="37"/>
      <c r="AJ43" t="s">
        <v>127</v>
      </c>
    </row>
    <row r="44" spans="1:36" s="36" customFormat="1" ht="15" x14ac:dyDescent="0.25">
      <c r="A44">
        <v>5.38</v>
      </c>
      <c r="B44">
        <v>4.1399999999999997</v>
      </c>
      <c r="C44">
        <v>1.61</v>
      </c>
      <c r="D44" s="20">
        <f t="shared" si="0"/>
        <v>4.8537512090122359E-2</v>
      </c>
      <c r="E44" s="17">
        <f>IF(OR($A44="",$B44="",$C44=""),"",A44*'MPTO_working_3-way'!$I43)</f>
        <v>5.6580210483642972</v>
      </c>
      <c r="F44" s="21">
        <f>IF(OR($A44="",$B44="",$C44=""),"",B44*'MPTO_working_3-way'!$I43)</f>
        <v>4.3539418476260572</v>
      </c>
      <c r="G44" s="22">
        <f>IF(OR($A44="",$B44="",$C44=""),"",C44*'MPTO_working_3-way'!$I43)</f>
        <v>1.6931996074101336</v>
      </c>
      <c r="H44" s="17"/>
      <c r="I44" s="21"/>
      <c r="J44" s="22"/>
      <c r="K44" s="17"/>
      <c r="L44" s="21"/>
      <c r="M44" s="22"/>
      <c r="N44" s="23">
        <f t="shared" si="4"/>
        <v>17.674024035119036</v>
      </c>
      <c r="O44" s="24">
        <f t="shared" si="5"/>
        <v>22.967693069792375</v>
      </c>
      <c r="P44" s="24">
        <f t="shared" si="6"/>
        <v>59.05978217946609</v>
      </c>
      <c r="Q44" t="s">
        <v>80</v>
      </c>
      <c r="R44" t="s">
        <v>94</v>
      </c>
      <c r="S44" s="68" t="s">
        <v>333</v>
      </c>
      <c r="AD44" s="37"/>
      <c r="AE44" s="37"/>
      <c r="AH44" s="37"/>
      <c r="AI44" s="37"/>
      <c r="AJ44" t="s">
        <v>123</v>
      </c>
    </row>
    <row r="45" spans="1:36" s="36" customFormat="1" ht="15" x14ac:dyDescent="0.25">
      <c r="A45">
        <v>2.2000000000000002</v>
      </c>
      <c r="B45">
        <v>3.16</v>
      </c>
      <c r="C45">
        <v>3.65</v>
      </c>
      <c r="D45" s="20">
        <f t="shared" si="0"/>
        <v>4.4973753487712154E-2</v>
      </c>
      <c r="E45" s="17">
        <f>IF(OR($A45="",$B45="",$C45=""),"",A45*'MPTO_working_3-way'!$I44)</f>
        <v>2.2634448199378503</v>
      </c>
      <c r="F45" s="21">
        <f>IF(OR($A45="",$B45="",$C45=""),"",B45*'MPTO_working_3-way'!$I44)</f>
        <v>3.2511298322743665</v>
      </c>
      <c r="G45" s="22">
        <f>IF(OR($A45="",$B45="",$C45=""),"",C45*'MPTO_working_3-way'!$I44)</f>
        <v>3.7552607239877962</v>
      </c>
      <c r="H45" s="17"/>
      <c r="I45" s="21"/>
      <c r="J45" s="22"/>
      <c r="K45" s="17"/>
      <c r="L45" s="21"/>
      <c r="M45" s="22"/>
      <c r="N45" s="23">
        <f t="shared" si="4"/>
        <v>44.180445274891127</v>
      </c>
      <c r="O45" s="24">
        <f t="shared" si="5"/>
        <v>30.758537849607752</v>
      </c>
      <c r="P45" s="24">
        <f t="shared" si="6"/>
        <v>26.629309480756302</v>
      </c>
      <c r="Q45" t="s">
        <v>95</v>
      </c>
      <c r="R45" t="s">
        <v>90</v>
      </c>
      <c r="S45" s="68" t="s">
        <v>333</v>
      </c>
      <c r="AD45" s="37"/>
      <c r="AE45" s="37"/>
      <c r="AH45" s="37"/>
      <c r="AI45" s="37"/>
      <c r="AJ45" t="s">
        <v>123</v>
      </c>
    </row>
    <row r="46" spans="1:36" s="36" customFormat="1" ht="15" x14ac:dyDescent="0.25">
      <c r="A46">
        <v>3.03</v>
      </c>
      <c r="B46">
        <v>3.01</v>
      </c>
      <c r="C46">
        <v>2.62</v>
      </c>
      <c r="D46" s="20">
        <f t="shared" si="0"/>
        <v>4.3938306234569513E-2</v>
      </c>
      <c r="E46" s="17">
        <f>IF(OR($A46="",$B46="",$C46=""),"",A46*'MPTO_working_3-way'!$I45)</f>
        <v>3.1770686616330703</v>
      </c>
      <c r="F46" s="21">
        <f>IF(OR($A46="",$B46="",$C46=""),"",B46*'MPTO_working_3-way'!$I45)</f>
        <v>3.1560979113912682</v>
      </c>
      <c r="G46" s="22">
        <f>IF(OR($A46="",$B46="",$C46=""),"",C46*'MPTO_working_3-way'!$I45)</f>
        <v>2.7471682816761205</v>
      </c>
      <c r="H46" s="17"/>
      <c r="I46" s="21"/>
      <c r="J46" s="22"/>
      <c r="K46" s="17"/>
      <c r="L46" s="21"/>
      <c r="M46" s="22"/>
      <c r="N46" s="23">
        <f t="shared" si="4"/>
        <v>31.475555189480293</v>
      </c>
      <c r="O46" s="24">
        <f t="shared" si="5"/>
        <v>31.684695091071525</v>
      </c>
      <c r="P46" s="24">
        <f t="shared" si="6"/>
        <v>36.401119169513471</v>
      </c>
      <c r="Q46" t="s">
        <v>79</v>
      </c>
      <c r="R46" t="s">
        <v>88</v>
      </c>
      <c r="S46" s="68" t="s">
        <v>333</v>
      </c>
      <c r="AD46" s="37"/>
      <c r="AE46" s="37"/>
      <c r="AH46" s="37"/>
      <c r="AI46" s="37"/>
      <c r="AJ46" t="s">
        <v>123</v>
      </c>
    </row>
    <row r="47" spans="1:36" s="36" customFormat="1" ht="15" x14ac:dyDescent="0.25">
      <c r="A47">
        <v>1.82</v>
      </c>
      <c r="B47">
        <v>3.64</v>
      </c>
      <c r="C47">
        <v>4.4800000000000004</v>
      </c>
      <c r="D47" s="20">
        <f t="shared" si="0"/>
        <v>4.7390109890109944E-2</v>
      </c>
      <c r="E47" s="17">
        <f>IF(OR($A47="",$B47="",$C47=""),"",A47*'MPTO_working_3-way'!$I46)</f>
        <v>1.9018522313476363</v>
      </c>
      <c r="F47" s="21">
        <f>IF(OR($A47="",$B47="",$C47=""),"",B47*'MPTO_working_3-way'!$I46)</f>
        <v>3.8037044626952725</v>
      </c>
      <c r="G47" s="22">
        <f>IF(OR($A47="",$B47="",$C47=""),"",C47*'MPTO_working_3-way'!$I46)</f>
        <v>4.6814824156249513</v>
      </c>
      <c r="H47" s="17"/>
      <c r="I47" s="21"/>
      <c r="J47" s="22"/>
      <c r="K47" s="17"/>
      <c r="L47" s="21"/>
      <c r="M47" s="22"/>
      <c r="N47" s="23">
        <f t="shared" si="4"/>
        <v>52.580320569459204</v>
      </c>
      <c r="O47" s="24">
        <f t="shared" si="5"/>
        <v>26.290160284729602</v>
      </c>
      <c r="P47" s="24">
        <f t="shared" si="6"/>
        <v>21.3607552313428</v>
      </c>
      <c r="Q47" t="s">
        <v>113</v>
      </c>
      <c r="R47" t="s">
        <v>89</v>
      </c>
      <c r="S47" s="68" t="s">
        <v>333</v>
      </c>
      <c r="AD47" s="37"/>
      <c r="AE47" s="37"/>
      <c r="AH47" s="37"/>
      <c r="AI47" s="37"/>
      <c r="AJ47" t="s">
        <v>123</v>
      </c>
    </row>
    <row r="48" spans="1:36" s="36" customFormat="1" ht="15" x14ac:dyDescent="0.25">
      <c r="A48">
        <v>2.86</v>
      </c>
      <c r="B48">
        <v>3.6</v>
      </c>
      <c r="C48">
        <v>2.46</v>
      </c>
      <c r="D48" s="20">
        <f t="shared" si="0"/>
        <v>3.3932192468777878E-2</v>
      </c>
      <c r="E48" s="17">
        <f>IF(OR($A48="",$B48="",$C48=""),"",A48*'MPTO_working_3-way'!$I47)</f>
        <v>2.9856635558308686</v>
      </c>
      <c r="F48" s="21">
        <f>IF(OR($A48="",$B48="",$C48=""),"",B48*'MPTO_working_3-way'!$I47)</f>
        <v>3.7581779024444502</v>
      </c>
      <c r="G48" s="22">
        <f>IF(OR($A48="",$B48="",$C48=""),"",C48*'MPTO_working_3-way'!$I47)</f>
        <v>2.5680882333370412</v>
      </c>
      <c r="H48" s="17"/>
      <c r="I48" s="21"/>
      <c r="J48" s="22"/>
      <c r="K48" s="17"/>
      <c r="L48" s="21"/>
      <c r="M48" s="22"/>
      <c r="N48" s="23">
        <f t="shared" si="4"/>
        <v>33.493392048378809</v>
      </c>
      <c r="O48" s="24">
        <f t="shared" si="5"/>
        <v>26.608639238434272</v>
      </c>
      <c r="P48" s="24">
        <f t="shared" si="6"/>
        <v>38.939472056245272</v>
      </c>
      <c r="Q48" t="s">
        <v>158</v>
      </c>
      <c r="R48" t="s">
        <v>212</v>
      </c>
      <c r="S48" s="68" t="s">
        <v>333</v>
      </c>
      <c r="AD48" s="37"/>
      <c r="AE48" s="37"/>
      <c r="AH48" s="37"/>
      <c r="AI48" s="37"/>
      <c r="AJ48" t="s">
        <v>300</v>
      </c>
    </row>
    <row r="49" spans="1:36" s="36" customFormat="1" ht="15" x14ac:dyDescent="0.25">
      <c r="A49">
        <v>1.43</v>
      </c>
      <c r="B49">
        <v>5.01</v>
      </c>
      <c r="C49">
        <v>7.52</v>
      </c>
      <c r="D49" s="20">
        <f t="shared" si="0"/>
        <v>3.1880221108148366E-2</v>
      </c>
      <c r="E49" s="17">
        <f>IF(OR($A49="",$B49="",$C49=""),"",A49*'MPTO_working_3-way'!$I48)</f>
        <v>1.4977678571428572</v>
      </c>
      <c r="F49" s="21">
        <f>IF(OR($A49="",$B49="",$C49=""),"",B49*'MPTO_working_3-way'!$I48)</f>
        <v>5.2474244505494507</v>
      </c>
      <c r="G49" s="22">
        <f>IF(OR($A49="",$B49="",$C49=""),"",C49*'MPTO_working_3-way'!$I48)</f>
        <v>7.8763736263736259</v>
      </c>
      <c r="H49" s="17"/>
      <c r="I49" s="21"/>
      <c r="J49" s="22"/>
      <c r="K49" s="17"/>
      <c r="L49" s="21"/>
      <c r="M49" s="22"/>
      <c r="N49" s="23">
        <f t="shared" si="4"/>
        <v>66.766020864381517</v>
      </c>
      <c r="O49" s="24">
        <f t="shared" si="5"/>
        <v>19.056968031150813</v>
      </c>
      <c r="P49" s="24">
        <f t="shared" si="6"/>
        <v>12.696198116498083</v>
      </c>
      <c r="Q49" t="s">
        <v>211</v>
      </c>
      <c r="R49" t="s">
        <v>154</v>
      </c>
      <c r="S49" s="68" t="s">
        <v>333</v>
      </c>
      <c r="AD49" s="37"/>
      <c r="AE49" s="37"/>
      <c r="AH49" s="37"/>
      <c r="AI49" s="37"/>
      <c r="AJ49" t="s">
        <v>300</v>
      </c>
    </row>
    <row r="50" spans="1:36" s="36" customFormat="1" ht="15" x14ac:dyDescent="0.25">
      <c r="A50">
        <v>2.58</v>
      </c>
      <c r="B50">
        <v>3.8</v>
      </c>
      <c r="C50">
        <v>2.65</v>
      </c>
      <c r="D50" s="20">
        <f t="shared" si="0"/>
        <v>2.8113284527686133E-2</v>
      </c>
      <c r="E50" s="17">
        <f>IF(OR($A50="",$B50="",$C50=""),"",A50*'MPTO_working_3-way'!$I49)</f>
        <v>2.667545056569447</v>
      </c>
      <c r="F50" s="21">
        <f>IF(OR($A50="",$B50="",$C50=""),"",B50*'MPTO_working_3-way'!$I49)</f>
        <v>3.9289423313813558</v>
      </c>
      <c r="G50" s="22">
        <f>IF(OR($A50="",$B50="",$C50=""),"",C50*'MPTO_working_3-way'!$I49)</f>
        <v>2.7399203100422613</v>
      </c>
      <c r="H50" s="17"/>
      <c r="I50" s="21"/>
      <c r="J50" s="22"/>
      <c r="K50" s="17"/>
      <c r="L50" s="21"/>
      <c r="M50" s="22"/>
      <c r="N50" s="23">
        <f t="shared" si="4"/>
        <v>37.487651709472296</v>
      </c>
      <c r="O50" s="24">
        <f t="shared" si="5"/>
        <v>25.452142476431188</v>
      </c>
      <c r="P50" s="24">
        <f t="shared" si="6"/>
        <v>36.497411852995668</v>
      </c>
      <c r="Q50" t="s">
        <v>153</v>
      </c>
      <c r="R50" t="s">
        <v>213</v>
      </c>
      <c r="S50" s="68" t="s">
        <v>333</v>
      </c>
      <c r="AD50" s="37"/>
      <c r="AE50" s="37"/>
      <c r="AH50" s="37"/>
      <c r="AI50" s="37"/>
      <c r="AJ50" t="s">
        <v>300</v>
      </c>
    </row>
    <row r="51" spans="1:36" s="36" customFormat="1" ht="15" x14ac:dyDescent="0.25">
      <c r="A51">
        <v>2.78</v>
      </c>
      <c r="B51">
        <v>3.09</v>
      </c>
      <c r="C51">
        <v>2.85</v>
      </c>
      <c r="D51" s="20">
        <f t="shared" si="0"/>
        <v>3.4214018667539259E-2</v>
      </c>
      <c r="E51" s="17">
        <f>IF(OR($A51="",$B51="",$C51=""),"",A51*'MPTO_working_3-way'!$I50)</f>
        <v>2.8686270146806523</v>
      </c>
      <c r="F51" s="21">
        <f>IF(OR($A51="",$B51="",$C51=""),"",B51*'MPTO_working_3-way'!$I50)</f>
        <v>3.1885098832241785</v>
      </c>
      <c r="G51" s="22">
        <f>IF(OR($A51="",$B51="",$C51=""),"",C51*'MPTO_working_3-way'!$I50)</f>
        <v>2.9408586301582229</v>
      </c>
      <c r="H51" s="17"/>
      <c r="I51" s="21"/>
      <c r="J51" s="22"/>
      <c r="K51" s="17"/>
      <c r="L51" s="21"/>
      <c r="M51" s="22"/>
      <c r="N51" s="23">
        <f t="shared" si="4"/>
        <v>34.859882267103458</v>
      </c>
      <c r="O51" s="24">
        <f t="shared" si="5"/>
        <v>31.36261252509631</v>
      </c>
      <c r="P51" s="24">
        <f t="shared" si="6"/>
        <v>34.003674632472844</v>
      </c>
      <c r="Q51" t="s">
        <v>275</v>
      </c>
      <c r="R51" t="s">
        <v>217</v>
      </c>
      <c r="S51" s="68" t="s">
        <v>333</v>
      </c>
      <c r="AD51" s="37"/>
      <c r="AE51" s="37"/>
      <c r="AH51" s="37"/>
      <c r="AI51" s="37"/>
      <c r="AJ51" t="s">
        <v>125</v>
      </c>
    </row>
    <row r="52" spans="1:36" s="36" customFormat="1" ht="15" x14ac:dyDescent="0.25">
      <c r="A52">
        <v>5.26</v>
      </c>
      <c r="B52">
        <v>3.69</v>
      </c>
      <c r="C52">
        <v>1.74</v>
      </c>
      <c r="D52" s="20">
        <f t="shared" si="0"/>
        <v>3.5829422146325784E-2</v>
      </c>
      <c r="E52" s="17">
        <f>IF(OR($A52="",$B52="",$C52=""),"",A52*'MPTO_working_3-way'!$I51)</f>
        <v>5.4078758766156287</v>
      </c>
      <c r="F52" s="21">
        <f>IF(OR($A52="",$B52="",$C52=""),"",B52*'MPTO_working_3-way'!$I51)</f>
        <v>3.793738019907162</v>
      </c>
      <c r="G52" s="22">
        <f>IF(OR($A52="",$B52="",$C52=""),"",C52*'MPTO_working_3-way'!$I51)</f>
        <v>1.788917115078174</v>
      </c>
      <c r="H52" s="17"/>
      <c r="I52" s="21"/>
      <c r="J52" s="22"/>
      <c r="K52" s="17"/>
      <c r="L52" s="21"/>
      <c r="M52" s="22"/>
      <c r="N52" s="23">
        <f t="shared" si="4"/>
        <v>18.491548674852769</v>
      </c>
      <c r="O52" s="24">
        <f t="shared" si="5"/>
        <v>26.359226566321293</v>
      </c>
      <c r="P52" s="24">
        <f t="shared" si="6"/>
        <v>55.899739097543431</v>
      </c>
      <c r="Q52" t="s">
        <v>159</v>
      </c>
      <c r="R52" t="s">
        <v>219</v>
      </c>
      <c r="S52" s="68" t="s">
        <v>333</v>
      </c>
      <c r="AD52" s="37"/>
      <c r="AE52" s="37"/>
      <c r="AH52" s="37"/>
      <c r="AI52" s="37"/>
      <c r="AJ52" t="s">
        <v>125</v>
      </c>
    </row>
    <row r="53" spans="1:36" s="36" customFormat="1" ht="15" x14ac:dyDescent="0.25">
      <c r="A53">
        <v>2.27</v>
      </c>
      <c r="B53">
        <v>3.27</v>
      </c>
      <c r="C53">
        <v>3.47</v>
      </c>
      <c r="D53" s="20">
        <f t="shared" si="0"/>
        <v>3.4523469955096031E-2</v>
      </c>
      <c r="E53" s="17">
        <f>IF(OR($A53="",$B53="",$C53=""),"",A53*'MPTO_working_3-way'!$I52)</f>
        <v>2.3476658223753142</v>
      </c>
      <c r="F53" s="21">
        <f>IF(OR($A53="",$B53="",$C53=""),"",B53*'MPTO_working_3-way'!$I52)</f>
        <v>3.3818798410428532</v>
      </c>
      <c r="G53" s="22">
        <f>IF(OR($A53="",$B53="",$C53=""),"",C53*'MPTO_working_3-way'!$I52)</f>
        <v>3.5887226447763614</v>
      </c>
      <c r="H53" s="17"/>
      <c r="I53" s="21"/>
      <c r="J53" s="22"/>
      <c r="K53" s="17"/>
      <c r="L53" s="21"/>
      <c r="M53" s="22"/>
      <c r="N53" s="23">
        <f t="shared" si="4"/>
        <v>42.595500197222407</v>
      </c>
      <c r="O53" s="24">
        <f t="shared" si="5"/>
        <v>29.56935334791892</v>
      </c>
      <c r="P53" s="24">
        <f t="shared" si="6"/>
        <v>27.86506785236163</v>
      </c>
      <c r="Q53" t="s">
        <v>83</v>
      </c>
      <c r="R53" t="s">
        <v>160</v>
      </c>
      <c r="S53" s="68" t="s">
        <v>333</v>
      </c>
      <c r="AD53" s="37"/>
      <c r="AE53" s="37"/>
      <c r="AH53" s="37"/>
      <c r="AI53" s="37"/>
      <c r="AJ53" t="s">
        <v>125</v>
      </c>
    </row>
    <row r="54" spans="1:36" s="36" customFormat="1" ht="15" x14ac:dyDescent="0.25">
      <c r="A54">
        <v>1.86</v>
      </c>
      <c r="B54">
        <v>3.75</v>
      </c>
      <c r="C54">
        <v>4.33</v>
      </c>
      <c r="D54" s="20">
        <f t="shared" si="0"/>
        <v>3.5247957485907255E-2</v>
      </c>
      <c r="E54" s="17">
        <f>IF(OR($A54="",$B54="",$C54=""),"",A54*'MPTO_working_3-way'!$I53)</f>
        <v>1.9266427251921661</v>
      </c>
      <c r="F54" s="21">
        <f>IF(OR($A54="",$B54="",$C54=""),"",B54*'MPTO_working_3-way'!$I53)</f>
        <v>3.8843603330487215</v>
      </c>
      <c r="G54" s="22">
        <f>IF(OR($A54="",$B54="",$C54=""),"",C54*'MPTO_working_3-way'!$I53)</f>
        <v>4.4851413978935906</v>
      </c>
      <c r="H54" s="17"/>
      <c r="I54" s="21"/>
      <c r="J54" s="22"/>
      <c r="K54" s="17"/>
      <c r="L54" s="21"/>
      <c r="M54" s="22"/>
      <c r="N54" s="23">
        <f t="shared" si="4"/>
        <v>51.903759162210974</v>
      </c>
      <c r="O54" s="24">
        <f t="shared" si="5"/>
        <v>25.744264544456641</v>
      </c>
      <c r="P54" s="24">
        <f t="shared" si="6"/>
        <v>22.295841118178387</v>
      </c>
      <c r="Q54" t="s">
        <v>296</v>
      </c>
      <c r="R54" t="s">
        <v>96</v>
      </c>
      <c r="S54" s="68" t="s">
        <v>333</v>
      </c>
      <c r="AD54" s="37"/>
      <c r="AE54" s="37"/>
      <c r="AH54" s="37"/>
      <c r="AI54" s="37"/>
      <c r="AJ54" t="s">
        <v>125</v>
      </c>
    </row>
    <row r="55" spans="1:36" s="36" customFormat="1" ht="15" x14ac:dyDescent="0.25">
      <c r="A55">
        <v>3.18</v>
      </c>
      <c r="B55">
        <v>3.11</v>
      </c>
      <c r="C55">
        <v>2.52</v>
      </c>
      <c r="D55" s="20">
        <f t="shared" si="0"/>
        <v>3.283421399055686E-2</v>
      </c>
      <c r="E55" s="17">
        <f>IF(OR($A55="",$B55="",$C55=""),"",A55*'MPTO_working_3-way'!$I54)</f>
        <v>3.2897846344572055</v>
      </c>
      <c r="F55" s="21">
        <f>IF(OR($A55="",$B55="",$C55=""),"",B55*'MPTO_working_3-way'!$I54)</f>
        <v>3.2173679915603484</v>
      </c>
      <c r="G55" s="22">
        <f>IF(OR($A55="",$B55="",$C55=""),"",C55*'MPTO_working_3-way'!$I54)</f>
        <v>2.6069991442868421</v>
      </c>
      <c r="H55" s="17"/>
      <c r="I55" s="21"/>
      <c r="J55" s="22"/>
      <c r="K55" s="17"/>
      <c r="L55" s="21"/>
      <c r="M55" s="22"/>
      <c r="N55" s="23">
        <f t="shared" si="4"/>
        <v>30.397126593820147</v>
      </c>
      <c r="O55" s="24">
        <f t="shared" si="5"/>
        <v>31.081306292073336</v>
      </c>
      <c r="P55" s="24">
        <f t="shared" si="6"/>
        <v>38.358278796963511</v>
      </c>
      <c r="Q55" t="s">
        <v>117</v>
      </c>
      <c r="R55" t="s">
        <v>99</v>
      </c>
      <c r="S55" s="68" t="s">
        <v>333</v>
      </c>
      <c r="AD55" s="37"/>
      <c r="AE55" s="37"/>
      <c r="AH55" s="37"/>
      <c r="AI55" s="37"/>
      <c r="AJ55" t="s">
        <v>125</v>
      </c>
    </row>
    <row r="56" spans="1:36" s="36" customFormat="1" ht="15" x14ac:dyDescent="0.25">
      <c r="A56">
        <v>3.26</v>
      </c>
      <c r="B56">
        <v>3.26</v>
      </c>
      <c r="C56">
        <v>2.38</v>
      </c>
      <c r="D56" s="20">
        <f t="shared" si="0"/>
        <v>3.3664999742228252E-2</v>
      </c>
      <c r="E56" s="17">
        <f>IF(OR($A56="",$B56="",$C56=""),"",A56*'MPTO_working_3-way'!$I55)</f>
        <v>3.3749083414040575</v>
      </c>
      <c r="F56" s="21">
        <f>IF(OR($A56="",$B56="",$C56=""),"",B56*'MPTO_working_3-way'!$I55)</f>
        <v>3.3749083414040575</v>
      </c>
      <c r="G56" s="22">
        <f>IF(OR($A56="",$B56="",$C56=""),"",C56*'MPTO_working_3-way'!$I55)</f>
        <v>2.4638901388164594</v>
      </c>
      <c r="H56" s="17"/>
      <c r="I56" s="21"/>
      <c r="J56" s="22"/>
      <c r="K56" s="17"/>
      <c r="L56" s="21"/>
      <c r="M56" s="22"/>
      <c r="N56" s="23">
        <f t="shared" si="4"/>
        <v>29.630434336002491</v>
      </c>
      <c r="O56" s="24">
        <f t="shared" si="5"/>
        <v>29.630434336002491</v>
      </c>
      <c r="P56" s="24">
        <f t="shared" si="6"/>
        <v>40.586225182927777</v>
      </c>
      <c r="Q56" t="s">
        <v>98</v>
      </c>
      <c r="R56" t="s">
        <v>215</v>
      </c>
      <c r="S56" s="68" t="s">
        <v>333</v>
      </c>
      <c r="AD56" s="37"/>
      <c r="AE56" s="37"/>
      <c r="AH56" s="37"/>
      <c r="AI56" s="37"/>
      <c r="AJ56" t="s">
        <v>125</v>
      </c>
    </row>
    <row r="57" spans="1:36" s="36" customFormat="1" ht="15" x14ac:dyDescent="0.25">
      <c r="A57">
        <v>3.99</v>
      </c>
      <c r="B57">
        <v>3.3</v>
      </c>
      <c r="C57">
        <v>2.08</v>
      </c>
      <c r="D57" s="20">
        <f t="shared" si="0"/>
        <v>3.4426100215573907E-2</v>
      </c>
      <c r="E57" s="17">
        <f>IF(OR($A57="",$B57="",$C57=""),"",A57*'MPTO_working_3-way'!$I56)</f>
        <v>4.1210085138223223</v>
      </c>
      <c r="F57" s="21">
        <f>IF(OR($A57="",$B57="",$C57=""),"",B57*'MPTO_working_3-way'!$I56)</f>
        <v>3.4083529061688376</v>
      </c>
      <c r="G57" s="22">
        <f>IF(OR($A57="",$B57="",$C57=""),"",C57*'MPTO_working_3-way'!$I56)</f>
        <v>2.1482951651003583</v>
      </c>
      <c r="H57" s="17"/>
      <c r="I57" s="21"/>
      <c r="J57" s="22"/>
      <c r="K57" s="17"/>
      <c r="L57" s="21"/>
      <c r="M57" s="22"/>
      <c r="N57" s="23">
        <f t="shared" si="4"/>
        <v>24.265904732928565</v>
      </c>
      <c r="O57" s="24">
        <f t="shared" si="5"/>
        <v>29.339684813449995</v>
      </c>
      <c r="P57" s="24">
        <f t="shared" si="6"/>
        <v>46.548538405954318</v>
      </c>
      <c r="Q57" t="s">
        <v>116</v>
      </c>
      <c r="R57" t="s">
        <v>97</v>
      </c>
      <c r="S57" s="68" t="s">
        <v>333</v>
      </c>
      <c r="AD57" s="37"/>
      <c r="AE57" s="37"/>
      <c r="AH57" s="37"/>
      <c r="AI57" s="37"/>
      <c r="AJ57" t="s">
        <v>125</v>
      </c>
    </row>
    <row r="58" spans="1:36" s="36" customFormat="1" ht="15" x14ac:dyDescent="0.25">
      <c r="A58">
        <v>1.61</v>
      </c>
      <c r="B58">
        <v>4.16</v>
      </c>
      <c r="C58">
        <v>5.49</v>
      </c>
      <c r="D58" s="20">
        <f t="shared" si="0"/>
        <v>4.3651990284206743E-2</v>
      </c>
      <c r="E58" s="17">
        <f>IF(OR($A58="",$B58="",$C58=""),"",A58*'MPTO_working_3-way'!$I57)</f>
        <v>1.6642006495849875</v>
      </c>
      <c r="F58" s="21">
        <f>IF(OR($A58="",$B58="",$C58=""),"",B58*'MPTO_working_3-way'!$I57)</f>
        <v>4.3000463989276696</v>
      </c>
      <c r="G58" s="22">
        <f>IF(OR($A58="",$B58="",$C58=""),"",C58*'MPTO_working_3-way'!$I57)</f>
        <v>5.674820848584833</v>
      </c>
      <c r="H58" s="17"/>
      <c r="I58" s="21"/>
      <c r="J58" s="22"/>
      <c r="K58" s="17"/>
      <c r="L58" s="21"/>
      <c r="M58" s="22"/>
      <c r="N58" s="23">
        <f t="shared" si="4"/>
        <v>60.088908164371681</v>
      </c>
      <c r="O58" s="24">
        <f t="shared" si="5"/>
        <v>23.255563015538076</v>
      </c>
      <c r="P58" s="24">
        <f t="shared" si="6"/>
        <v>17.621701665690054</v>
      </c>
      <c r="Q58" t="s">
        <v>141</v>
      </c>
      <c r="R58" t="s">
        <v>223</v>
      </c>
      <c r="S58" s="68" t="s">
        <v>333</v>
      </c>
      <c r="AD58" s="37"/>
      <c r="AE58" s="37"/>
      <c r="AH58" s="37"/>
      <c r="AI58" s="37"/>
      <c r="AJ58" t="s">
        <v>298</v>
      </c>
    </row>
    <row r="59" spans="1:36" s="36" customFormat="1" ht="15" x14ac:dyDescent="0.25">
      <c r="A59">
        <v>2.29</v>
      </c>
      <c r="B59">
        <v>3.54</v>
      </c>
      <c r="C59">
        <v>3.13</v>
      </c>
      <c r="D59" s="20">
        <f t="shared" si="0"/>
        <v>3.8655916305011973E-2</v>
      </c>
      <c r="E59" s="17">
        <f>IF(OR($A59="",$B59="",$C59=""),"",A59*'MPTO_working_3-way'!$I58)</f>
        <v>2.3688357694936641</v>
      </c>
      <c r="F59" s="21">
        <f>IF(OR($A59="",$B59="",$C59=""),"",B59*'MPTO_working_3-way'!$I58)</f>
        <v>3.6618683947631316</v>
      </c>
      <c r="G59" s="22">
        <f>IF(OR($A59="",$B59="",$C59=""),"",C59*'MPTO_working_3-way'!$I58)</f>
        <v>3.2377536936747462</v>
      </c>
      <c r="H59" s="17"/>
      <c r="I59" s="21"/>
      <c r="J59" s="22"/>
      <c r="K59" s="17"/>
      <c r="L59" s="21"/>
      <c r="M59" s="22"/>
      <c r="N59" s="23">
        <f t="shared" si="4"/>
        <v>42.214830292508999</v>
      </c>
      <c r="O59" s="24">
        <f t="shared" si="5"/>
        <v>27.308463663798193</v>
      </c>
      <c r="P59" s="24">
        <f t="shared" si="6"/>
        <v>30.885610661292528</v>
      </c>
      <c r="Q59" t="s">
        <v>221</v>
      </c>
      <c r="R59" t="s">
        <v>276</v>
      </c>
      <c r="S59" s="68" t="s">
        <v>333</v>
      </c>
      <c r="AD59" s="37"/>
      <c r="AE59" s="37"/>
      <c r="AH59" s="37"/>
      <c r="AI59" s="37"/>
      <c r="AJ59" t="s">
        <v>298</v>
      </c>
    </row>
    <row r="60" spans="1:36" s="36" customFormat="1" ht="15" x14ac:dyDescent="0.25">
      <c r="A60">
        <v>4.6399999999999997</v>
      </c>
      <c r="B60">
        <v>4.1399999999999997</v>
      </c>
      <c r="C60">
        <v>1.71</v>
      </c>
      <c r="D60" s="20">
        <f t="shared" si="0"/>
        <v>4.1858456736544092E-2</v>
      </c>
      <c r="E60" s="17">
        <f>IF(OR($A60="",$B60="",$C60=""),"",A60*'MPTO_working_3-way'!$I59)</f>
        <v>4.8425452349187186</v>
      </c>
      <c r="F60" s="21">
        <f>IF(OR($A60="",$B60="",$C60=""),"",B60*'MPTO_working_3-way'!$I59)</f>
        <v>4.3207192397766159</v>
      </c>
      <c r="G60" s="22">
        <f>IF(OR($A60="",$B60="",$C60=""),"",C60*'MPTO_working_3-way'!$I59)</f>
        <v>1.7846449033859935</v>
      </c>
      <c r="H60" s="17"/>
      <c r="I60" s="21"/>
      <c r="J60" s="22"/>
      <c r="K60" s="17"/>
      <c r="L60" s="21"/>
      <c r="M60" s="22"/>
      <c r="N60" s="23">
        <f t="shared" si="4"/>
        <v>20.650297549916122</v>
      </c>
      <c r="O60" s="24">
        <f t="shared" si="5"/>
        <v>23.144294838553332</v>
      </c>
      <c r="P60" s="24">
        <f t="shared" si="6"/>
        <v>56.033555924918588</v>
      </c>
      <c r="Q60" t="s">
        <v>142</v>
      </c>
      <c r="R60" t="s">
        <v>224</v>
      </c>
      <c r="S60" s="68" t="s">
        <v>333</v>
      </c>
      <c r="AD60" s="37"/>
      <c r="AE60" s="37"/>
      <c r="AH60" s="37"/>
      <c r="AI60" s="37"/>
      <c r="AJ60" t="s">
        <v>298</v>
      </c>
    </row>
    <row r="61" spans="1:36" s="36" customFormat="1" ht="15" x14ac:dyDescent="0.25">
      <c r="A61">
        <v>2.4900000000000002</v>
      </c>
      <c r="B61">
        <v>3.4</v>
      </c>
      <c r="C61">
        <v>2.93</v>
      </c>
      <c r="D61" s="20">
        <f t="shared" si="0"/>
        <v>3.7021001089279748E-2</v>
      </c>
      <c r="E61" s="17">
        <f>IF(OR($A61="",$B61="",$C61=""),"",A61*'MPTO_working_3-way'!$I60)</f>
        <v>2.5862532315994802</v>
      </c>
      <c r="F61" s="21">
        <f>IF(OR($A61="",$B61="",$C61=""),"",B61*'MPTO_working_3-way'!$I60)</f>
        <v>3.5314301154370407</v>
      </c>
      <c r="G61" s="22">
        <f>IF(OR($A61="",$B61="",$C61=""),"",C61*'MPTO_working_3-way'!$I60)</f>
        <v>3.0432618347736851</v>
      </c>
      <c r="H61" s="17"/>
      <c r="I61" s="21"/>
      <c r="J61" s="22"/>
      <c r="K61" s="17"/>
      <c r="L61" s="21"/>
      <c r="M61" s="22"/>
      <c r="N61" s="23">
        <f t="shared" si="4"/>
        <v>38.665973918630755</v>
      </c>
      <c r="O61" s="24">
        <f t="shared" si="5"/>
        <v>28.317139722761937</v>
      </c>
      <c r="P61" s="24">
        <f t="shared" si="6"/>
        <v>32.859479541771528</v>
      </c>
      <c r="Q61" t="s">
        <v>143</v>
      </c>
      <c r="R61" t="s">
        <v>222</v>
      </c>
      <c r="S61" s="68" t="s">
        <v>333</v>
      </c>
      <c r="AD61" s="37"/>
      <c r="AE61" s="37"/>
      <c r="AH61" s="37"/>
      <c r="AI61" s="37"/>
      <c r="AJ61" t="s">
        <v>298</v>
      </c>
    </row>
    <row r="62" spans="1:36" s="36" customFormat="1" ht="15" x14ac:dyDescent="0.25">
      <c r="A62">
        <v>3.01</v>
      </c>
      <c r="B62">
        <v>3.59</v>
      </c>
      <c r="C62">
        <v>2.34</v>
      </c>
      <c r="D62" s="20">
        <f t="shared" si="0"/>
        <v>3.8127873005115998E-2</v>
      </c>
      <c r="E62" s="17">
        <f>IF(OR($A62="",$B62="",$C62=""),"",A62*'MPTO_working_3-way'!$I61)</f>
        <v>3.1359939547769975</v>
      </c>
      <c r="F62" s="21">
        <f>IF(OR($A62="",$B62="",$C62=""),"",B62*'MPTO_working_3-way'!$I61)</f>
        <v>3.7402718596841931</v>
      </c>
      <c r="G62" s="22">
        <f>IF(OR($A62="",$B62="",$C62=""),"",C62*'MPTO_working_3-way'!$I61)</f>
        <v>2.4379487887635132</v>
      </c>
      <c r="H62" s="17"/>
      <c r="I62" s="21"/>
      <c r="J62" s="22"/>
      <c r="K62" s="17"/>
      <c r="L62" s="21"/>
      <c r="M62" s="22"/>
      <c r="N62" s="23">
        <f t="shared" si="4"/>
        <v>31.887816571735407</v>
      </c>
      <c r="O62" s="24">
        <f t="shared" si="5"/>
        <v>26.736024479365899</v>
      </c>
      <c r="P62" s="24">
        <f t="shared" si="6"/>
        <v>41.018088838001525</v>
      </c>
      <c r="Q62" t="s">
        <v>226</v>
      </c>
      <c r="R62" t="s">
        <v>144</v>
      </c>
      <c r="S62" s="68" t="s">
        <v>333</v>
      </c>
      <c r="AD62" s="37"/>
      <c r="AE62" s="37"/>
      <c r="AH62" s="37"/>
      <c r="AI62" s="37"/>
      <c r="AJ62" t="s">
        <v>298</v>
      </c>
    </row>
    <row r="63" spans="1:36" s="36" customFormat="1" ht="15" x14ac:dyDescent="0.25">
      <c r="A63">
        <v>2.64</v>
      </c>
      <c r="B63">
        <v>3.16</v>
      </c>
      <c r="C63">
        <v>3.01</v>
      </c>
      <c r="D63" s="20">
        <f t="shared" si="0"/>
        <v>2.7469488611672865E-2</v>
      </c>
      <c r="E63" s="17">
        <f>IF(OR($A63="",$B63="",$C63=""),"",A63*'MPTO_working_3-way'!$I62)</f>
        <v>2.7377354428756986</v>
      </c>
      <c r="F63" s="21">
        <f>IF(OR($A63="",$B63="",$C63=""),"",B63*'MPTO_working_3-way'!$I62)</f>
        <v>3.2769863634421244</v>
      </c>
      <c r="G63" s="22">
        <f>IF(OR($A63="",$B63="",$C63=""),"",C63*'MPTO_working_3-way'!$I62)</f>
        <v>3.1214332132787317</v>
      </c>
      <c r="H63" s="17"/>
      <c r="I63" s="21"/>
      <c r="J63" s="22"/>
      <c r="K63" s="17"/>
      <c r="L63" s="21"/>
      <c r="M63" s="22"/>
      <c r="N63" s="23">
        <f t="shared" si="4"/>
        <v>36.526538844440239</v>
      </c>
      <c r="O63" s="24">
        <f t="shared" si="5"/>
        <v>30.515842578899438</v>
      </c>
      <c r="P63" s="24">
        <f t="shared" si="6"/>
        <v>32.036565631004066</v>
      </c>
      <c r="Q63" t="s">
        <v>161</v>
      </c>
      <c r="R63" t="s">
        <v>84</v>
      </c>
      <c r="S63" s="68" t="s">
        <v>333</v>
      </c>
      <c r="AD63" s="37"/>
      <c r="AE63" s="37"/>
      <c r="AH63" s="37"/>
      <c r="AI63" s="37"/>
      <c r="AJ63" t="s">
        <v>124</v>
      </c>
    </row>
    <row r="64" spans="1:36" s="36" customFormat="1" ht="15" x14ac:dyDescent="0.25">
      <c r="A64">
        <v>1.89</v>
      </c>
      <c r="B64">
        <v>3.8</v>
      </c>
      <c r="C64">
        <v>4.2</v>
      </c>
      <c r="D64" s="20">
        <f t="shared" si="0"/>
        <v>3.0353661932609466E-2</v>
      </c>
      <c r="E64" s="17">
        <f>IF(OR($A64="",$B64="",$C64=""),"",A64*'MPTO_working_3-way'!$I63)</f>
        <v>1.9620616799796691</v>
      </c>
      <c r="F64" s="21">
        <f>IF(OR($A64="",$B64="",$C64=""),"",B64*'MPTO_working_3-way'!$I63)</f>
        <v>3.9448859174194406</v>
      </c>
      <c r="G64" s="22">
        <f>IF(OR($A64="",$B64="",$C64=""),"",C64*'MPTO_working_3-way'!$I63)</f>
        <v>4.3601370666214878</v>
      </c>
      <c r="H64" s="17"/>
      <c r="I64" s="21"/>
      <c r="J64" s="22"/>
      <c r="K64" s="17"/>
      <c r="L64" s="21"/>
      <c r="M64" s="22"/>
      <c r="N64" s="23">
        <f t="shared" si="4"/>
        <v>50.966797333831117</v>
      </c>
      <c r="O64" s="24">
        <f t="shared" si="5"/>
        <v>25.349275516037057</v>
      </c>
      <c r="P64" s="24">
        <f t="shared" si="6"/>
        <v>22.935058800223999</v>
      </c>
      <c r="Q64" t="s">
        <v>167</v>
      </c>
      <c r="R64" t="s">
        <v>166</v>
      </c>
      <c r="S64" s="68" t="s">
        <v>333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2.2999999999999998</v>
      </c>
      <c r="B65">
        <v>3.42</v>
      </c>
      <c r="C65">
        <v>3.33</v>
      </c>
      <c r="D65" s="20">
        <f t="shared" si="0"/>
        <v>2.7480569814665845E-2</v>
      </c>
      <c r="E65" s="17">
        <f>IF(OR($A65="",$B65="",$C65=""),"",A65*'MPTO_working_3-way'!$I64)</f>
        <v>2.3631798238068473</v>
      </c>
      <c r="F65" s="21">
        <f>IF(OR($A65="",$B65="",$C65=""),"",B65*'MPTO_working_3-way'!$I64)</f>
        <v>3.5139456510519209</v>
      </c>
      <c r="G65" s="22">
        <f>IF(OR($A65="",$B65="",$C65=""),"",C65*'MPTO_working_3-way'!$I64)</f>
        <v>3.4214733970768707</v>
      </c>
      <c r="H65" s="17"/>
      <c r="I65" s="21"/>
      <c r="J65" s="22"/>
      <c r="K65" s="17"/>
      <c r="L65" s="21"/>
      <c r="M65" s="22"/>
      <c r="N65" s="23">
        <f t="shared" si="4"/>
        <v>42.315865679197429</v>
      </c>
      <c r="O65" s="24">
        <f t="shared" si="5"/>
        <v>28.458038322267278</v>
      </c>
      <c r="P65" s="24">
        <f t="shared" si="6"/>
        <v>29.227174493139362</v>
      </c>
      <c r="Q65" t="s">
        <v>164</v>
      </c>
      <c r="R65" t="s">
        <v>162</v>
      </c>
      <c r="S65" s="68" t="s">
        <v>333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1.41</v>
      </c>
      <c r="B66">
        <v>4.93</v>
      </c>
      <c r="C66">
        <v>8.4</v>
      </c>
      <c r="D66" s="20">
        <f t="shared" si="0"/>
        <v>3.1107233795939493E-2</v>
      </c>
      <c r="E66" s="17">
        <f>IF(OR($A66="",$B66="",$C66=""),"",A66*'MPTO_working_3-way'!$I65)</f>
        <v>1.4527986633249792</v>
      </c>
      <c r="F66" s="21">
        <f>IF(OR($A66="",$B66="",$C66=""),"",B66*'MPTO_working_3-way'!$I65)</f>
        <v>5.079643553327764</v>
      </c>
      <c r="G66" s="22">
        <f>IF(OR($A66="",$B66="",$C66=""),"",C66*'MPTO_working_3-way'!$I65)</f>
        <v>8.6549707602339208</v>
      </c>
      <c r="H66" s="17"/>
      <c r="I66" s="21"/>
      <c r="J66" s="22"/>
      <c r="K66" s="17"/>
      <c r="L66" s="21"/>
      <c r="M66" s="22"/>
      <c r="N66" s="23">
        <f t="shared" si="4"/>
        <v>68.832662449683724</v>
      </c>
      <c r="O66" s="24">
        <f t="shared" si="5"/>
        <v>19.686420700619482</v>
      </c>
      <c r="P66" s="24">
        <f t="shared" si="6"/>
        <v>11.554054054054051</v>
      </c>
      <c r="Q66" t="s">
        <v>100</v>
      </c>
      <c r="R66" t="s">
        <v>74</v>
      </c>
      <c r="S66" s="68" t="s">
        <v>333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1.41</v>
      </c>
      <c r="B67">
        <v>5</v>
      </c>
      <c r="C67">
        <v>8.0500000000000007</v>
      </c>
      <c r="D67" s="20">
        <f t="shared" si="0"/>
        <v>3.3443460640500522E-2</v>
      </c>
      <c r="E67" s="17">
        <f>IF(OR($A67="",$B67="",$C67=""),"",A67*'MPTO_working_3-way'!$I66)</f>
        <v>1.4487476034386788</v>
      </c>
      <c r="F67" s="21">
        <f>IF(OR($A67="",$B67="",$C67=""),"",B67*'MPTO_working_3-way'!$I66)</f>
        <v>5.1374028490733288</v>
      </c>
      <c r="G67" s="22">
        <f>IF(OR($A67="",$B67="",$C67=""),"",C67*'MPTO_working_3-way'!$I66)</f>
        <v>8.271218587008061</v>
      </c>
      <c r="H67" s="17"/>
      <c r="I67" s="21"/>
      <c r="J67" s="22"/>
      <c r="K67" s="17"/>
      <c r="L67" s="21"/>
      <c r="M67" s="22"/>
      <c r="N67" s="23">
        <f t="shared" si="4"/>
        <v>69.025135753560335</v>
      </c>
      <c r="O67" s="24">
        <f t="shared" si="5"/>
        <v>19.465088282504016</v>
      </c>
      <c r="P67" s="24">
        <f t="shared" si="6"/>
        <v>12.090116945654666</v>
      </c>
      <c r="Q67" t="s">
        <v>132</v>
      </c>
      <c r="R67" t="s">
        <v>163</v>
      </c>
      <c r="S67" s="68" t="s">
        <v>333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1.91</v>
      </c>
      <c r="B68">
        <v>3.67</v>
      </c>
      <c r="C68">
        <v>4.18</v>
      </c>
      <c r="D68" s="20">
        <f t="shared" ref="D68:D125" si="7">IF(OR($A68="",$B68="",$C68=""),"",(1/A68)+(1/B68)+(1/C68)-1)</f>
        <v>3.5274223217546918E-2</v>
      </c>
      <c r="E68" s="17">
        <f>IF(OR($A68="",$B68="",$C68=""),"",A68*'MPTO_working_3-way'!$I67)</f>
        <v>1.9694148165502443</v>
      </c>
      <c r="F68" s="21">
        <f>IF(OR($A68="",$B68="",$C68=""),"",B68*'MPTO_working_3-way'!$I67)</f>
        <v>3.7841635480310978</v>
      </c>
      <c r="G68" s="22">
        <f>IF(OR($A68="",$B68="",$C68=""),"",C68*'MPTO_working_3-way'!$I67)</f>
        <v>4.3100282372670264</v>
      </c>
      <c r="H68" s="17"/>
      <c r="I68" s="21"/>
      <c r="J68" s="22"/>
      <c r="K68" s="17"/>
      <c r="L68" s="21"/>
      <c r="M68" s="22"/>
      <c r="N68" s="23">
        <f t="shared" si="4"/>
        <v>50.776504350244778</v>
      </c>
      <c r="O68" s="24">
        <f t="shared" si="5"/>
        <v>26.425919157756816</v>
      </c>
      <c r="P68" s="24">
        <f t="shared" si="6"/>
        <v>23.201704140901324</v>
      </c>
      <c r="Q68" t="s">
        <v>138</v>
      </c>
      <c r="R68" t="s">
        <v>165</v>
      </c>
      <c r="S68" s="68" t="s">
        <v>333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2.3199999999999998</v>
      </c>
      <c r="B69">
        <v>3.49</v>
      </c>
      <c r="C69">
        <v>3.12</v>
      </c>
      <c r="D69" s="20">
        <f t="shared" si="7"/>
        <v>3.8080254560839411E-2</v>
      </c>
      <c r="E69" s="17">
        <f>IF(OR($A69="",$B69="",$C69=""),"",A69*'MPTO_working_3-way'!$I68)</f>
        <v>2.397588828685961</v>
      </c>
      <c r="F69" s="21">
        <f>IF(OR($A69="",$B69="",$C69=""),"",B69*'MPTO_working_3-way'!$I68)</f>
        <v>3.6067176776353471</v>
      </c>
      <c r="G69" s="22">
        <f>IF(OR($A69="",$B69="",$C69=""),"",C69*'MPTO_working_3-way'!$I68)</f>
        <v>3.2243435971983616</v>
      </c>
      <c r="H69" s="17"/>
      <c r="I69" s="21"/>
      <c r="J69" s="22"/>
      <c r="K69" s="17"/>
      <c r="L69" s="21"/>
      <c r="M69" s="22"/>
      <c r="N69" s="23">
        <f t="shared" ref="N69:N125" si="8">(1/E69)* 100</f>
        <v>41.708569377513612</v>
      </c>
      <c r="O69" s="24">
        <f t="shared" ref="O69:O125" si="9">(1/F69)* 100</f>
        <v>27.726040388490418</v>
      </c>
      <c r="P69" s="24">
        <f t="shared" ref="P69:P125" si="10">(1/G69)* 100</f>
        <v>31.014064408920373</v>
      </c>
      <c r="Q69" t="s">
        <v>139</v>
      </c>
      <c r="R69" t="s">
        <v>134</v>
      </c>
      <c r="S69" s="68" t="s">
        <v>333</v>
      </c>
      <c r="AD69" s="37"/>
      <c r="AE69" s="37"/>
      <c r="AH69" s="37"/>
      <c r="AI69" s="37"/>
      <c r="AJ69" t="s">
        <v>126</v>
      </c>
    </row>
    <row r="70" spans="1:36" s="36" customFormat="1" ht="15" x14ac:dyDescent="0.25">
      <c r="A70">
        <v>3.44</v>
      </c>
      <c r="B70">
        <v>3.58</v>
      </c>
      <c r="C70">
        <v>2.1800000000000002</v>
      </c>
      <c r="D70" s="20">
        <f t="shared" si="7"/>
        <v>2.8742879687427392E-2</v>
      </c>
      <c r="E70" s="17">
        <f>IF(OR($A70="",$B70="",$C70=""),"",A70*'MPTO_working_3-way'!$I69)</f>
        <v>3.5613433278683613</v>
      </c>
      <c r="F70" s="21">
        <f>IF(OR($A70="",$B70="",$C70=""),"",B70*'MPTO_working_3-way'!$I69)</f>
        <v>3.706281719118818</v>
      </c>
      <c r="G70" s="22">
        <f>IF(OR($A70="",$B70="",$C70=""),"",C70*'MPTO_working_3-way'!$I69)</f>
        <v>2.2568978066142527</v>
      </c>
      <c r="H70" s="17"/>
      <c r="I70" s="21"/>
      <c r="J70" s="22"/>
      <c r="K70" s="17"/>
      <c r="L70" s="21"/>
      <c r="M70" s="22"/>
      <c r="N70" s="23">
        <f t="shared" si="8"/>
        <v>28.079292220291187</v>
      </c>
      <c r="O70" s="24">
        <f t="shared" si="9"/>
        <v>26.981219340168067</v>
      </c>
      <c r="P70" s="24">
        <f t="shared" si="10"/>
        <v>44.308607907248472</v>
      </c>
      <c r="Q70" t="s">
        <v>140</v>
      </c>
      <c r="R70" t="s">
        <v>168</v>
      </c>
      <c r="S70" s="68" t="s">
        <v>333</v>
      </c>
      <c r="AD70" s="37"/>
      <c r="AE70" s="37"/>
      <c r="AH70" s="37"/>
      <c r="AI70" s="37"/>
      <c r="AJ70" t="s">
        <v>126</v>
      </c>
    </row>
    <row r="71" spans="1:36" s="36" customFormat="1" ht="15" x14ac:dyDescent="0.25">
      <c r="A71">
        <v>1.51</v>
      </c>
      <c r="B71">
        <v>4.2300000000000004</v>
      </c>
      <c r="C71">
        <v>7.45</v>
      </c>
      <c r="D71" s="20">
        <f t="shared" si="7"/>
        <v>3.2886462933944927E-2</v>
      </c>
      <c r="E71" s="17">
        <f>IF(OR($A71="",$B71="",$C71=""),"",A71*'MPTO_working_3-way'!$I70)</f>
        <v>1.5675011843868676</v>
      </c>
      <c r="F71" s="21">
        <f>IF(OR($A71="",$B71="",$C71=""),"",B71*'MPTO_working_3-way'!$I70)</f>
        <v>4.3910794767923509</v>
      </c>
      <c r="G71" s="22">
        <f>IF(OR($A71="",$B71="",$C71=""),"",C71*'MPTO_working_3-way'!$I70)</f>
        <v>7.7336978964782537</v>
      </c>
      <c r="H71" s="17"/>
      <c r="I71" s="21"/>
      <c r="J71" s="22"/>
      <c r="K71" s="17"/>
      <c r="L71" s="21"/>
      <c r="M71" s="22"/>
      <c r="N71" s="23">
        <f t="shared" si="8"/>
        <v>63.795805066083744</v>
      </c>
      <c r="O71" s="24">
        <f t="shared" si="9"/>
        <v>22.77344341602517</v>
      </c>
      <c r="P71" s="24">
        <f t="shared" si="10"/>
        <v>12.930424919434424</v>
      </c>
      <c r="Q71" t="s">
        <v>147</v>
      </c>
      <c r="R71" t="s">
        <v>329</v>
      </c>
      <c r="S71" s="68" t="s">
        <v>333</v>
      </c>
      <c r="AD71" s="37"/>
      <c r="AE71" s="37"/>
      <c r="AH71" s="37"/>
      <c r="AI71" s="37"/>
      <c r="AJ71" t="s">
        <v>126</v>
      </c>
    </row>
    <row r="72" spans="1:36" s="36" customFormat="1" ht="15" x14ac:dyDescent="0.25">
      <c r="A72">
        <v>1.28</v>
      </c>
      <c r="B72">
        <v>6.1</v>
      </c>
      <c r="C72">
        <v>12.02</v>
      </c>
      <c r="D72" s="20">
        <f t="shared" si="7"/>
        <v>2.8379101770273474E-2</v>
      </c>
      <c r="E72" s="17">
        <f>IF(OR($A72="",$B72="",$C72=""),"",A72*'MPTO_working_3-way'!$I71)</f>
        <v>1.3167908859999071</v>
      </c>
      <c r="F72" s="21">
        <f>IF(OR($A72="",$B72="",$C72=""),"",B72*'MPTO_working_3-way'!$I71)</f>
        <v>6.2753315660933069</v>
      </c>
      <c r="G72" s="22">
        <f>IF(OR($A72="",$B72="",$C72=""),"",C72*'MPTO_working_3-way'!$I71)</f>
        <v>12.365489413842877</v>
      </c>
      <c r="H72" s="17"/>
      <c r="I72" s="21"/>
      <c r="J72" s="22"/>
      <c r="K72" s="17"/>
      <c r="L72" s="21"/>
      <c r="M72" s="22"/>
      <c r="N72" s="23">
        <f t="shared" si="8"/>
        <v>75.942202412849213</v>
      </c>
      <c r="O72" s="24">
        <f t="shared" si="9"/>
        <v>15.935412965319182</v>
      </c>
      <c r="P72" s="24">
        <f t="shared" si="10"/>
        <v>8.0870232186727957</v>
      </c>
      <c r="Q72" t="s">
        <v>306</v>
      </c>
      <c r="R72" t="s">
        <v>172</v>
      </c>
      <c r="S72" s="68" t="s">
        <v>333</v>
      </c>
      <c r="AD72" s="37"/>
      <c r="AE72" s="37"/>
      <c r="AH72" s="37"/>
      <c r="AI72" s="37"/>
      <c r="AJ72" t="s">
        <v>126</v>
      </c>
    </row>
    <row r="73" spans="1:36" s="36" customFormat="1" ht="15" x14ac:dyDescent="0.25">
      <c r="A73">
        <v>2.74</v>
      </c>
      <c r="B73">
        <v>3.44</v>
      </c>
      <c r="C73">
        <v>2.69</v>
      </c>
      <c r="D73" s="20">
        <f t="shared" si="7"/>
        <v>2.7408389964150626E-2</v>
      </c>
      <c r="E73" s="17">
        <f>IF(OR($A73="",$B73="",$C73=""),"",A73*'MPTO_working_3-way'!$I72)</f>
        <v>2.8301089084390094</v>
      </c>
      <c r="F73" s="21">
        <f>IF(OR($A73="",$B73="",$C73=""),"",B73*'MPTO_working_3-way'!$I72)</f>
        <v>3.5531294324927707</v>
      </c>
      <c r="G73" s="22">
        <f>IF(OR($A73="",$B73="",$C73=""),"",C73*'MPTO_working_3-way'!$I72)</f>
        <v>2.778464585292312</v>
      </c>
      <c r="H73" s="17"/>
      <c r="I73" s="21"/>
      <c r="J73" s="22"/>
      <c r="K73" s="17"/>
      <c r="L73" s="21"/>
      <c r="M73" s="22"/>
      <c r="N73" s="23">
        <f t="shared" si="8"/>
        <v>35.334329255603301</v>
      </c>
      <c r="O73" s="24">
        <f t="shared" si="9"/>
        <v>28.144204116381701</v>
      </c>
      <c r="P73" s="24">
        <f t="shared" si="10"/>
        <v>35.991101174852432</v>
      </c>
      <c r="Q73" t="s">
        <v>227</v>
      </c>
      <c r="R73" t="s">
        <v>230</v>
      </c>
      <c r="S73" s="68" t="s">
        <v>333</v>
      </c>
      <c r="AD73" s="37"/>
      <c r="AE73" s="37"/>
      <c r="AH73" s="37"/>
      <c r="AI73" s="37"/>
      <c r="AJ73" t="s">
        <v>126</v>
      </c>
    </row>
    <row r="74" spans="1:36" s="36" customFormat="1" ht="15" x14ac:dyDescent="0.25">
      <c r="A74">
        <v>1.55</v>
      </c>
      <c r="B74">
        <v>4.13</v>
      </c>
      <c r="C74">
        <v>7</v>
      </c>
      <c r="D74" s="20">
        <f t="shared" si="7"/>
        <v>3.0149183785050271E-2</v>
      </c>
      <c r="E74" s="17">
        <f>IF(OR($A74="",$B74="",$C74=""),"",A74*'MPTO_working_3-way'!$I73)</f>
        <v>1.5939876077439239</v>
      </c>
      <c r="F74" s="21">
        <f>IF(OR($A74="",$B74="",$C74=""),"",B74*'MPTO_working_3-way'!$I73)</f>
        <v>4.2472056903112296</v>
      </c>
      <c r="G74" s="22">
        <f>IF(OR($A74="",$B74="",$C74=""),"",C74*'MPTO_working_3-way'!$I73)</f>
        <v>7.1986537123919145</v>
      </c>
      <c r="H74" s="17"/>
      <c r="I74" s="21"/>
      <c r="J74" s="22"/>
      <c r="K74" s="17"/>
      <c r="L74" s="21"/>
      <c r="M74" s="22"/>
      <c r="N74" s="23">
        <f t="shared" si="8"/>
        <v>62.735744941917474</v>
      </c>
      <c r="O74" s="24">
        <f t="shared" si="9"/>
        <v>23.544892169484761</v>
      </c>
      <c r="P74" s="24">
        <f t="shared" si="10"/>
        <v>13.89148637999601</v>
      </c>
      <c r="Q74" t="s">
        <v>231</v>
      </c>
      <c r="R74" t="s">
        <v>235</v>
      </c>
      <c r="S74" s="68" t="s">
        <v>333</v>
      </c>
      <c r="AD74" s="37"/>
      <c r="AE74" s="37"/>
      <c r="AH74" s="37"/>
      <c r="AI74" s="37"/>
      <c r="AJ74" t="s">
        <v>301</v>
      </c>
    </row>
    <row r="75" spans="1:36" s="36" customFormat="1" ht="15" x14ac:dyDescent="0.25">
      <c r="A75">
        <v>1.67</v>
      </c>
      <c r="B75">
        <v>3.82</v>
      </c>
      <c r="C75">
        <v>5.91</v>
      </c>
      <c r="D75" s="20">
        <f t="shared" si="7"/>
        <v>2.9787237654279153E-2</v>
      </c>
      <c r="E75" s="17">
        <f>IF(OR($A75="",$B75="",$C75=""),"",A75*'MPTO_working_3-way'!$I74)</f>
        <v>1.7157720112401316</v>
      </c>
      <c r="F75" s="21">
        <f>IF(OR($A75="",$B75="",$C75=""),"",B75*'MPTO_working_3-way'!$I74)</f>
        <v>3.9247000496630551</v>
      </c>
      <c r="G75" s="22">
        <f>IF(OR($A75="",$B75="",$C75=""),"",C75*'MPTO_working_3-way'!$I74)</f>
        <v>6.0719835846881303</v>
      </c>
      <c r="H75" s="17"/>
      <c r="I75" s="21"/>
      <c r="J75" s="22"/>
      <c r="K75" s="17"/>
      <c r="L75" s="21"/>
      <c r="M75" s="22"/>
      <c r="N75" s="23">
        <f t="shared" si="8"/>
        <v>58.282801762060252</v>
      </c>
      <c r="O75" s="24">
        <f t="shared" si="9"/>
        <v>25.47965417346613</v>
      </c>
      <c r="P75" s="24">
        <f t="shared" si="10"/>
        <v>16.469082731411273</v>
      </c>
      <c r="Q75" t="s">
        <v>233</v>
      </c>
      <c r="R75" t="s">
        <v>236</v>
      </c>
      <c r="S75" s="68" t="s">
        <v>333</v>
      </c>
      <c r="AD75" s="37"/>
      <c r="AE75" s="37"/>
      <c r="AH75" s="37"/>
      <c r="AI75" s="37"/>
      <c r="AJ75" t="s">
        <v>301</v>
      </c>
    </row>
    <row r="76" spans="1:36" s="36" customFormat="1" ht="15" x14ac:dyDescent="0.25">
      <c r="A76">
        <v>2.11</v>
      </c>
      <c r="B76">
        <v>3.54</v>
      </c>
      <c r="C76">
        <v>3.68</v>
      </c>
      <c r="D76" s="20">
        <f t="shared" si="7"/>
        <v>2.8158655430096768E-2</v>
      </c>
      <c r="E76" s="17">
        <f>IF(OR($A76="",$B76="",$C76=""),"",A76*'MPTO_working_3-way'!$I75)</f>
        <v>2.1736147777864558</v>
      </c>
      <c r="F76" s="21">
        <f>IF(OR($A76="",$B76="",$C76=""),"",B76*'MPTO_working_3-way'!$I75)</f>
        <v>3.6467281105990779</v>
      </c>
      <c r="G76" s="22">
        <f>IF(OR($A76="",$B76="",$C76=""),"",C76*'MPTO_working_3-way'!$I75)</f>
        <v>3.7909489963289853</v>
      </c>
      <c r="H76" s="17"/>
      <c r="I76" s="21"/>
      <c r="J76" s="22"/>
      <c r="K76" s="17"/>
      <c r="L76" s="21"/>
      <c r="M76" s="22"/>
      <c r="N76" s="23">
        <f t="shared" si="8"/>
        <v>46.006312168082061</v>
      </c>
      <c r="O76" s="24">
        <f t="shared" si="9"/>
        <v>27.421841433517834</v>
      </c>
      <c r="P76" s="24">
        <f t="shared" si="10"/>
        <v>26.37861920506878</v>
      </c>
      <c r="Q76" t="s">
        <v>297</v>
      </c>
      <c r="R76" t="s">
        <v>309</v>
      </c>
      <c r="S76" s="68" t="s">
        <v>333</v>
      </c>
      <c r="AD76" s="37"/>
      <c r="AE76" s="37"/>
      <c r="AH76" s="37"/>
      <c r="AI76" s="37"/>
      <c r="AJ76" t="s">
        <v>301</v>
      </c>
    </row>
    <row r="77" spans="1:36" s="36" customFormat="1" ht="15" x14ac:dyDescent="0.25">
      <c r="A77">
        <v>2.63</v>
      </c>
      <c r="B77">
        <v>3.8</v>
      </c>
      <c r="C77">
        <v>2.6</v>
      </c>
      <c r="D77" s="20">
        <f t="shared" si="7"/>
        <v>2.8001416234356036E-2</v>
      </c>
      <c r="E77" s="17">
        <f>IF(OR($A77="",$B77="",$C77=""),"",A77*'MPTO_working_3-way'!$I76)</f>
        <v>2.7083404350307543</v>
      </c>
      <c r="F77" s="21">
        <f>IF(OR($A77="",$B77="",$C77=""),"",B77*'MPTO_working_3-way'!$I76)</f>
        <v>3.9131915030862605</v>
      </c>
      <c r="G77" s="22">
        <f>IF(OR($A77="",$B77="",$C77=""),"",C77*'MPTO_working_3-way'!$I76)</f>
        <v>2.6774468179011257</v>
      </c>
      <c r="H77" s="17"/>
      <c r="I77" s="21"/>
      <c r="J77" s="22"/>
      <c r="K77" s="17"/>
      <c r="L77" s="21"/>
      <c r="M77" s="22"/>
      <c r="N77" s="23">
        <f t="shared" si="8"/>
        <v>36.922980104923354</v>
      </c>
      <c r="O77" s="24">
        <f t="shared" si="9"/>
        <v>25.554588862091691</v>
      </c>
      <c r="P77" s="24">
        <f t="shared" si="10"/>
        <v>37.349014490749397</v>
      </c>
      <c r="Q77" t="s">
        <v>181</v>
      </c>
      <c r="R77" t="s">
        <v>245</v>
      </c>
      <c r="S77" s="68" t="s">
        <v>333</v>
      </c>
      <c r="AD77" s="37"/>
      <c r="AE77" s="37"/>
      <c r="AH77" s="37"/>
      <c r="AI77" s="37"/>
      <c r="AJ77" t="s">
        <v>302</v>
      </c>
    </row>
    <row r="78" spans="1:36" s="36" customFormat="1" ht="15" x14ac:dyDescent="0.25">
      <c r="A78">
        <v>1.95</v>
      </c>
      <c r="B78">
        <v>3.97</v>
      </c>
      <c r="C78">
        <v>3.79</v>
      </c>
      <c r="D78" s="20">
        <f t="shared" si="7"/>
        <v>2.8561924330319233E-2</v>
      </c>
      <c r="E78" s="17">
        <f>IF(OR($A78="",$B78="",$C78=""),"",A78*'MPTO_working_3-way'!$I77)</f>
        <v>2.0049093780886889</v>
      </c>
      <c r="F78" s="21">
        <f>IF(OR($A78="",$B78="",$C78=""),"",B78*'MPTO_working_3-way'!$I77)</f>
        <v>4.0817898620574846</v>
      </c>
      <c r="G78" s="22">
        <f>IF(OR($A78="",$B78="",$C78=""),"",C78*'MPTO_working_3-way'!$I77)</f>
        <v>3.8967213040800668</v>
      </c>
      <c r="H78" s="17"/>
      <c r="I78" s="21"/>
      <c r="J78" s="22"/>
      <c r="K78" s="17"/>
      <c r="L78" s="21"/>
      <c r="M78" s="22"/>
      <c r="N78" s="23">
        <f t="shared" si="8"/>
        <v>49.877566084972649</v>
      </c>
      <c r="O78" s="24">
        <f t="shared" si="9"/>
        <v>24.499056389344247</v>
      </c>
      <c r="P78" s="24">
        <f t="shared" si="10"/>
        <v>25.662599964563771</v>
      </c>
      <c r="Q78" t="s">
        <v>239</v>
      </c>
      <c r="R78" t="s">
        <v>238</v>
      </c>
      <c r="S78" s="68" t="s">
        <v>333</v>
      </c>
      <c r="AD78" s="37"/>
      <c r="AE78" s="37"/>
      <c r="AH78" s="37"/>
      <c r="AI78" s="37"/>
      <c r="AJ78" t="s">
        <v>302</v>
      </c>
    </row>
    <row r="79" spans="1:36" s="36" customFormat="1" ht="15" x14ac:dyDescent="0.25">
      <c r="A79">
        <v>1.52</v>
      </c>
      <c r="B79">
        <v>4.79</v>
      </c>
      <c r="C79">
        <v>6.07</v>
      </c>
      <c r="D79" s="20">
        <f t="shared" si="7"/>
        <v>3.1407649864498843E-2</v>
      </c>
      <c r="E79" s="17">
        <f>IF(OR($A79="",$B79="",$C79=""),"",A79*'MPTO_working_3-way'!$I78)</f>
        <v>1.5625621526762212</v>
      </c>
      <c r="F79" s="21">
        <f>IF(OR($A79="",$B79="",$C79=""),"",B79*'MPTO_working_3-way'!$I78)</f>
        <v>4.9241267837625653</v>
      </c>
      <c r="G79" s="22">
        <f>IF(OR($A79="",$B79="",$C79=""),"",C79*'MPTO_working_3-way'!$I78)</f>
        <v>6.2399685965425418</v>
      </c>
      <c r="H79" s="17"/>
      <c r="I79" s="21"/>
      <c r="J79" s="22"/>
      <c r="K79" s="17"/>
      <c r="L79" s="21"/>
      <c r="M79" s="22"/>
      <c r="N79" s="23">
        <f t="shared" si="8"/>
        <v>63.997454327642998</v>
      </c>
      <c r="O79" s="24">
        <f t="shared" si="9"/>
        <v>20.308169222968136</v>
      </c>
      <c r="P79" s="24">
        <f t="shared" si="10"/>
        <v>16.025721676773863</v>
      </c>
      <c r="Q79" t="s">
        <v>241</v>
      </c>
      <c r="R79" t="s">
        <v>182</v>
      </c>
      <c r="S79" s="68" t="s">
        <v>333</v>
      </c>
      <c r="AD79" s="37"/>
      <c r="AE79" s="37"/>
      <c r="AH79" s="37"/>
      <c r="AI79" s="37"/>
      <c r="AJ79" t="s">
        <v>302</v>
      </c>
    </row>
    <row r="80" spans="1:36" s="36" customFormat="1" ht="15" x14ac:dyDescent="0.25">
      <c r="A80">
        <v>1.37</v>
      </c>
      <c r="B80">
        <v>5.44</v>
      </c>
      <c r="C80">
        <v>8.44</v>
      </c>
      <c r="D80" s="20">
        <f t="shared" si="7"/>
        <v>3.2233949033309672E-2</v>
      </c>
      <c r="E80" s="17">
        <f>IF(OR($A80="",$B80="",$C80=""),"",A80*'MPTO_working_3-way'!$I79)</f>
        <v>1.4091298363325375</v>
      </c>
      <c r="F80" s="21">
        <f>IF(OR($A80="",$B80="",$C80=""),"",B80*'MPTO_working_3-way'!$I79)</f>
        <v>5.5953768683569374</v>
      </c>
      <c r="G80" s="22">
        <f>IF(OR($A80="",$B80="",$C80=""),"",C80*'MPTO_working_3-way'!$I79)</f>
        <v>8.6810626413478946</v>
      </c>
      <c r="H80" s="17"/>
      <c r="I80" s="21"/>
      <c r="J80" s="22"/>
      <c r="K80" s="17"/>
      <c r="L80" s="21"/>
      <c r="M80" s="22"/>
      <c r="N80" s="23">
        <f t="shared" si="8"/>
        <v>70.965781450107073</v>
      </c>
      <c r="O80" s="24">
        <f t="shared" si="9"/>
        <v>17.871897166662993</v>
      </c>
      <c r="P80" s="24">
        <f t="shared" si="10"/>
        <v>11.51932708372591</v>
      </c>
      <c r="Q80" t="s">
        <v>246</v>
      </c>
      <c r="R80" t="s">
        <v>242</v>
      </c>
      <c r="S80" s="68" t="s">
        <v>333</v>
      </c>
      <c r="AD80" s="37"/>
      <c r="AE80" s="37"/>
      <c r="AH80" s="37"/>
      <c r="AI80" s="37"/>
      <c r="AJ80" t="s">
        <v>302</v>
      </c>
    </row>
    <row r="81" spans="1:36" s="36" customFormat="1" ht="15" x14ac:dyDescent="0.25">
      <c r="A81">
        <v>1.82</v>
      </c>
      <c r="B81">
        <v>4.09</v>
      </c>
      <c r="C81">
        <v>4.24</v>
      </c>
      <c r="D81" s="20">
        <f t="shared" si="7"/>
        <v>2.9798383560435404E-2</v>
      </c>
      <c r="E81" s="17">
        <f>IF(OR($A81="",$B81="",$C81=""),"",A81*'MPTO_working_3-way'!$I80)</f>
        <v>1.877161922753388</v>
      </c>
      <c r="F81" s="21">
        <f>IF(OR($A81="",$B81="",$C81=""),"",B81*'MPTO_working_3-way'!$I80)</f>
        <v>4.2184572879458004</v>
      </c>
      <c r="G81" s="22">
        <f>IF(OR($A81="",$B81="",$C81=""),"",C81*'MPTO_working_3-way'!$I80)</f>
        <v>4.373168435425475</v>
      </c>
      <c r="H81" s="17"/>
      <c r="I81" s="21"/>
      <c r="J81" s="22"/>
      <c r="K81" s="17"/>
      <c r="L81" s="21"/>
      <c r="M81" s="22"/>
      <c r="N81" s="23">
        <f t="shared" si="8"/>
        <v>53.271909464966008</v>
      </c>
      <c r="O81" s="24">
        <f t="shared" si="9"/>
        <v>23.705348466072891</v>
      </c>
      <c r="P81" s="24">
        <f t="shared" si="10"/>
        <v>22.866715855244845</v>
      </c>
      <c r="Q81" t="s">
        <v>243</v>
      </c>
      <c r="R81" t="s">
        <v>330</v>
      </c>
      <c r="S81" s="68" t="s">
        <v>333</v>
      </c>
      <c r="AD81" s="37"/>
      <c r="AE81" s="37"/>
      <c r="AH81" s="37"/>
      <c r="AI81" s="37"/>
      <c r="AJ81" t="s">
        <v>302</v>
      </c>
    </row>
    <row r="82" spans="1:36" s="36" customFormat="1" ht="15" x14ac:dyDescent="0.25">
      <c r="A82">
        <v>1.51</v>
      </c>
      <c r="B82">
        <v>4.92</v>
      </c>
      <c r="C82">
        <v>6.1</v>
      </c>
      <c r="D82" s="20">
        <f t="shared" si="7"/>
        <v>2.9438114378972591E-2</v>
      </c>
      <c r="E82" s="17">
        <f>IF(OR($A82="",$B82="",$C82=""),"",A82*'MPTO_working_3-way'!$I81)</f>
        <v>1.5586732630402975</v>
      </c>
      <c r="F82" s="21">
        <f>IF(OR($A82="",$B82="",$C82=""),"",B82*'MPTO_working_3-way'!$I81)</f>
        <v>5.0785910292438832</v>
      </c>
      <c r="G82" s="22">
        <f>IF(OR($A82="",$B82="",$C82=""),"",C82*'MPTO_working_3-way'!$I81)</f>
        <v>6.2966270891031888</v>
      </c>
      <c r="H82" s="17"/>
      <c r="I82" s="21"/>
      <c r="J82" s="22"/>
      <c r="K82" s="17"/>
      <c r="L82" s="21"/>
      <c r="M82" s="22"/>
      <c r="N82" s="23">
        <f t="shared" si="8"/>
        <v>64.157127969811484</v>
      </c>
      <c r="O82" s="24">
        <f t="shared" si="9"/>
        <v>19.69050065740149</v>
      </c>
      <c r="P82" s="24">
        <f t="shared" si="10"/>
        <v>15.881518563018906</v>
      </c>
      <c r="Q82" t="s">
        <v>237</v>
      </c>
      <c r="R82" t="s">
        <v>244</v>
      </c>
      <c r="S82" s="68" t="s">
        <v>333</v>
      </c>
      <c r="AD82" s="37"/>
      <c r="AE82" s="37"/>
      <c r="AH82" s="37"/>
      <c r="AI82" s="37"/>
      <c r="AJ82" t="s">
        <v>302</v>
      </c>
    </row>
    <row r="83" spans="1:36" s="36" customFormat="1" ht="15" x14ac:dyDescent="0.25">
      <c r="A83">
        <v>2.5499999999999998</v>
      </c>
      <c r="B83">
        <v>3.24</v>
      </c>
      <c r="C83">
        <v>2.96</v>
      </c>
      <c r="D83" s="20">
        <f t="shared" si="7"/>
        <v>3.863667589157771E-2</v>
      </c>
      <c r="E83" s="17">
        <f>IF(OR($A83="",$B83="",$C83=""),"",A83*'MPTO_working_3-way'!$I82)</f>
        <v>2.6259858780791099</v>
      </c>
      <c r="F83" s="21">
        <f>IF(OR($A83="",$B83="",$C83=""),"",B83*'MPTO_working_3-way'!$I82)</f>
        <v>3.3365467627358107</v>
      </c>
      <c r="G83" s="22">
        <f>IF(OR($A83="",$B83="",$C83=""),"",C83*'MPTO_working_3-way'!$I82)</f>
        <v>3.0482032153388889</v>
      </c>
      <c r="H83" s="17"/>
      <c r="I83" s="21"/>
      <c r="J83" s="22"/>
      <c r="K83" s="17"/>
      <c r="L83" s="21"/>
      <c r="M83" s="22"/>
      <c r="N83" s="23">
        <f t="shared" si="8"/>
        <v>38.080935939057412</v>
      </c>
      <c r="O83" s="24">
        <f t="shared" si="9"/>
        <v>29.971106989072954</v>
      </c>
      <c r="P83" s="24">
        <f t="shared" si="10"/>
        <v>32.806211704255531</v>
      </c>
      <c r="Q83" t="s">
        <v>184</v>
      </c>
      <c r="R83" t="s">
        <v>186</v>
      </c>
      <c r="S83" s="68" t="s">
        <v>333</v>
      </c>
      <c r="AD83" s="37"/>
      <c r="AE83" s="37"/>
      <c r="AH83" s="37"/>
      <c r="AI83" s="37"/>
      <c r="AJ83" t="s">
        <v>303</v>
      </c>
    </row>
    <row r="84" spans="1:36" s="36" customFormat="1" ht="15" x14ac:dyDescent="0.25">
      <c r="A84">
        <v>2.1800000000000002</v>
      </c>
      <c r="B84">
        <v>3.44</v>
      </c>
      <c r="C84">
        <v>3.46</v>
      </c>
      <c r="D84" s="20">
        <f t="shared" si="7"/>
        <v>3.8430611789342262E-2</v>
      </c>
      <c r="E84" s="17">
        <f>IF(OR($A84="",$B84="",$C84=""),"",A84*'MPTO_working_3-way'!$I83)</f>
        <v>2.2441750893461605</v>
      </c>
      <c r="F84" s="21">
        <f>IF(OR($A84="",$B84="",$C84=""),"",B84*'MPTO_working_3-way'!$I83)</f>
        <v>3.5412671134636655</v>
      </c>
      <c r="G84" s="22">
        <f>IF(OR($A84="",$B84="",$C84=""),"",C84*'MPTO_working_3-way'!$I83)</f>
        <v>3.5618558757512453</v>
      </c>
      <c r="H84" s="17"/>
      <c r="I84" s="21"/>
      <c r="J84" s="22"/>
      <c r="K84" s="17"/>
      <c r="L84" s="21"/>
      <c r="M84" s="22"/>
      <c r="N84" s="23">
        <f t="shared" si="8"/>
        <v>44.559803054018822</v>
      </c>
      <c r="O84" s="24">
        <f t="shared" si="9"/>
        <v>28.238479842372392</v>
      </c>
      <c r="P84" s="24">
        <f t="shared" si="10"/>
        <v>28.075251635191051</v>
      </c>
      <c r="Q84" t="s">
        <v>189</v>
      </c>
      <c r="R84" t="s">
        <v>279</v>
      </c>
      <c r="S84" s="68" t="s">
        <v>333</v>
      </c>
      <c r="AD84" s="37"/>
      <c r="AE84" s="37"/>
      <c r="AH84" s="37"/>
      <c r="AI84" s="37"/>
      <c r="AJ84" t="s">
        <v>303</v>
      </c>
    </row>
    <row r="85" spans="1:36" s="36" customFormat="1" ht="15" x14ac:dyDescent="0.25">
      <c r="A85">
        <v>2.71</v>
      </c>
      <c r="B85">
        <v>3.43</v>
      </c>
      <c r="C85">
        <v>2.64</v>
      </c>
      <c r="D85" s="20">
        <f t="shared" si="7"/>
        <v>3.9336758329152399E-2</v>
      </c>
      <c r="E85" s="17">
        <f>IF(OR($A85="",$B85="",$C85=""),"",A85*'MPTO_working_3-way'!$I84)</f>
        <v>2.8147053916661755</v>
      </c>
      <c r="F85" s="21">
        <f>IF(OR($A85="",$B85="",$C85=""),"",B85*'MPTO_working_3-way'!$I84)</f>
        <v>3.5625237983081117</v>
      </c>
      <c r="G85" s="22">
        <f>IF(OR($A85="",$B85="",$C85=""),"",C85*'MPTO_working_3-way'!$I84)</f>
        <v>2.7420008243537652</v>
      </c>
      <c r="H85" s="17"/>
      <c r="I85" s="21"/>
      <c r="J85" s="22"/>
      <c r="K85" s="17"/>
      <c r="L85" s="21"/>
      <c r="M85" s="22"/>
      <c r="N85" s="23">
        <f t="shared" si="8"/>
        <v>35.527696893636396</v>
      </c>
      <c r="O85" s="24">
        <f t="shared" si="9"/>
        <v>28.069987924709807</v>
      </c>
      <c r="P85" s="24">
        <f t="shared" si="10"/>
        <v>36.469719159755542</v>
      </c>
      <c r="Q85" t="s">
        <v>250</v>
      </c>
      <c r="R85" t="s">
        <v>281</v>
      </c>
      <c r="S85" s="68" t="s">
        <v>333</v>
      </c>
      <c r="AD85" s="37"/>
      <c r="AE85" s="37"/>
      <c r="AH85" s="37"/>
      <c r="AI85" s="37"/>
      <c r="AJ85" t="s">
        <v>303</v>
      </c>
    </row>
    <row r="86" spans="1:36" s="36" customFormat="1" ht="15" x14ac:dyDescent="0.25">
      <c r="A86">
        <v>1.58</v>
      </c>
      <c r="B86">
        <v>3.76</v>
      </c>
      <c r="C86">
        <v>5.89</v>
      </c>
      <c r="D86" s="20">
        <f t="shared" si="7"/>
        <v>6.8648126140568699E-2</v>
      </c>
      <c r="E86" s="17">
        <f>IF(OR($A86="",$B86="",$C86=""),"",A86*'MPTO_working_3-way'!$I85)</f>
        <v>1.6407203666271608</v>
      </c>
      <c r="F86" s="21">
        <f>IF(OR($A86="",$B86="",$C86=""),"",B86*'MPTO_working_3-way'!$I85)</f>
        <v>3.9044991003279268</v>
      </c>
      <c r="G86" s="22">
        <f>IF(OR($A86="",$B86="",$C86=""),"",C86*'MPTO_working_3-way'!$I85)</f>
        <v>6.1163563034392254</v>
      </c>
      <c r="H86" s="17"/>
      <c r="I86" s="21"/>
      <c r="J86" s="22"/>
      <c r="K86" s="17"/>
      <c r="L86" s="21"/>
      <c r="M86" s="22"/>
      <c r="N86" s="23">
        <f t="shared" si="8"/>
        <v>60.948838104308187</v>
      </c>
      <c r="O86" s="24">
        <f t="shared" si="9"/>
        <v>25.611479841703975</v>
      </c>
      <c r="P86" s="24">
        <f t="shared" si="10"/>
        <v>16.349603430357714</v>
      </c>
      <c r="Q86" t="s">
        <v>282</v>
      </c>
      <c r="R86" t="s">
        <v>149</v>
      </c>
      <c r="S86" s="68" t="s">
        <v>333</v>
      </c>
      <c r="AD86" s="37"/>
      <c r="AE86" s="37"/>
      <c r="AH86" s="37"/>
      <c r="AI86" s="37"/>
      <c r="AJ86" t="s">
        <v>299</v>
      </c>
    </row>
    <row r="87" spans="1:36" s="36" customFormat="1" ht="15" x14ac:dyDescent="0.25">
      <c r="A87">
        <v>1.92</v>
      </c>
      <c r="B87">
        <v>3.4</v>
      </c>
      <c r="C87">
        <v>4.34</v>
      </c>
      <c r="D87" s="20">
        <f t="shared" si="7"/>
        <v>4.5365726935935768E-2</v>
      </c>
      <c r="E87" s="17">
        <f>IF(OR($A87="",$B87="",$C87=""),"",A87*'MPTO_working_3-way'!$I86)</f>
        <v>1.9955265759919725</v>
      </c>
      <c r="F87" s="21">
        <f>IF(OR($A87="",$B87="",$C87=""),"",B87*'MPTO_working_3-way'!$I86)</f>
        <v>3.5337449783191182</v>
      </c>
      <c r="G87" s="22">
        <f>IF(OR($A87="",$B87="",$C87=""),"",C87*'MPTO_working_3-way'!$I86)</f>
        <v>4.5107215311485209</v>
      </c>
      <c r="H87" s="17"/>
      <c r="I87" s="21"/>
      <c r="J87" s="22"/>
      <c r="K87" s="17"/>
      <c r="L87" s="21"/>
      <c r="M87" s="22"/>
      <c r="N87" s="23">
        <f t="shared" si="8"/>
        <v>50.112086304984537</v>
      </c>
      <c r="O87" s="24">
        <f t="shared" si="9"/>
        <v>28.298589913403028</v>
      </c>
      <c r="P87" s="24">
        <f t="shared" si="10"/>
        <v>22.169402236306524</v>
      </c>
      <c r="Q87" t="s">
        <v>193</v>
      </c>
      <c r="R87" t="s">
        <v>192</v>
      </c>
      <c r="S87" s="68" t="s">
        <v>333</v>
      </c>
      <c r="AD87" s="37"/>
      <c r="AE87" s="37"/>
      <c r="AH87" s="37"/>
      <c r="AI87" s="37"/>
      <c r="AJ87" t="s">
        <v>299</v>
      </c>
    </row>
    <row r="88" spans="1:36" s="36" customFormat="1" ht="15" x14ac:dyDescent="0.25">
      <c r="A88">
        <v>4.67</v>
      </c>
      <c r="B88">
        <v>3.27</v>
      </c>
      <c r="C88">
        <v>1.9</v>
      </c>
      <c r="D88" s="20">
        <f t="shared" si="7"/>
        <v>4.6258949339834654E-2</v>
      </c>
      <c r="E88" s="17">
        <f>IF(OR($A88="",$B88="",$C88=""),"",A88*'MPTO_working_3-way'!$I87)</f>
        <v>4.9905867490764555</v>
      </c>
      <c r="F88" s="21">
        <f>IF(OR($A88="",$B88="",$C88=""),"",B88*'MPTO_working_3-way'!$I87)</f>
        <v>3.4944793724796597</v>
      </c>
      <c r="G88" s="22">
        <f>IF(OR($A88="",$B88="",$C88=""),"",C88*'MPTO_working_3-way'!$I87)</f>
        <v>2.0304314396670806</v>
      </c>
      <c r="H88" s="17"/>
      <c r="I88" s="21"/>
      <c r="J88" s="22"/>
      <c r="K88" s="17"/>
      <c r="L88" s="21"/>
      <c r="M88" s="22"/>
      <c r="N88" s="23">
        <f t="shared" si="8"/>
        <v>20.037724024836503</v>
      </c>
      <c r="O88" s="24">
        <f t="shared" si="9"/>
        <v>28.616566114980575</v>
      </c>
      <c r="P88" s="24">
        <f t="shared" si="10"/>
        <v>49.250616418940247</v>
      </c>
      <c r="Q88" t="s">
        <v>151</v>
      </c>
      <c r="R88" t="s">
        <v>194</v>
      </c>
      <c r="S88" s="68" t="s">
        <v>333</v>
      </c>
      <c r="AD88" s="37"/>
      <c r="AE88" s="37"/>
      <c r="AH88" s="37"/>
      <c r="AI88" s="37"/>
      <c r="AJ88" t="s">
        <v>299</v>
      </c>
    </row>
    <row r="89" spans="1:36" s="36" customFormat="1" ht="15" x14ac:dyDescent="0.25">
      <c r="A89">
        <v>1.9</v>
      </c>
      <c r="B89">
        <v>3.62</v>
      </c>
      <c r="C89">
        <v>4.3899999999999997</v>
      </c>
      <c r="D89" s="20">
        <f t="shared" si="7"/>
        <v>3.0349316198158505E-2</v>
      </c>
      <c r="E89" s="17">
        <f>IF(OR($A89="",$B89="",$C89=""),"",A89*'MPTO_working_3-way'!$I88)</f>
        <v>1.9861948811782779</v>
      </c>
      <c r="F89" s="21">
        <f>IF(OR($A89="",$B89="",$C89=""),"",B89*'MPTO_working_3-way'!$I88)</f>
        <v>3.7842239315080874</v>
      </c>
      <c r="G89" s="22">
        <f>IF(OR($A89="",$B89="",$C89=""),"",C89*'MPTO_working_3-way'!$I88)</f>
        <v>4.5891555412487577</v>
      </c>
      <c r="H89" s="17"/>
      <c r="I89" s="21"/>
      <c r="J89" s="22"/>
      <c r="K89" s="17"/>
      <c r="L89" s="21"/>
      <c r="M89" s="22"/>
      <c r="N89" s="23">
        <f t="shared" si="8"/>
        <v>50.347526794891664</v>
      </c>
      <c r="O89" s="24">
        <f t="shared" si="9"/>
        <v>26.425497489031535</v>
      </c>
      <c r="P89" s="24">
        <f t="shared" si="10"/>
        <v>21.790501346308464</v>
      </c>
      <c r="Q89" t="s">
        <v>262</v>
      </c>
      <c r="R89" t="s">
        <v>286</v>
      </c>
      <c r="S89" s="68" t="s">
        <v>333</v>
      </c>
      <c r="AD89" s="37"/>
      <c r="AE89" s="37"/>
      <c r="AH89" s="37"/>
      <c r="AI89" s="37"/>
      <c r="AJ89" t="s">
        <v>304</v>
      </c>
    </row>
    <row r="90" spans="1:36" s="36" customFormat="1" ht="15" x14ac:dyDescent="0.25">
      <c r="A90">
        <v>2.57</v>
      </c>
      <c r="B90">
        <v>3.38</v>
      </c>
      <c r="C90">
        <v>2.88</v>
      </c>
      <c r="D90" s="20">
        <f t="shared" si="7"/>
        <v>3.2185268753661456E-2</v>
      </c>
      <c r="E90" s="17">
        <f>IF(OR($A90="",$B90="",$C90=""),"",A90*'MPTO_working_3-way'!$I89)</f>
        <v>2.6888854998033751</v>
      </c>
      <c r="F90" s="21">
        <f>IF(OR($A90="",$B90="",$C90=""),"",B90*'MPTO_working_3-way'!$I89)</f>
        <v>3.5363552487686412</v>
      </c>
      <c r="G90" s="22">
        <f>IF(OR($A90="",$B90="",$C90=""),"",C90*'MPTO_working_3-way'!$I89)</f>
        <v>3.0132257740987236</v>
      </c>
      <c r="H90" s="17"/>
      <c r="I90" s="21"/>
      <c r="J90" s="22"/>
      <c r="K90" s="17"/>
      <c r="L90" s="21"/>
      <c r="M90" s="22"/>
      <c r="N90" s="23">
        <f t="shared" si="8"/>
        <v>37.19012951920508</v>
      </c>
      <c r="O90" s="24">
        <f t="shared" si="9"/>
        <v>28.277702030874867</v>
      </c>
      <c r="P90" s="24">
        <f t="shared" si="10"/>
        <v>33.187025300123977</v>
      </c>
      <c r="Q90" t="s">
        <v>288</v>
      </c>
      <c r="R90" t="s">
        <v>198</v>
      </c>
      <c r="S90" s="68" t="s">
        <v>333</v>
      </c>
      <c r="AD90" s="37"/>
      <c r="AE90" s="37"/>
      <c r="AH90" s="37"/>
      <c r="AI90" s="37"/>
      <c r="AJ90" t="s">
        <v>304</v>
      </c>
    </row>
    <row r="91" spans="1:36" s="36" customFormat="1" ht="15" x14ac:dyDescent="0.25">
      <c r="A91">
        <v>2.12</v>
      </c>
      <c r="B91">
        <v>3.64</v>
      </c>
      <c r="C91">
        <v>3.48</v>
      </c>
      <c r="D91" s="20">
        <f t="shared" si="7"/>
        <v>3.3779709771902144E-2</v>
      </c>
      <c r="E91" s="17">
        <f>IF(OR($A91="",$B91="",$C91=""),"",A91*'MPTO_working_3-way'!$I90)</f>
        <v>2.1843405503400963</v>
      </c>
      <c r="F91" s="21">
        <f>IF(OR($A91="",$B91="",$C91=""),"",B91*'MPTO_working_3-way'!$I90)</f>
        <v>3.7504715109612969</v>
      </c>
      <c r="G91" s="22">
        <f>IF(OR($A91="",$B91="",$C91=""),"",C91*'MPTO_working_3-way'!$I90)</f>
        <v>3.5856156203695915</v>
      </c>
      <c r="H91" s="17"/>
      <c r="I91" s="21"/>
      <c r="J91" s="22"/>
      <c r="K91" s="17"/>
      <c r="L91" s="21"/>
      <c r="M91" s="22"/>
      <c r="N91" s="23">
        <f t="shared" si="8"/>
        <v>45.78040726498908</v>
      </c>
      <c r="O91" s="24">
        <f t="shared" si="9"/>
        <v>26.663314121367272</v>
      </c>
      <c r="P91" s="24">
        <f t="shared" si="10"/>
        <v>27.889213621200255</v>
      </c>
      <c r="Q91" t="s">
        <v>289</v>
      </c>
      <c r="R91" t="s">
        <v>260</v>
      </c>
      <c r="S91" s="68" t="s">
        <v>333</v>
      </c>
      <c r="AD91" s="37"/>
      <c r="AE91" s="37"/>
      <c r="AH91" s="37"/>
      <c r="AI91" s="37"/>
      <c r="AJ91" t="s">
        <v>304</v>
      </c>
    </row>
    <row r="92" spans="1:36" s="36" customFormat="1" ht="15" x14ac:dyDescent="0.25">
      <c r="A92">
        <v>3.24</v>
      </c>
      <c r="B92">
        <v>3.29</v>
      </c>
      <c r="C92">
        <v>2.41</v>
      </c>
      <c r="D92" s="20">
        <f t="shared" si="7"/>
        <v>2.7531102425896403E-2</v>
      </c>
      <c r="E92" s="17">
        <f>IF(OR($A92="",$B92="",$C92=""),"",A92*'MPTO_working_3-way'!$I91)</f>
        <v>3.3442802707618635</v>
      </c>
      <c r="F92" s="21">
        <f>IF(OR($A92="",$B92="",$C92=""),"",B92*'MPTO_working_3-way'!$I91)</f>
        <v>3.3958895341995463</v>
      </c>
      <c r="G92" s="22">
        <f>IF(OR($A92="",$B92="",$C92=""),"",C92*'MPTO_working_3-way'!$I91)</f>
        <v>2.4875664976963243</v>
      </c>
      <c r="H92" s="17"/>
      <c r="I92" s="21"/>
      <c r="J92" s="22"/>
      <c r="K92" s="17"/>
      <c r="L92" s="21"/>
      <c r="M92" s="22"/>
      <c r="N92" s="23">
        <f t="shared" si="8"/>
        <v>29.901800059723737</v>
      </c>
      <c r="O92" s="24">
        <f t="shared" si="9"/>
        <v>29.447365408360156</v>
      </c>
      <c r="P92" s="24">
        <f t="shared" si="10"/>
        <v>40.199930370748923</v>
      </c>
      <c r="Q92" t="s">
        <v>292</v>
      </c>
      <c r="R92" t="s">
        <v>290</v>
      </c>
      <c r="S92" s="68" t="s">
        <v>333</v>
      </c>
      <c r="AD92" s="37"/>
      <c r="AE92" s="37"/>
      <c r="AH92" s="37"/>
      <c r="AI92" s="37"/>
      <c r="AJ92" t="s">
        <v>305</v>
      </c>
    </row>
    <row r="93" spans="1:36" s="36" customFormat="1" ht="15" x14ac:dyDescent="0.25">
      <c r="A93">
        <v>7.21</v>
      </c>
      <c r="B93">
        <v>4.3600000000000003</v>
      </c>
      <c r="C93">
        <v>1.51</v>
      </c>
      <c r="D93" s="20">
        <f t="shared" si="7"/>
        <v>3.0305708995386205E-2</v>
      </c>
      <c r="E93" s="17">
        <f>IF(OR($A93="",$B93="",$C93=""),"",A93*'MPTO_working_3-way'!$I92)</f>
        <v>7.4535517074554143</v>
      </c>
      <c r="F93" s="21">
        <f>IF(OR($A93="",$B93="",$C93=""),"",B93*'MPTO_working_3-way'!$I92)</f>
        <v>4.5072795346054937</v>
      </c>
      <c r="G93" s="22">
        <f>IF(OR($A93="",$B93="",$C93=""),"",C93*'MPTO_working_3-way'!$I92)</f>
        <v>1.5610073617555722</v>
      </c>
      <c r="H93" s="17"/>
      <c r="I93" s="21"/>
      <c r="J93" s="22"/>
      <c r="K93" s="17"/>
      <c r="L93" s="21"/>
      <c r="M93" s="22"/>
      <c r="N93" s="23">
        <f t="shared" si="8"/>
        <v>13.416422656594037</v>
      </c>
      <c r="O93" s="24">
        <f t="shared" si="9"/>
        <v>22.186331961936471</v>
      </c>
      <c r="P93" s="24">
        <f t="shared" si="10"/>
        <v>64.061196923207291</v>
      </c>
      <c r="Q93" t="s">
        <v>204</v>
      </c>
      <c r="R93" t="s">
        <v>264</v>
      </c>
      <c r="S93" s="68" t="s">
        <v>333</v>
      </c>
      <c r="AD93" s="37"/>
      <c r="AE93" s="37"/>
      <c r="AH93" s="37"/>
      <c r="AI93" s="37"/>
      <c r="AJ93" t="s">
        <v>305</v>
      </c>
    </row>
    <row r="94" spans="1:36" s="36" customFormat="1" ht="15" x14ac:dyDescent="0.25">
      <c r="A94">
        <v>2.61</v>
      </c>
      <c r="B94">
        <v>3.68</v>
      </c>
      <c r="C94">
        <v>2.68</v>
      </c>
      <c r="D94" s="20">
        <f t="shared" si="7"/>
        <v>2.8015221245098809E-2</v>
      </c>
      <c r="E94" s="17">
        <f>IF(OR($A94="",$B94="",$C94=""),"",A94*'MPTO_working_3-way'!$I93)</f>
        <v>2.6818561773315897</v>
      </c>
      <c r="F94" s="21">
        <f>IF(OR($A94="",$B94="",$C94=""),"",B94*'MPTO_working_3-way'!$I93)</f>
        <v>3.7813144569272987</v>
      </c>
      <c r="G94" s="22">
        <f>IF(OR($A94="",$B94="",$C94=""),"",C94*'MPTO_working_3-way'!$I93)</f>
        <v>2.7537833545014023</v>
      </c>
      <c r="H94" s="17"/>
      <c r="I94" s="21"/>
      <c r="J94" s="22"/>
      <c r="K94" s="17"/>
      <c r="L94" s="21"/>
      <c r="M94" s="22"/>
      <c r="N94" s="23">
        <f t="shared" si="8"/>
        <v>37.287607309165487</v>
      </c>
      <c r="O94" s="24">
        <f t="shared" si="9"/>
        <v>26.445830183946178</v>
      </c>
      <c r="P94" s="24">
        <f t="shared" si="10"/>
        <v>36.313677267508183</v>
      </c>
      <c r="Q94" t="s">
        <v>291</v>
      </c>
      <c r="R94" t="s">
        <v>265</v>
      </c>
      <c r="S94" s="68" t="s">
        <v>333</v>
      </c>
      <c r="AD94" s="37"/>
      <c r="AE94" s="37"/>
      <c r="AH94" s="37"/>
      <c r="AI94" s="37"/>
      <c r="AJ94" t="s">
        <v>305</v>
      </c>
    </row>
    <row r="95" spans="1:36" s="36" customFormat="1" ht="15" x14ac:dyDescent="0.25">
      <c r="A95">
        <v>1.64</v>
      </c>
      <c r="B95">
        <v>4.17</v>
      </c>
      <c r="C95">
        <v>5.57</v>
      </c>
      <c r="D95" s="20">
        <f t="shared" si="7"/>
        <v>2.9097464682718011E-2</v>
      </c>
      <c r="E95" s="17">
        <f>IF(OR($A95="",$B95="",$C95=""),"",A95*'MPTO_working_3-way'!$I94)</f>
        <v>1.6897013627524333</v>
      </c>
      <c r="F95" s="21">
        <f>IF(OR($A95="",$B95="",$C95=""),"",B95*'MPTO_working_3-way'!$I94)</f>
        <v>4.2963748065107605</v>
      </c>
      <c r="G95" s="22">
        <f>IF(OR($A95="",$B95="",$C95=""),"",C95*'MPTO_working_3-way'!$I94)</f>
        <v>5.7388027991043016</v>
      </c>
      <c r="H95" s="17"/>
      <c r="I95" s="21"/>
      <c r="J95" s="22"/>
      <c r="K95" s="17"/>
      <c r="L95" s="21"/>
      <c r="M95" s="22"/>
      <c r="N95" s="23">
        <f t="shared" si="8"/>
        <v>59.182055601295922</v>
      </c>
      <c r="O95" s="24">
        <f t="shared" si="9"/>
        <v>23.275436735281847</v>
      </c>
      <c r="P95" s="24">
        <f t="shared" si="10"/>
        <v>17.425237196790899</v>
      </c>
      <c r="Q95" t="s">
        <v>202</v>
      </c>
      <c r="R95" t="s">
        <v>295</v>
      </c>
      <c r="S95" s="68" t="s">
        <v>333</v>
      </c>
      <c r="AD95" s="37"/>
      <c r="AE95" s="37"/>
      <c r="AH95" s="37"/>
      <c r="AI95" s="37"/>
      <c r="AJ95" t="s">
        <v>305</v>
      </c>
    </row>
    <row r="96" spans="1:36" s="36" customFormat="1" ht="15" x14ac:dyDescent="0.25">
      <c r="A96">
        <v>2.34</v>
      </c>
      <c r="B96">
        <v>3.57</v>
      </c>
      <c r="C96">
        <v>2.98</v>
      </c>
      <c r="D96" s="20">
        <f t="shared" si="7"/>
        <v>4.303294196701235E-2</v>
      </c>
      <c r="E96" s="17">
        <f>IF(OR($A96="",$B96="",$C96=""),"",A96*'MPTO_working_3-way'!$I95)</f>
        <v>2.4055556177135311</v>
      </c>
      <c r="F96" s="21">
        <f>IF(OR($A96="",$B96="",$C96=""),"",B96*'MPTO_working_3-way'!$I95)</f>
        <v>3.6700143398450025</v>
      </c>
      <c r="G96" s="22">
        <f>IF(OR($A96="",$B96="",$C96=""),"",C96*'MPTO_working_3-way'!$I95)</f>
        <v>3.0634853593103943</v>
      </c>
      <c r="H96" s="17"/>
      <c r="I96" s="21"/>
      <c r="J96" s="22"/>
      <c r="K96" s="17"/>
      <c r="L96" s="21"/>
      <c r="M96" s="22"/>
      <c r="N96" s="23">
        <f t="shared" si="8"/>
        <v>41.570437724923401</v>
      </c>
      <c r="O96" s="24">
        <f t="shared" si="9"/>
        <v>27.247849937344753</v>
      </c>
      <c r="P96" s="24">
        <f t="shared" si="10"/>
        <v>32.642558481986832</v>
      </c>
      <c r="Q96" t="s">
        <v>317</v>
      </c>
      <c r="R96" t="s">
        <v>314</v>
      </c>
      <c r="S96" s="68" t="s">
        <v>333</v>
      </c>
      <c r="AD96" s="37"/>
      <c r="AE96" s="37"/>
      <c r="AH96" s="37"/>
      <c r="AI96" s="37"/>
      <c r="AJ96" t="s">
        <v>319</v>
      </c>
    </row>
    <row r="97" spans="1:36" s="36" customFormat="1" ht="15" x14ac:dyDescent="0.25">
      <c r="A97">
        <v>1.81</v>
      </c>
      <c r="B97">
        <v>3.93</v>
      </c>
      <c r="C97">
        <v>4.1900000000000004</v>
      </c>
      <c r="D97" s="20">
        <f t="shared" si="7"/>
        <v>4.560259854082882E-2</v>
      </c>
      <c r="E97" s="17">
        <f>IF(OR($A97="",$B97="",$C97=""),"",A97*'MPTO_working_3-way'!$I96)</f>
        <v>1.8626664110757196</v>
      </c>
      <c r="F97" s="21">
        <f>IF(OR($A97="",$B97="",$C97=""),"",B97*'MPTO_working_3-way'!$I96)</f>
        <v>4.0443530362030815</v>
      </c>
      <c r="G97" s="22">
        <f>IF(OR($A97="",$B97="",$C97=""),"",C97*'MPTO_working_3-way'!$I96)</f>
        <v>4.3119183770205884</v>
      </c>
      <c r="H97" s="17"/>
      <c r="I97" s="21"/>
      <c r="J97" s="22"/>
      <c r="K97" s="17"/>
      <c r="L97" s="21"/>
      <c r="M97" s="22"/>
      <c r="N97" s="23">
        <f t="shared" si="8"/>
        <v>53.686478376043944</v>
      </c>
      <c r="O97" s="24">
        <f t="shared" si="9"/>
        <v>24.725833552325586</v>
      </c>
      <c r="P97" s="24">
        <f t="shared" si="10"/>
        <v>23.191533618291061</v>
      </c>
      <c r="Q97" t="s">
        <v>313</v>
      </c>
      <c r="R97" t="s">
        <v>307</v>
      </c>
      <c r="S97" s="68" t="s">
        <v>333</v>
      </c>
      <c r="AD97" s="37"/>
      <c r="AE97" s="37"/>
      <c r="AH97" s="37"/>
      <c r="AI97" s="37"/>
      <c r="AJ97" t="s">
        <v>319</v>
      </c>
    </row>
    <row r="98" spans="1:36" s="36" customFormat="1" ht="15" x14ac:dyDescent="0.25">
      <c r="A98">
        <v>1.93</v>
      </c>
      <c r="B98">
        <v>3.82</v>
      </c>
      <c r="C98">
        <v>3.73</v>
      </c>
      <c r="D98" s="20">
        <f t="shared" si="7"/>
        <v>4.8011334483256896E-2</v>
      </c>
      <c r="E98" s="17">
        <f>IF(OR($A98="",$B98="",$C98=""),"",A98*'MPTO_working_3-way'!$I97)</f>
        <v>2.0130535779963337</v>
      </c>
      <c r="F98" s="21">
        <f>IF(OR($A98="",$B98="",$C98=""),"",B98*'MPTO_working_3-way'!$I97)</f>
        <v>3.9843858383139872</v>
      </c>
      <c r="G98" s="22">
        <f>IF(OR($A98="",$B98="",$C98=""),"",C98*'MPTO_working_3-way'!$I97)</f>
        <v>3.8905128735369559</v>
      </c>
      <c r="H98" s="17"/>
      <c r="I98" s="21"/>
      <c r="J98" s="22"/>
      <c r="K98" s="17"/>
      <c r="L98" s="21"/>
      <c r="M98" s="22"/>
      <c r="N98" s="23">
        <f t="shared" si="8"/>
        <v>49.675776687242312</v>
      </c>
      <c r="O98" s="24">
        <f t="shared" si="9"/>
        <v>25.097970944077918</v>
      </c>
      <c r="P98" s="24">
        <f t="shared" si="10"/>
        <v>25.70355201243369</v>
      </c>
      <c r="Q98" t="s">
        <v>315</v>
      </c>
      <c r="R98" t="s">
        <v>316</v>
      </c>
      <c r="S98" s="68" t="s">
        <v>333</v>
      </c>
      <c r="AD98" s="37"/>
      <c r="AE98" s="37"/>
      <c r="AH98" s="37"/>
      <c r="AI98" s="37"/>
      <c r="AJ98" t="s">
        <v>319</v>
      </c>
    </row>
    <row r="99" spans="1:36" s="36" customFormat="1" ht="15" x14ac:dyDescent="0.25">
      <c r="A99">
        <v>1.51</v>
      </c>
      <c r="B99">
        <v>4.7</v>
      </c>
      <c r="C99">
        <v>6.45</v>
      </c>
      <c r="D99" s="20">
        <f t="shared" si="7"/>
        <v>3.0056372765870032E-2</v>
      </c>
      <c r="E99" s="17">
        <f>IF(OR($A99="",$B99="",$C99=""),"",A99*'MPTO_working_3-way'!$I98)</f>
        <v>1.5788599237966516</v>
      </c>
      <c r="F99" s="21">
        <f>IF(OR($A99="",$B99="",$C99=""),"",B99*'MPTO_working_3-way'!$I98)</f>
        <v>4.9143322131418961</v>
      </c>
      <c r="G99" s="22">
        <f>IF(OR($A99="",$B99="",$C99=""),"",C99*'MPTO_working_3-way'!$I98)</f>
        <v>6.7441367605883462</v>
      </c>
      <c r="H99" s="17"/>
      <c r="I99" s="21"/>
      <c r="J99" s="22"/>
      <c r="K99" s="17"/>
      <c r="L99" s="21"/>
      <c r="M99" s="22"/>
      <c r="N99" s="23">
        <f t="shared" si="8"/>
        <v>63.336841028640514</v>
      </c>
      <c r="O99" s="24">
        <f t="shared" si="9"/>
        <v>20.348644670903653</v>
      </c>
      <c r="P99" s="24">
        <f t="shared" si="10"/>
        <v>14.827694566394911</v>
      </c>
      <c r="Q99" t="s">
        <v>110</v>
      </c>
      <c r="R99" t="s">
        <v>137</v>
      </c>
      <c r="S99" s="68" t="s">
        <v>333</v>
      </c>
      <c r="AD99" s="37"/>
      <c r="AE99" s="37"/>
      <c r="AH99" s="37"/>
      <c r="AI99" s="37"/>
      <c r="AJ99" t="s">
        <v>127</v>
      </c>
    </row>
    <row r="100" spans="1:36" s="36" customFormat="1" ht="15" x14ac:dyDescent="0.25">
      <c r="A100">
        <v>2.23</v>
      </c>
      <c r="B100">
        <v>3.43</v>
      </c>
      <c r="C100">
        <v>3.49</v>
      </c>
      <c r="D100" s="20">
        <f t="shared" si="7"/>
        <v>2.6508634067313963E-2</v>
      </c>
      <c r="E100" s="17">
        <f>IF(OR($A100="",$B100="",$C100=""),"",A100*'MPTO_working_3-way'!$I99)</f>
        <v>2.3370652758976629</v>
      </c>
      <c r="F100" s="21">
        <f>IF(OR($A100="",$B100="",$C100=""),"",B100*'MPTO_working_3-way'!$I99)</f>
        <v>3.5946788772775715</v>
      </c>
      <c r="G100" s="22">
        <f>IF(OR($A100="",$B100="",$C100=""),"",C100*'MPTO_working_3-way'!$I99)</f>
        <v>3.6575595573465667</v>
      </c>
      <c r="H100" s="17"/>
      <c r="I100" s="21"/>
      <c r="J100" s="22"/>
      <c r="K100" s="17"/>
      <c r="L100" s="21"/>
      <c r="M100" s="22"/>
      <c r="N100" s="23">
        <f t="shared" si="8"/>
        <v>42.788706430799273</v>
      </c>
      <c r="O100" s="24">
        <f t="shared" si="9"/>
        <v>27.818896600782029</v>
      </c>
      <c r="P100" s="24">
        <f t="shared" si="10"/>
        <v>27.340634768103833</v>
      </c>
      <c r="Q100" t="s">
        <v>85</v>
      </c>
      <c r="R100" t="s">
        <v>272</v>
      </c>
      <c r="S100" s="68" t="s">
        <v>333</v>
      </c>
      <c r="AD100" s="37"/>
      <c r="AE100" s="37"/>
      <c r="AH100" s="37"/>
      <c r="AI100" s="37"/>
      <c r="AJ100" t="s">
        <v>127</v>
      </c>
    </row>
    <row r="101" spans="1:36" s="36" customFormat="1" ht="15" x14ac:dyDescent="0.25">
      <c r="A101">
        <v>1.54</v>
      </c>
      <c r="B101">
        <v>4.46</v>
      </c>
      <c r="C101">
        <v>6.33</v>
      </c>
      <c r="D101" s="20">
        <f t="shared" si="7"/>
        <v>3.1543779083787138E-2</v>
      </c>
      <c r="E101" s="17">
        <f>IF(OR($A101="",$B101="",$C101=""),"",A101*'MPTO_working_3-way'!$I100)</f>
        <v>1.5862868140594399</v>
      </c>
      <c r="F101" s="21">
        <f>IF(OR($A101="",$B101="",$C101=""),"",B101*'MPTO_working_3-way'!$I100)</f>
        <v>4.59405142253578</v>
      </c>
      <c r="G101" s="22">
        <f>IF(OR($A101="",$B101="",$C101=""),"",C101*'MPTO_working_3-way'!$I100)</f>
        <v>6.5202568396079572</v>
      </c>
      <c r="H101" s="17"/>
      <c r="I101" s="21"/>
      <c r="J101" s="22"/>
      <c r="K101" s="17"/>
      <c r="L101" s="21"/>
      <c r="M101" s="22"/>
      <c r="N101" s="23">
        <f t="shared" si="8"/>
        <v>63.040302115411073</v>
      </c>
      <c r="O101" s="24">
        <f t="shared" si="9"/>
        <v>21.767279205769743</v>
      </c>
      <c r="P101" s="24">
        <f t="shared" si="10"/>
        <v>15.336819156039978</v>
      </c>
      <c r="Q101" t="s">
        <v>271</v>
      </c>
      <c r="R101" t="s">
        <v>135</v>
      </c>
      <c r="S101" s="68" t="s">
        <v>333</v>
      </c>
      <c r="AD101" s="37"/>
      <c r="AE101" s="37"/>
      <c r="AH101" s="37"/>
      <c r="AI101" s="37"/>
      <c r="AJ101" t="s">
        <v>127</v>
      </c>
    </row>
    <row r="102" spans="1:36" s="36" customFormat="1" ht="15" x14ac:dyDescent="0.25">
      <c r="A102">
        <v>1.56</v>
      </c>
      <c r="B102">
        <v>4.51</v>
      </c>
      <c r="C102">
        <v>5.92</v>
      </c>
      <c r="D102" s="20">
        <f t="shared" si="7"/>
        <v>3.1674049966732731E-2</v>
      </c>
      <c r="E102" s="17">
        <f>IF(OR($A102="",$B102="",$C102=""),"",A102*'MPTO_working_3-way'!$I101)</f>
        <v>1.6013534691450098</v>
      </c>
      <c r="F102" s="21">
        <f>IF(OR($A102="",$B102="",$C102=""),"",B102*'MPTO_working_3-way'!$I101)</f>
        <v>4.6295539396435856</v>
      </c>
      <c r="G102" s="22">
        <f>IF(OR($A102="",$B102="",$C102=""),"",C102*'MPTO_working_3-way'!$I101)</f>
        <v>6.0769311136784987</v>
      </c>
      <c r="H102" s="17"/>
      <c r="I102" s="21"/>
      <c r="J102" s="22"/>
      <c r="K102" s="17"/>
      <c r="L102" s="21"/>
      <c r="M102" s="22"/>
      <c r="N102" s="23">
        <f t="shared" si="8"/>
        <v>62.447174797324244</v>
      </c>
      <c r="O102" s="24">
        <f t="shared" si="9"/>
        <v>21.600353144972466</v>
      </c>
      <c r="P102" s="24">
        <f t="shared" si="10"/>
        <v>16.455674439835445</v>
      </c>
      <c r="Q102" t="s">
        <v>105</v>
      </c>
      <c r="R102" t="s">
        <v>273</v>
      </c>
      <c r="S102" s="68" t="s">
        <v>333</v>
      </c>
      <c r="AD102" s="37"/>
      <c r="AE102" s="37"/>
      <c r="AH102" s="37"/>
      <c r="AI102" s="37"/>
      <c r="AJ102" t="s">
        <v>127</v>
      </c>
    </row>
    <row r="103" spans="1:36" s="36" customFormat="1" ht="15" x14ac:dyDescent="0.25">
      <c r="A103">
        <v>1.73</v>
      </c>
      <c r="B103">
        <v>4.03</v>
      </c>
      <c r="C103">
        <v>4.8899999999999997</v>
      </c>
      <c r="D103" s="20">
        <f t="shared" si="7"/>
        <v>3.0672617402414559E-2</v>
      </c>
      <c r="E103" s="17">
        <f>IF(OR($A103="",$B103="",$C103=""),"",A103*'MPTO_working_3-way'!$I102)</f>
        <v>1.7845707378149518</v>
      </c>
      <c r="F103" s="21">
        <f>IF(OR($A103="",$B103="",$C103=""),"",B103*'MPTO_working_3-way'!$I102)</f>
        <v>4.1571214297076624</v>
      </c>
      <c r="G103" s="22">
        <f>IF(OR($A103="",$B103="",$C103=""),"",C103*'MPTO_working_3-way'!$I102)</f>
        <v>5.0442490797197186</v>
      </c>
      <c r="H103" s="17"/>
      <c r="I103" s="21"/>
      <c r="J103" s="22"/>
      <c r="K103" s="17"/>
      <c r="L103" s="21"/>
      <c r="M103" s="22"/>
      <c r="N103" s="23">
        <f t="shared" si="8"/>
        <v>56.035884642175127</v>
      </c>
      <c r="O103" s="24">
        <f t="shared" si="9"/>
        <v>24.055106806690567</v>
      </c>
      <c r="P103" s="24">
        <f t="shared" si="10"/>
        <v>19.824556325350304</v>
      </c>
      <c r="Q103" t="s">
        <v>208</v>
      </c>
      <c r="R103" t="s">
        <v>107</v>
      </c>
      <c r="S103" s="68" t="s">
        <v>333</v>
      </c>
      <c r="AD103" s="37"/>
      <c r="AE103" s="37"/>
      <c r="AH103" s="37"/>
      <c r="AI103" s="37"/>
      <c r="AJ103" t="s">
        <v>127</v>
      </c>
    </row>
    <row r="104" spans="1:36" s="36" customFormat="1" ht="15" x14ac:dyDescent="0.25">
      <c r="A104">
        <v>1.65</v>
      </c>
      <c r="B104">
        <v>4.03</v>
      </c>
      <c r="C104">
        <v>5.66</v>
      </c>
      <c r="D104" s="20">
        <f t="shared" si="7"/>
        <v>3.0878009106665161E-2</v>
      </c>
      <c r="E104" s="17">
        <f>IF(OR($A104="",$B104="",$C104=""),"",A104*'MPTO_working_3-way'!$I103)</f>
        <v>1.702262182445109</v>
      </c>
      <c r="F104" s="21">
        <f>IF(OR($A104="",$B104="",$C104=""),"",B104*'MPTO_working_3-way'!$I103)</f>
        <v>4.157646421365933</v>
      </c>
      <c r="G104" s="22">
        <f>IF(OR($A104="",$B104="",$C104=""),"",C104*'MPTO_working_3-way'!$I103)</f>
        <v>5.8392751228117072</v>
      </c>
      <c r="H104" s="17"/>
      <c r="I104" s="21"/>
      <c r="J104" s="22"/>
      <c r="K104" s="17"/>
      <c r="L104" s="21"/>
      <c r="M104" s="22"/>
      <c r="N104" s="23">
        <f t="shared" si="8"/>
        <v>58.745357225971617</v>
      </c>
      <c r="O104" s="24">
        <f t="shared" si="9"/>
        <v>24.052069335695574</v>
      </c>
      <c r="P104" s="24">
        <f t="shared" si="10"/>
        <v>17.125413325592433</v>
      </c>
      <c r="Q104" t="s">
        <v>111</v>
      </c>
      <c r="R104" t="s">
        <v>270</v>
      </c>
      <c r="S104" s="68" t="s">
        <v>333</v>
      </c>
      <c r="AD104" s="37"/>
      <c r="AE104" s="37"/>
      <c r="AH104" s="37"/>
      <c r="AI104" s="37"/>
      <c r="AJ104" t="s">
        <v>127</v>
      </c>
    </row>
    <row r="105" spans="1:36" s="36" customFormat="1" ht="15" x14ac:dyDescent="0.25">
      <c r="A105">
        <v>2.89</v>
      </c>
      <c r="B105">
        <v>3.88</v>
      </c>
      <c r="C105">
        <v>2.36</v>
      </c>
      <c r="D105" s="20">
        <f t="shared" si="7"/>
        <v>2.7481533567883298E-2</v>
      </c>
      <c r="E105" s="17">
        <f>IF(OR($A105="",$B105="",$C105=""),"",A105*'MPTO_working_3-way'!$I104)</f>
        <v>2.978643864292978</v>
      </c>
      <c r="F105" s="21">
        <f>IF(OR($A105="",$B105="",$C105=""),"",B105*'MPTO_working_3-way'!$I104)</f>
        <v>3.9990097555213682</v>
      </c>
      <c r="G105" s="22">
        <f>IF(OR($A105="",$B105="",$C105=""),"",C105*'MPTO_working_3-way'!$I104)</f>
        <v>2.4323873770696984</v>
      </c>
      <c r="H105" s="17"/>
      <c r="I105" s="21"/>
      <c r="J105" s="22"/>
      <c r="K105" s="17"/>
      <c r="L105" s="21"/>
      <c r="M105" s="22"/>
      <c r="N105" s="23">
        <f t="shared" si="8"/>
        <v>33.57232504320767</v>
      </c>
      <c r="O105" s="24">
        <f t="shared" si="9"/>
        <v>25.006190560533547</v>
      </c>
      <c r="P105" s="24">
        <f t="shared" si="10"/>
        <v>41.1118726164704</v>
      </c>
      <c r="Q105" t="s">
        <v>106</v>
      </c>
      <c r="R105" t="s">
        <v>108</v>
      </c>
      <c r="S105" s="68" t="s">
        <v>333</v>
      </c>
      <c r="AD105" s="37"/>
      <c r="AE105" s="37"/>
      <c r="AH105" s="37"/>
      <c r="AI105" s="37"/>
      <c r="AJ105" t="s">
        <v>127</v>
      </c>
    </row>
    <row r="106" spans="1:36" s="36" customFormat="1" ht="15" x14ac:dyDescent="0.25">
      <c r="A106">
        <v>2.31</v>
      </c>
      <c r="B106">
        <v>3.48</v>
      </c>
      <c r="C106">
        <v>3.25</v>
      </c>
      <c r="D106" s="20">
        <f t="shared" si="7"/>
        <v>2.7949062431821048E-2</v>
      </c>
      <c r="E106" s="17">
        <f>IF(OR($A106="",$B106="",$C106=""),"",A106*'MPTO_working_3-way'!$I105)</f>
        <v>2.3813282010363968</v>
      </c>
      <c r="F106" s="21">
        <f>IF(OR($A106="",$B106="",$C106=""),"",B106*'MPTO_working_3-way'!$I105)</f>
        <v>3.5874554716911948</v>
      </c>
      <c r="G106" s="22">
        <f>IF(OR($A106="",$B106="",$C106=""),"",C106*'MPTO_working_3-way'!$I105)</f>
        <v>3.3503535295966618</v>
      </c>
      <c r="H106" s="17"/>
      <c r="I106" s="21"/>
      <c r="J106" s="22"/>
      <c r="K106" s="17"/>
      <c r="L106" s="21"/>
      <c r="M106" s="22"/>
      <c r="N106" s="23">
        <f t="shared" si="8"/>
        <v>41.993371579977179</v>
      </c>
      <c r="O106" s="24">
        <f t="shared" si="9"/>
        <v>27.874910445329682</v>
      </c>
      <c r="P106" s="24">
        <f t="shared" si="10"/>
        <v>29.84759641530686</v>
      </c>
      <c r="Q106" t="s">
        <v>109</v>
      </c>
      <c r="R106" t="s">
        <v>102</v>
      </c>
      <c r="S106" s="68" t="s">
        <v>333</v>
      </c>
      <c r="AD106" s="37"/>
      <c r="AE106" s="37"/>
      <c r="AH106" s="37"/>
      <c r="AI106" s="37"/>
      <c r="AJ106" t="s">
        <v>127</v>
      </c>
    </row>
    <row r="107" spans="1:36" s="36" customFormat="1" ht="15" x14ac:dyDescent="0.25">
      <c r="A107">
        <v>2.16</v>
      </c>
      <c r="B107">
        <v>3.59</v>
      </c>
      <c r="C107">
        <v>3.48</v>
      </c>
      <c r="D107" s="20">
        <f t="shared" si="7"/>
        <v>2.8870816835469437E-2</v>
      </c>
      <c r="E107" s="17">
        <f>IF(OR($A107="",$B107="",$C107=""),"",A107*'MPTO_working_3-way'!$I106)</f>
        <v>2.219360112506628</v>
      </c>
      <c r="F107" s="21">
        <f>IF(OR($A107="",$B107="",$C107=""),"",B107*'MPTO_working_3-way'!$I106)</f>
        <v>3.688658705508701</v>
      </c>
      <c r="G107" s="22">
        <f>IF(OR($A107="",$B107="",$C107=""),"",C107*'MPTO_working_3-way'!$I106)</f>
        <v>3.5756357368162339</v>
      </c>
      <c r="H107" s="17"/>
      <c r="I107" s="21"/>
      <c r="J107" s="22"/>
      <c r="K107" s="17"/>
      <c r="L107" s="21"/>
      <c r="M107" s="22"/>
      <c r="N107" s="23">
        <f t="shared" si="8"/>
        <v>45.058032464617142</v>
      </c>
      <c r="O107" s="24">
        <f t="shared" si="9"/>
        <v>27.110125382610871</v>
      </c>
      <c r="P107" s="24">
        <f t="shared" si="10"/>
        <v>27.96705463321064</v>
      </c>
      <c r="Q107" t="s">
        <v>101</v>
      </c>
      <c r="R107" t="s">
        <v>104</v>
      </c>
      <c r="S107" s="68" t="s">
        <v>333</v>
      </c>
      <c r="AD107" s="37"/>
      <c r="AE107" s="37"/>
      <c r="AH107" s="37"/>
      <c r="AI107" s="37"/>
      <c r="AJ107" t="s">
        <v>127</v>
      </c>
    </row>
    <row r="108" spans="1:36" s="36" customFormat="1" ht="15" x14ac:dyDescent="0.25">
      <c r="A108">
        <v>2.93</v>
      </c>
      <c r="B108">
        <v>3.46</v>
      </c>
      <c r="C108">
        <v>2.5099999999999998</v>
      </c>
      <c r="D108" s="20">
        <f t="shared" si="7"/>
        <v>2.8720643870099538E-2</v>
      </c>
      <c r="E108" s="17">
        <f>IF(OR($A108="",$B108="",$C108=""),"",A108*'MPTO_working_3-way'!$I107)</f>
        <v>3.0118907529252357</v>
      </c>
      <c r="F108" s="21">
        <f>IF(OR($A108="",$B108="",$C108=""),"",B108*'MPTO_working_3-way'!$I107)</f>
        <v>3.5567037560141008</v>
      </c>
      <c r="G108" s="22">
        <f>IF(OR($A108="",$B108="",$C108=""),"",C108*'MPTO_working_3-way'!$I107)</f>
        <v>2.5801521467038708</v>
      </c>
      <c r="H108" s="17"/>
      <c r="I108" s="21"/>
      <c r="J108" s="22"/>
      <c r="K108" s="17"/>
      <c r="L108" s="21"/>
      <c r="M108" s="22"/>
      <c r="N108" s="23">
        <f t="shared" si="8"/>
        <v>33.201735455669201</v>
      </c>
      <c r="O108" s="24">
        <f t="shared" si="9"/>
        <v>28.11592048702623</v>
      </c>
      <c r="P108" s="24">
        <f t="shared" si="10"/>
        <v>38.757404336697512</v>
      </c>
      <c r="Q108" t="s">
        <v>274</v>
      </c>
      <c r="R108" t="s">
        <v>103</v>
      </c>
      <c r="S108" s="68" t="s">
        <v>333</v>
      </c>
      <c r="AD108" s="37"/>
      <c r="AE108" s="37"/>
      <c r="AH108" s="37"/>
      <c r="AI108" s="37"/>
      <c r="AJ108" t="s">
        <v>127</v>
      </c>
    </row>
    <row r="109" spans="1:36" s="36" customFormat="1" ht="15" x14ac:dyDescent="0.25">
      <c r="A109">
        <v>2.06</v>
      </c>
      <c r="B109">
        <v>3.29</v>
      </c>
      <c r="C109">
        <v>3.91</v>
      </c>
      <c r="D109" s="20">
        <f t="shared" si="7"/>
        <v>4.5142736688363216E-2</v>
      </c>
      <c r="E109" s="17">
        <f>IF(OR($A109="",$B109="",$C109=""),"",A109*'MPTO_working_3-way'!$I108)</f>
        <v>2.1194738826810671</v>
      </c>
      <c r="F109" s="21">
        <f>IF(OR($A109="",$B109="",$C109=""),"",B109*'MPTO_working_3-way'!$I108)</f>
        <v>3.3849849873886946</v>
      </c>
      <c r="G109" s="22">
        <f>IF(OR($A109="",$B109="",$C109=""),"",C109*'MPTO_working_3-way'!$I108)</f>
        <v>4.0228848938266859</v>
      </c>
      <c r="H109" s="17"/>
      <c r="I109" s="21"/>
      <c r="J109" s="22"/>
      <c r="K109" s="17"/>
      <c r="L109" s="21"/>
      <c r="M109" s="22"/>
      <c r="N109" s="23">
        <f t="shared" si="8"/>
        <v>47.181520290074616</v>
      </c>
      <c r="O109" s="24">
        <f t="shared" si="9"/>
        <v>29.542228509894748</v>
      </c>
      <c r="P109" s="24">
        <f t="shared" si="10"/>
        <v>24.857783068428059</v>
      </c>
      <c r="Q109" t="s">
        <v>87</v>
      </c>
      <c r="R109" t="s">
        <v>77</v>
      </c>
      <c r="S109" s="68" t="s">
        <v>334</v>
      </c>
      <c r="AD109" s="37"/>
      <c r="AE109" s="37"/>
      <c r="AH109" s="37"/>
      <c r="AI109" s="37"/>
      <c r="AJ109" t="s">
        <v>123</v>
      </c>
    </row>
    <row r="110" spans="1:36" s="36" customFormat="1" ht="15" x14ac:dyDescent="0.25">
      <c r="A110">
        <v>2.52</v>
      </c>
      <c r="B110">
        <v>2.97</v>
      </c>
      <c r="C110">
        <v>3.22</v>
      </c>
      <c r="D110" s="20">
        <f t="shared" si="7"/>
        <v>4.4084739736913514E-2</v>
      </c>
      <c r="E110" s="17">
        <f>IF(OR($A110="",$B110="",$C110=""),"",A110*'MPTO_working_3-way'!$I109)</f>
        <v>2.5923760225526506</v>
      </c>
      <c r="F110" s="21">
        <f>IF(OR($A110="",$B110="",$C110=""),"",B110*'MPTO_working_3-way'!$I109)</f>
        <v>3.0553003122941957</v>
      </c>
      <c r="G110" s="22">
        <f>IF(OR($A110="",$B110="",$C110=""),"",C110*'MPTO_working_3-way'!$I109)</f>
        <v>3.3124804732617208</v>
      </c>
      <c r="H110" s="17"/>
      <c r="I110" s="21"/>
      <c r="J110" s="22"/>
      <c r="K110" s="17"/>
      <c r="L110" s="21"/>
      <c r="M110" s="22"/>
      <c r="N110" s="23">
        <f t="shared" si="8"/>
        <v>38.574650872419504</v>
      </c>
      <c r="O110" s="24">
        <f t="shared" si="9"/>
        <v>32.730006800840783</v>
      </c>
      <c r="P110" s="24">
        <f t="shared" si="10"/>
        <v>30.188857204502213</v>
      </c>
      <c r="Q110" t="s">
        <v>119</v>
      </c>
      <c r="R110" t="s">
        <v>81</v>
      </c>
      <c r="S110" s="68" t="s">
        <v>334</v>
      </c>
      <c r="AD110" s="37"/>
      <c r="AE110" s="37"/>
      <c r="AH110" s="37"/>
      <c r="AI110" s="37"/>
      <c r="AJ110" t="s">
        <v>123</v>
      </c>
    </row>
    <row r="111" spans="1:36" s="36" customFormat="1" ht="15" x14ac:dyDescent="0.25">
      <c r="A111">
        <v>2.35</v>
      </c>
      <c r="B111">
        <v>3.12</v>
      </c>
      <c r="C111">
        <v>3.49</v>
      </c>
      <c r="D111" s="20">
        <f t="shared" si="7"/>
        <v>3.2577686695835606E-2</v>
      </c>
      <c r="E111" s="17">
        <f>IF(OR($A111="",$B111="",$C111=""),"",A111*'MPTO_working_3-way'!$I110)</f>
        <v>2.4560854312176534</v>
      </c>
      <c r="F111" s="21">
        <f>IF(OR($A111="",$B111="",$C111=""),"",B111*'MPTO_working_3-way'!$I110)</f>
        <v>3.2608453384676932</v>
      </c>
      <c r="G111" s="22">
        <f>IF(OR($A111="",$B111="",$C111=""),"",C111*'MPTO_working_3-way'!$I110)</f>
        <v>3.6475481510423879</v>
      </c>
      <c r="H111" s="17"/>
      <c r="I111" s="21"/>
      <c r="J111" s="22"/>
      <c r="K111" s="17"/>
      <c r="L111" s="21"/>
      <c r="M111" s="22"/>
      <c r="N111" s="23">
        <f t="shared" si="8"/>
        <v>40.715196112059914</v>
      </c>
      <c r="O111" s="24">
        <f t="shared" si="9"/>
        <v>30.666894507481025</v>
      </c>
      <c r="P111" s="24">
        <f t="shared" si="10"/>
        <v>27.415676465140628</v>
      </c>
      <c r="Q111" t="s">
        <v>220</v>
      </c>
      <c r="R111" t="s">
        <v>121</v>
      </c>
      <c r="S111" s="68" t="s">
        <v>334</v>
      </c>
      <c r="AD111" s="37"/>
      <c r="AE111" s="37"/>
      <c r="AH111" s="37"/>
      <c r="AI111" s="37"/>
      <c r="AJ111" t="s">
        <v>125</v>
      </c>
    </row>
    <row r="112" spans="1:36" s="36" customFormat="1" ht="15" x14ac:dyDescent="0.25">
      <c r="A112">
        <v>1.78</v>
      </c>
      <c r="B112">
        <v>3.76</v>
      </c>
      <c r="C112">
        <v>4.6399999999999997</v>
      </c>
      <c r="D112" s="20">
        <f t="shared" si="7"/>
        <v>4.3272440996809713E-2</v>
      </c>
      <c r="E112" s="17">
        <f>IF(OR($A112="",$B112="",$C112=""),"",A112*'MPTO_working_3-way'!$I111)</f>
        <v>1.858470836731706</v>
      </c>
      <c r="F112" s="21">
        <f>IF(OR($A112="",$B112="",$C112=""),"",B112*'MPTO_working_3-way'!$I111)</f>
        <v>3.9257586214107945</v>
      </c>
      <c r="G112" s="22">
        <f>IF(OR($A112="",$B112="",$C112=""),"",C112*'MPTO_working_3-way'!$I111)</f>
        <v>4.8445531923792782</v>
      </c>
      <c r="H112" s="17"/>
      <c r="I112" s="21"/>
      <c r="J112" s="22"/>
      <c r="K112" s="17"/>
      <c r="L112" s="21"/>
      <c r="M112" s="22"/>
      <c r="N112" s="23">
        <f t="shared" si="8"/>
        <v>53.807677808848112</v>
      </c>
      <c r="O112" s="24">
        <f t="shared" si="9"/>
        <v>25.472783643550439</v>
      </c>
      <c r="P112" s="24">
        <f t="shared" si="10"/>
        <v>20.641738469773632</v>
      </c>
      <c r="Q112" t="s">
        <v>225</v>
      </c>
      <c r="R112" t="s">
        <v>277</v>
      </c>
      <c r="S112" s="68" t="s">
        <v>334</v>
      </c>
      <c r="AD112" s="37"/>
      <c r="AE112" s="37"/>
      <c r="AH112" s="37"/>
      <c r="AI112" s="37"/>
      <c r="AJ112" t="s">
        <v>298</v>
      </c>
    </row>
    <row r="113" spans="1:36" s="36" customFormat="1" ht="15" x14ac:dyDescent="0.25">
      <c r="A113">
        <v>2.48</v>
      </c>
      <c r="B113">
        <v>3.46</v>
      </c>
      <c r="C113">
        <v>2.88</v>
      </c>
      <c r="D113" s="20">
        <f t="shared" si="7"/>
        <v>3.9465369714297704E-2</v>
      </c>
      <c r="E113" s="17">
        <f>IF(OR($A113="",$B113="",$C113=""),"",A113*'MPTO_working_3-way'!$I112)</f>
        <v>2.5607926630056723</v>
      </c>
      <c r="F113" s="21">
        <f>IF(OR($A113="",$B113="",$C113=""),"",B113*'MPTO_working_3-way'!$I112)</f>
        <v>3.572718795967591</v>
      </c>
      <c r="G113" s="22">
        <f>IF(OR($A113="",$B113="",$C113=""),"",C113*'MPTO_working_3-way'!$I112)</f>
        <v>2.9738237376840067</v>
      </c>
      <c r="H113" s="17"/>
      <c r="I113" s="21"/>
      <c r="J113" s="22"/>
      <c r="K113" s="17"/>
      <c r="L113" s="21"/>
      <c r="M113" s="22"/>
      <c r="N113" s="23">
        <f t="shared" si="8"/>
        <v>39.050408666286664</v>
      </c>
      <c r="O113" s="24">
        <f t="shared" si="9"/>
        <v>27.989888292598529</v>
      </c>
      <c r="P113" s="24">
        <f t="shared" si="10"/>
        <v>33.62674079596907</v>
      </c>
      <c r="Q113" t="s">
        <v>322</v>
      </c>
      <c r="R113" t="s">
        <v>146</v>
      </c>
      <c r="S113" s="68" t="s">
        <v>334</v>
      </c>
      <c r="AD113" s="37"/>
      <c r="AE113" s="37"/>
      <c r="AH113" s="37"/>
      <c r="AI113" s="37"/>
      <c r="AJ113" t="s">
        <v>131</v>
      </c>
    </row>
    <row r="114" spans="1:36" s="36" customFormat="1" ht="15" x14ac:dyDescent="0.25">
      <c r="A114">
        <v>2.61</v>
      </c>
      <c r="B114">
        <v>3.2</v>
      </c>
      <c r="C114">
        <v>3.02</v>
      </c>
      <c r="D114" s="20">
        <f t="shared" si="7"/>
        <v>2.6767590266676855E-2</v>
      </c>
      <c r="E114" s="17">
        <f>IF(OR($A114="",$B114="",$C114=""),"",A114*'MPTO_working_3-way'!$I113)</f>
        <v>2.722941071001673</v>
      </c>
      <c r="F114" s="21">
        <f>IF(OR($A114="",$B114="",$C114=""),"",B114*'MPTO_working_3-way'!$I113)</f>
        <v>3.3384718111897911</v>
      </c>
      <c r="G114" s="22">
        <f>IF(OR($A114="",$B114="",$C114=""),"",C114*'MPTO_working_3-way'!$I113)</f>
        <v>3.1506827718103652</v>
      </c>
      <c r="H114" s="17"/>
      <c r="I114" s="21"/>
      <c r="J114" s="22"/>
      <c r="K114" s="17"/>
      <c r="L114" s="21"/>
      <c r="M114" s="22"/>
      <c r="N114" s="23">
        <f t="shared" si="8"/>
        <v>36.724996021751423</v>
      </c>
      <c r="O114" s="24">
        <f t="shared" si="9"/>
        <v>29.953824880240997</v>
      </c>
      <c r="P114" s="24">
        <f t="shared" si="10"/>
        <v>31.739152190983845</v>
      </c>
      <c r="Q114" t="s">
        <v>177</v>
      </c>
      <c r="R114" t="s">
        <v>179</v>
      </c>
      <c r="S114" s="68" t="s">
        <v>334</v>
      </c>
      <c r="AD114" s="37"/>
      <c r="AE114" s="37"/>
      <c r="AH114" s="37"/>
      <c r="AI114" s="37"/>
      <c r="AJ114" t="s">
        <v>301</v>
      </c>
    </row>
    <row r="115" spans="1:36" s="65" customFormat="1" ht="15" x14ac:dyDescent="0.25">
      <c r="A115">
        <v>2.11</v>
      </c>
      <c r="B115">
        <v>3.32</v>
      </c>
      <c r="C115">
        <v>3.8</v>
      </c>
      <c r="D115" s="20">
        <f t="shared" si="7"/>
        <v>3.8296363303049974E-2</v>
      </c>
      <c r="E115" s="17">
        <f>IF(OR($A115="",$B115="",$C115=""),"",A115*'MPTO_working_3-way'!$I114)</f>
        <v>2.1932719300971679</v>
      </c>
      <c r="F115" s="21">
        <f>IF(OR($A115="",$B115="",$C115=""),"",B115*'MPTO_working_3-way'!$I114)</f>
        <v>3.4510250274514682</v>
      </c>
      <c r="G115" s="22">
        <f>IF(OR($A115="",$B115="",$C115=""),"",C115*'MPTO_working_3-way'!$I114)</f>
        <v>3.9499684049143311</v>
      </c>
      <c r="H115" s="17"/>
      <c r="I115" s="21"/>
      <c r="J115" s="22"/>
      <c r="K115" s="17"/>
      <c r="L115" s="21"/>
      <c r="M115" s="22"/>
      <c r="N115" s="23">
        <f t="shared" si="8"/>
        <v>45.59398158876256</v>
      </c>
      <c r="O115" s="24">
        <f t="shared" si="9"/>
        <v>28.976897937436448</v>
      </c>
      <c r="P115" s="24">
        <f t="shared" si="10"/>
        <v>25.316658197970789</v>
      </c>
      <c r="Q115" t="s">
        <v>248</v>
      </c>
      <c r="R115" t="s">
        <v>185</v>
      </c>
      <c r="S115" s="68" t="s">
        <v>334</v>
      </c>
      <c r="AD115" s="66"/>
      <c r="AE115" s="66"/>
      <c r="AH115" s="66"/>
      <c r="AI115" s="66"/>
      <c r="AJ115" t="s">
        <v>303</v>
      </c>
    </row>
    <row r="116" spans="1:36" s="36" customFormat="1" ht="15" x14ac:dyDescent="0.25">
      <c r="A116">
        <v>4.21</v>
      </c>
      <c r="B116">
        <v>3.21</v>
      </c>
      <c r="C116">
        <v>2.0099999999999998</v>
      </c>
      <c r="D116" s="20">
        <f t="shared" si="7"/>
        <v>4.6568608773125408E-2</v>
      </c>
      <c r="E116" s="17">
        <f>IF(OR($A116="",$B116="",$C116=""),"",A116*'MPTO_working_3-way'!$I115)</f>
        <v>4.3226915550227094</v>
      </c>
      <c r="F116" s="21">
        <f>IF(OR($A116="",$B116="",$C116=""),"",B116*'MPTO_working_3-way'!$I115)</f>
        <v>3.2959239647560326</v>
      </c>
      <c r="G116" s="22">
        <f>IF(OR($A116="",$B116="",$C116=""),"",C116*'MPTO_working_3-way'!$I115)</f>
        <v>2.0638028564360202</v>
      </c>
      <c r="H116" s="17"/>
      <c r="I116" s="21"/>
      <c r="J116" s="22"/>
      <c r="K116" s="17"/>
      <c r="L116" s="21"/>
      <c r="M116" s="22"/>
      <c r="N116" s="23">
        <f t="shared" si="8"/>
        <v>23.133734787023137</v>
      </c>
      <c r="O116" s="24">
        <f t="shared" si="9"/>
        <v>30.340505748712594</v>
      </c>
      <c r="P116" s="24">
        <f t="shared" si="10"/>
        <v>48.454240524063394</v>
      </c>
      <c r="Q116" t="s">
        <v>254</v>
      </c>
      <c r="R116" t="s">
        <v>285</v>
      </c>
      <c r="S116" s="68" t="s">
        <v>334</v>
      </c>
      <c r="AD116" s="37"/>
      <c r="AE116" s="37"/>
      <c r="AH116" s="37"/>
      <c r="AI116" s="37"/>
      <c r="AJ116" t="s">
        <v>299</v>
      </c>
    </row>
    <row r="117" spans="1:36" s="36" customFormat="1" ht="15" x14ac:dyDescent="0.25">
      <c r="A117">
        <v>1.33</v>
      </c>
      <c r="B117">
        <v>4.97</v>
      </c>
      <c r="C117">
        <v>10.25</v>
      </c>
      <c r="D117" s="20">
        <f t="shared" si="7"/>
        <v>5.0647918318641016E-2</v>
      </c>
      <c r="E117" s="17">
        <f>IF(OR($A117="",$B117="",$C117=""),"",A117*'MPTO_working_3-way'!$I116)</f>
        <v>1.3809341631930565</v>
      </c>
      <c r="F117" s="21">
        <f>IF(OR($A117="",$B117="",$C117=""),"",B117*'MPTO_working_3-way'!$I116)</f>
        <v>5.1603329256161583</v>
      </c>
      <c r="G117" s="22">
        <f>IF(OR($A117="",$B117="",$C117=""),"",C117*'MPTO_working_3-way'!$I116)</f>
        <v>10.642537723856263</v>
      </c>
      <c r="H117" s="17"/>
      <c r="I117" s="21"/>
      <c r="J117" s="22"/>
      <c r="K117" s="17"/>
      <c r="L117" s="21"/>
      <c r="M117" s="22"/>
      <c r="N117" s="23">
        <f t="shared" si="8"/>
        <v>72.414748411159309</v>
      </c>
      <c r="O117" s="24">
        <f t="shared" si="9"/>
        <v>19.378594645239815</v>
      </c>
      <c r="P117" s="24">
        <f t="shared" si="10"/>
        <v>9.39625515969189</v>
      </c>
      <c r="Q117" t="s">
        <v>284</v>
      </c>
      <c r="R117" t="s">
        <v>257</v>
      </c>
      <c r="S117" s="68" t="s">
        <v>334</v>
      </c>
      <c r="AD117" s="37"/>
      <c r="AE117" s="37"/>
      <c r="AH117" s="37"/>
      <c r="AI117" s="37"/>
      <c r="AJ117" t="s">
        <v>299</v>
      </c>
    </row>
    <row r="118" spans="1:36" s="36" customFormat="1" ht="15" x14ac:dyDescent="0.25">
      <c r="A118">
        <v>2.52</v>
      </c>
      <c r="B118">
        <v>3.27</v>
      </c>
      <c r="C118">
        <v>3.02</v>
      </c>
      <c r="D118" s="20">
        <f t="shared" si="7"/>
        <v>3.376162219348311E-2</v>
      </c>
      <c r="E118" s="17">
        <f>IF(OR($A118="",$B118="",$C118=""),"",A118*'MPTO_working_3-way'!$I117)</f>
        <v>2.6373528941082762</v>
      </c>
      <c r="F118" s="21">
        <f>IF(OR($A118="",$B118="",$C118=""),"",B118*'MPTO_working_3-way'!$I117)</f>
        <v>3.4222793506881199</v>
      </c>
      <c r="G118" s="22">
        <f>IF(OR($A118="",$B118="",$C118=""),"",C118*'MPTO_working_3-way'!$I117)</f>
        <v>3.1606371984948387</v>
      </c>
      <c r="H118" s="17"/>
      <c r="I118" s="21"/>
      <c r="J118" s="22"/>
      <c r="K118" s="17"/>
      <c r="L118" s="21"/>
      <c r="M118" s="22"/>
      <c r="N118" s="23">
        <f t="shared" si="8"/>
        <v>37.916806743380967</v>
      </c>
      <c r="O118" s="24">
        <f t="shared" si="9"/>
        <v>29.22029143526607</v>
      </c>
      <c r="P118" s="24">
        <f t="shared" si="10"/>
        <v>31.639189732887434</v>
      </c>
      <c r="Q118" t="s">
        <v>287</v>
      </c>
      <c r="R118" t="s">
        <v>258</v>
      </c>
      <c r="S118" s="68" t="s">
        <v>334</v>
      </c>
      <c r="AD118" s="37"/>
      <c r="AE118" s="37"/>
      <c r="AH118" s="37"/>
      <c r="AI118" s="37"/>
      <c r="AJ118" t="s">
        <v>304</v>
      </c>
    </row>
    <row r="119" spans="1:36" s="36" customFormat="1" ht="15" x14ac:dyDescent="0.25">
      <c r="A119">
        <v>4.91</v>
      </c>
      <c r="B119">
        <v>3.67</v>
      </c>
      <c r="C119">
        <v>1.79</v>
      </c>
      <c r="D119" s="20">
        <f t="shared" si="7"/>
        <v>3.4804769689833259E-2</v>
      </c>
      <c r="E119" s="17">
        <f>IF(OR($A119="",$B119="",$C119=""),"",A119*'MPTO_working_3-way'!$I118)</f>
        <v>5.1586812789445275</v>
      </c>
      <c r="F119" s="21">
        <f>IF(OR($A119="",$B119="",$C119=""),"",B119*'MPTO_working_3-way'!$I118)</f>
        <v>3.8558778602294126</v>
      </c>
      <c r="G119" s="22">
        <f>IF(OR($A119="",$B119="",$C119=""),"",C119*'MPTO_working_3-way'!$I118)</f>
        <v>1.8806597737903674</v>
      </c>
      <c r="H119" s="17"/>
      <c r="I119" s="21"/>
      <c r="J119" s="22"/>
      <c r="K119" s="17"/>
      <c r="L119" s="21"/>
      <c r="M119" s="22"/>
      <c r="N119" s="23">
        <f t="shared" si="8"/>
        <v>19.384799058657897</v>
      </c>
      <c r="O119" s="24">
        <f t="shared" si="9"/>
        <v>25.934431438149939</v>
      </c>
      <c r="P119" s="24">
        <f t="shared" si="10"/>
        <v>53.172828702799038</v>
      </c>
      <c r="Q119" t="s">
        <v>263</v>
      </c>
      <c r="R119" t="s">
        <v>259</v>
      </c>
      <c r="S119" s="68" t="s">
        <v>334</v>
      </c>
      <c r="AD119" s="37"/>
      <c r="AE119" s="37"/>
      <c r="AH119" s="37"/>
      <c r="AI119" s="37"/>
      <c r="AJ119" t="s">
        <v>304</v>
      </c>
    </row>
    <row r="120" spans="1:36" s="36" customFormat="1" ht="15" x14ac:dyDescent="0.25">
      <c r="A120">
        <v>4.83</v>
      </c>
      <c r="B120">
        <v>3.8</v>
      </c>
      <c r="C120">
        <v>1.77</v>
      </c>
      <c r="D120" s="20">
        <f t="shared" si="7"/>
        <v>3.5168983623391492E-2</v>
      </c>
      <c r="E120" s="17">
        <f>IF(OR($A120="",$B120="",$C120=""),"",A120*'MPTO_working_3-way'!$I119)</f>
        <v>4.9930686351945237</v>
      </c>
      <c r="F120" s="21">
        <f>IF(OR($A120="",$B120="",$C120=""),"",B120*'MPTO_working_3-way'!$I119)</f>
        <v>3.9282941643352358</v>
      </c>
      <c r="G120" s="22">
        <f>IF(OR($A120="",$B120="",$C120=""),"",C120*'MPTO_working_3-way'!$I119)</f>
        <v>1.829758071282465</v>
      </c>
      <c r="H120" s="17"/>
      <c r="I120" s="21"/>
      <c r="J120" s="22"/>
      <c r="K120" s="17"/>
      <c r="L120" s="21"/>
      <c r="M120" s="22"/>
      <c r="N120" s="23">
        <f t="shared" si="8"/>
        <v>20.027763947631801</v>
      </c>
      <c r="O120" s="24">
        <f t="shared" si="9"/>
        <v>25.456342070279369</v>
      </c>
      <c r="P120" s="24">
        <f t="shared" si="10"/>
        <v>54.652033823198643</v>
      </c>
      <c r="Q120" t="s">
        <v>267</v>
      </c>
      <c r="R120" t="s">
        <v>293</v>
      </c>
      <c r="S120" s="68" t="s">
        <v>334</v>
      </c>
      <c r="AD120" s="37"/>
      <c r="AE120" s="37"/>
      <c r="AH120" s="37"/>
      <c r="AI120" s="37"/>
      <c r="AJ120" t="s">
        <v>305</v>
      </c>
    </row>
    <row r="121" spans="1:36" s="36" customFormat="1" ht="15" x14ac:dyDescent="0.25">
      <c r="A121">
        <v>2.76</v>
      </c>
      <c r="B121">
        <v>3.26</v>
      </c>
      <c r="C121">
        <v>2.74</v>
      </c>
      <c r="D121" s="20">
        <f t="shared" si="7"/>
        <v>3.4030810487013952E-2</v>
      </c>
      <c r="E121" s="17">
        <f>IF(OR($A121="",$B121="",$C121=""),"",A121*'MPTO_working_3-way'!$I120)</f>
        <v>2.8560611643439398</v>
      </c>
      <c r="F121" s="21">
        <f>IF(OR($A121="",$B121="",$C121=""),"",B121*'MPTO_working_3-way'!$I120)</f>
        <v>3.3734635491888563</v>
      </c>
      <c r="G121" s="22">
        <f>IF(OR($A121="",$B121="",$C121=""),"",C121*'MPTO_working_3-way'!$I120)</f>
        <v>2.8353650689501433</v>
      </c>
      <c r="H121" s="17"/>
      <c r="I121" s="21"/>
      <c r="J121" s="22"/>
      <c r="K121" s="17"/>
      <c r="L121" s="21"/>
      <c r="M121" s="22"/>
      <c r="N121" s="23">
        <f t="shared" si="8"/>
        <v>35.013255755316017</v>
      </c>
      <c r="O121" s="24">
        <f t="shared" si="9"/>
        <v>29.643124504500673</v>
      </c>
      <c r="P121" s="24">
        <f t="shared" si="10"/>
        <v>35.268826965208824</v>
      </c>
      <c r="Q121" t="s">
        <v>268</v>
      </c>
      <c r="R121" t="s">
        <v>266</v>
      </c>
      <c r="S121" s="68" t="s">
        <v>334</v>
      </c>
      <c r="AD121" s="37"/>
      <c r="AE121" s="37"/>
      <c r="AH121" s="37"/>
      <c r="AI121" s="37"/>
      <c r="AJ121" t="s">
        <v>305</v>
      </c>
    </row>
    <row r="122" spans="1:36" s="36" customFormat="1" ht="15" x14ac:dyDescent="0.25">
      <c r="A122">
        <v>2.16</v>
      </c>
      <c r="B122">
        <v>3.31</v>
      </c>
      <c r="C122">
        <v>3.73</v>
      </c>
      <c r="D122" s="20">
        <f t="shared" si="7"/>
        <v>3.3174281333648858E-2</v>
      </c>
      <c r="E122" s="17">
        <f>IF(OR($A122="",$B122="",$C122=""),"",A122*'MPTO_working_3-way'!$I121)</f>
        <v>2.2359650046265256</v>
      </c>
      <c r="F122" s="21">
        <f>IF(OR($A122="",$B122="",$C122=""),"",B122*'MPTO_working_3-way'!$I121)</f>
        <v>3.426409335793426</v>
      </c>
      <c r="G122" s="22">
        <f>IF(OR($A122="",$B122="",$C122=""),"",C122*'MPTO_working_3-way'!$I121)</f>
        <v>3.8611803089152503</v>
      </c>
      <c r="H122" s="17"/>
      <c r="I122" s="21"/>
      <c r="J122" s="22"/>
      <c r="K122" s="17"/>
      <c r="L122" s="21"/>
      <c r="M122" s="22"/>
      <c r="N122" s="23">
        <f t="shared" si="8"/>
        <v>44.72341910230525</v>
      </c>
      <c r="O122" s="24">
        <f t="shared" si="9"/>
        <v>29.18507107582457</v>
      </c>
      <c r="P122" s="24">
        <f t="shared" si="10"/>
        <v>25.898816423855049</v>
      </c>
      <c r="Q122" t="s">
        <v>269</v>
      </c>
      <c r="R122" t="s">
        <v>203</v>
      </c>
      <c r="S122" s="68" t="s">
        <v>334</v>
      </c>
      <c r="AD122" s="37"/>
      <c r="AE122" s="37"/>
      <c r="AH122" s="37"/>
      <c r="AI122" s="37"/>
      <c r="AJ122" t="s">
        <v>305</v>
      </c>
    </row>
    <row r="123" spans="1:36" s="36" customFormat="1" ht="15" x14ac:dyDescent="0.25">
      <c r="A123">
        <v>1.93</v>
      </c>
      <c r="B123">
        <v>3.91</v>
      </c>
      <c r="C123">
        <v>3.84</v>
      </c>
      <c r="D123" s="20">
        <f t="shared" si="7"/>
        <v>3.4305857395898309E-2</v>
      </c>
      <c r="E123" s="17">
        <f>IF(OR($A123="",$B123="",$C123=""),"",A123*'MPTO_working_3-way'!$I122)</f>
        <v>1.9956794642399369</v>
      </c>
      <c r="F123" s="21">
        <f>IF(OR($A123="",$B123="",$C123=""),"",B123*'MPTO_working_3-way'!$I122)</f>
        <v>4.0430604690042244</v>
      </c>
      <c r="G123" s="22">
        <f>IF(OR($A123="",$B123="",$C123=""),"",C123*'MPTO_working_3-way'!$I122)</f>
        <v>3.9706783122701332</v>
      </c>
      <c r="H123" s="17"/>
      <c r="I123" s="21"/>
      <c r="J123" s="22"/>
      <c r="K123" s="17"/>
      <c r="L123" s="21"/>
      <c r="M123" s="22"/>
      <c r="N123" s="23">
        <f t="shared" si="8"/>
        <v>50.108247237030831</v>
      </c>
      <c r="O123" s="24">
        <f t="shared" si="9"/>
        <v>24.733738406002434</v>
      </c>
      <c r="P123" s="24">
        <f t="shared" si="10"/>
        <v>25.184613845695186</v>
      </c>
      <c r="Q123" t="s">
        <v>331</v>
      </c>
      <c r="R123" t="s">
        <v>207</v>
      </c>
      <c r="S123" s="68" t="s">
        <v>334</v>
      </c>
      <c r="AD123" s="37"/>
      <c r="AE123" s="37"/>
      <c r="AH123" s="37"/>
      <c r="AI123" s="37"/>
      <c r="AJ123" t="s">
        <v>127</v>
      </c>
    </row>
    <row r="124" spans="1:36" s="36" customFormat="1" ht="15" x14ac:dyDescent="0.25">
      <c r="A124">
        <v>2.39</v>
      </c>
      <c r="B124">
        <v>3.82</v>
      </c>
      <c r="C124">
        <v>2.88</v>
      </c>
      <c r="D124" s="20">
        <f t="shared" si="7"/>
        <v>2.7412368775268092E-2</v>
      </c>
      <c r="E124" s="17">
        <f>IF(OR($A124="",$B124="",$C124=""),"",A124*'MPTO_working_3-way'!$I123)</f>
        <v>2.4692865323874207</v>
      </c>
      <c r="F124" s="21">
        <f>IF(OR($A124="",$B124="",$C124=""),"",B124*'MPTO_working_3-way'!$I123)</f>
        <v>3.9467257546945387</v>
      </c>
      <c r="G124" s="22">
        <f>IF(OR($A124="",$B124="",$C124=""),"",C124*'MPTO_working_3-way'!$I123)</f>
        <v>2.9755419302409085</v>
      </c>
      <c r="H124" s="17"/>
      <c r="I124" s="21"/>
      <c r="J124" s="22"/>
      <c r="K124" s="17"/>
      <c r="L124" s="21"/>
      <c r="M124" s="22"/>
      <c r="N124" s="23">
        <f t="shared" si="8"/>
        <v>40.497527803432099</v>
      </c>
      <c r="O124" s="24">
        <f t="shared" si="9"/>
        <v>25.337458494817461</v>
      </c>
      <c r="P124" s="24">
        <f t="shared" si="10"/>
        <v>33.607323420209276</v>
      </c>
      <c r="Q124" t="s">
        <v>128</v>
      </c>
      <c r="R124" t="s">
        <v>206</v>
      </c>
      <c r="S124" s="68" t="s">
        <v>334</v>
      </c>
      <c r="AD124" s="37"/>
      <c r="AE124" s="37"/>
      <c r="AH124" s="37"/>
      <c r="AI124" s="37"/>
      <c r="AJ124" t="s">
        <v>127</v>
      </c>
    </row>
    <row r="125" spans="1:36" s="36" customFormat="1" ht="15" x14ac:dyDescent="0.25">
      <c r="A125">
        <v>2.21</v>
      </c>
      <c r="B125">
        <v>3.39</v>
      </c>
      <c r="C125">
        <v>3.37</v>
      </c>
      <c r="D125" s="20">
        <f t="shared" si="7"/>
        <v>4.4209843564778861E-2</v>
      </c>
      <c r="E125" s="17">
        <f>IF(OR($A125="",$B125="",$C125=""),"",A125*'MPTO_working_3-way'!$I124)</f>
        <v>2.2858159448449351</v>
      </c>
      <c r="F125" s="21">
        <f>IF(OR($A125="",$B125="",$C125=""),"",B125*'MPTO_working_3-way'!$I124)</f>
        <v>3.5062968565720953</v>
      </c>
      <c r="G125" s="22">
        <f>IF(OR($A125="",$B125="",$C125=""),"",C125*'MPTO_working_3-way'!$I124)</f>
        <v>3.4856107394241773</v>
      </c>
      <c r="H125" s="17"/>
      <c r="I125" s="21"/>
      <c r="J125" s="22"/>
      <c r="K125" s="17"/>
      <c r="L125" s="21"/>
      <c r="M125" s="22"/>
      <c r="N125" s="23">
        <f t="shared" si="8"/>
        <v>43.748054267240569</v>
      </c>
      <c r="O125" s="24">
        <f t="shared" si="9"/>
        <v>28.520117973628807</v>
      </c>
      <c r="P125" s="24">
        <f t="shared" si="10"/>
        <v>28.689376834006424</v>
      </c>
      <c r="Q125" t="s">
        <v>120</v>
      </c>
      <c r="R125" t="s">
        <v>73</v>
      </c>
      <c r="S125" s="68" t="s">
        <v>335</v>
      </c>
      <c r="AD125" s="37"/>
      <c r="AE125" s="37"/>
      <c r="AH125" s="37"/>
      <c r="AI125" s="37"/>
      <c r="AJ125" t="s">
        <v>123</v>
      </c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6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6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6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6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6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6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6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6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6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6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68"/>
      <c r="AD154" s="37"/>
      <c r="AE154" s="37"/>
      <c r="AH154" s="37"/>
      <c r="AI154" s="37"/>
      <c r="AJ154"/>
    </row>
    <row r="155" spans="1:36" s="36" customFormat="1" ht="15" x14ac:dyDescent="0.25">
      <c r="A155" s="29"/>
      <c r="B155" s="29"/>
      <c r="C155" s="29"/>
      <c r="D155" s="30"/>
      <c r="E155" s="31"/>
      <c r="F155" s="32"/>
      <c r="G155" s="33"/>
      <c r="H155" s="31"/>
      <c r="I155" s="32"/>
      <c r="J155" s="33"/>
      <c r="K155" s="31"/>
      <c r="L155" s="32"/>
      <c r="M155" s="33"/>
      <c r="N155" s="34"/>
      <c r="O155" s="35"/>
      <c r="P155" s="35"/>
      <c r="Q155" s="29"/>
      <c r="R155" s="29"/>
      <c r="S155" s="72"/>
      <c r="AD155" s="37"/>
      <c r="AE155" s="37"/>
      <c r="AH155" s="37"/>
      <c r="AI155" s="37"/>
      <c r="AJ155" s="29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6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6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6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6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6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6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6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6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6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6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6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6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6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6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6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6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6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6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6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6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6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6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6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6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6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6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6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6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6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6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6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6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6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6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6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6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6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6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6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6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6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6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6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6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6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6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6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6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6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6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6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6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6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6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6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6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6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6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6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6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6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6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6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6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6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6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6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6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6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6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6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6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6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6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6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6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6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6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6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6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6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6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6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6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6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6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6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6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6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6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6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6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6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6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6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6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6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6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6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6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68"/>
      <c r="AD257" s="37"/>
      <c r="AE257" s="37"/>
      <c r="AF257" s="29"/>
      <c r="AG257" s="29"/>
      <c r="AH257" s="48"/>
      <c r="AI257" s="37"/>
      <c r="AJ257"/>
    </row>
    <row r="258" spans="1:36" s="65" customFormat="1" ht="15" x14ac:dyDescent="0.25">
      <c r="A258" s="58"/>
      <c r="B258" s="58"/>
      <c r="C258" s="58"/>
      <c r="D258" s="59"/>
      <c r="E258" s="60"/>
      <c r="F258" s="61"/>
      <c r="G258" s="62"/>
      <c r="H258" s="60"/>
      <c r="I258" s="61"/>
      <c r="J258" s="62"/>
      <c r="K258" s="60"/>
      <c r="L258" s="61"/>
      <c r="M258" s="62"/>
      <c r="N258" s="63"/>
      <c r="O258" s="64"/>
      <c r="P258" s="64"/>
      <c r="Q258" s="58"/>
      <c r="R258" s="58"/>
      <c r="S258" s="69"/>
      <c r="AD258" s="66"/>
      <c r="AE258" s="66"/>
      <c r="AF258" s="58"/>
      <c r="AG258" s="58"/>
      <c r="AH258" s="67"/>
      <c r="AI258" s="66"/>
      <c r="AJ258" s="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2021-09-24T17:28:42Z</dcterms:modified>
</cp:coreProperties>
</file>